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NEU\Coursework\2021 Q1 Winter\ALY 6050 IEA\Discussions &amp; Assignments\"/>
    </mc:Choice>
  </mc:AlternateContent>
  <xr:revisionPtr revIDLastSave="0" documentId="13_ncr:1_{C0D53198-40B3-40A9-83EC-8ACC3FB606AB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Problem 1" sheetId="1" r:id="rId1"/>
    <sheet name="Problem 2 - Solver" sheetId="4" r:id="rId2"/>
    <sheet name="Problem 2 - HP Filter Add-in" sheetId="3" r:id="rId3"/>
  </sheets>
  <externalReferences>
    <externalReference r:id="rId4"/>
  </externalReferences>
  <definedNames>
    <definedName name="solver_adj" localSheetId="0" hidden="1">'Problem 1'!$B$17:$B$25,'Problem 1'!$G$17:$G$25</definedName>
    <definedName name="solver_adj" localSheetId="1" hidden="1">'Problem 2 - Solver'!$K$2:$K$63,'Problem 2 - Solver'!$L$2:$L$63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2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'Problem 1'!$B$17:$B$25</definedName>
    <definedName name="solver_lhs1" localSheetId="1" hidden="1">'Problem 2 - Solver'!$M$2:$M$63</definedName>
    <definedName name="solver_lhs2" localSheetId="0" hidden="1">'Problem 1'!$B$17:$B$25</definedName>
    <definedName name="solver_lhs3" localSheetId="0" hidden="1">'Problem 1'!$B$27</definedName>
    <definedName name="solver_lhs4" localSheetId="0" hidden="1">'Problem 1'!$C$27</definedName>
    <definedName name="solver_lhs5" localSheetId="0" hidden="1">'Problem 1'!$E$27</definedName>
    <definedName name="solver_lhs6" localSheetId="0" hidden="1">'Problem 1'!$G$17:$G$25</definedName>
    <definedName name="solver_lhs7" localSheetId="0" hidden="1">'Problem 1'!$G$27</definedName>
    <definedName name="solver_lhs8" localSheetId="0" hidden="1">'Problem 1'!$H$17:$H$25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8</definedName>
    <definedName name="solver_num" localSheetId="2" hidden="1">0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'Problem 1'!$D$27</definedName>
    <definedName name="solver_opt" localSheetId="2" hidden="1">'Problem 2 - HP Filter Add-in'!$L$30</definedName>
    <definedName name="solver_opt" localSheetId="1" hidden="1">'Problem 2 - Solver'!$P$3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1</definedName>
    <definedName name="solver_rel1" localSheetId="1" hidden="1">2</definedName>
    <definedName name="solver_rel2" localSheetId="0" hidden="1">4</definedName>
    <definedName name="solver_rel3" localSheetId="0" hidden="1">1</definedName>
    <definedName name="solver_rel4" localSheetId="0" hidden="1">1</definedName>
    <definedName name="solver_rel5" localSheetId="0" hidden="1">3</definedName>
    <definedName name="solver_rel6" localSheetId="0" hidden="1">5</definedName>
    <definedName name="solver_rel7" localSheetId="0" hidden="1">1</definedName>
    <definedName name="solver_rel8" localSheetId="0" hidden="1">2</definedName>
    <definedName name="solver_rhs1" localSheetId="0" hidden="1">'Problem 1'!$F$17:$F$25</definedName>
    <definedName name="solver_rhs1" localSheetId="1" hidden="1">'Problem 2 - Solver'!$I$2:$I$63</definedName>
    <definedName name="solver_rhs2" localSheetId="0" hidden="1">integer</definedName>
    <definedName name="solver_rhs3" localSheetId="0" hidden="1">100</definedName>
    <definedName name="solver_rhs4" localSheetId="0" hidden="1">20000</definedName>
    <definedName name="solver_rhs5" localSheetId="0" hidden="1">4000</definedName>
    <definedName name="solver_rhs6" localSheetId="0" hidden="1">binary</definedName>
    <definedName name="solver_rhs7" localSheetId="0" hidden="1">6</definedName>
    <definedName name="solver_rhs8" localSheetId="0" hidden="1">'Problem 1'!$B$17:$B$25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4" i="4" l="1"/>
  <c r="P4" i="4"/>
  <c r="P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3" i="4"/>
  <c r="I2" i="4" l="1"/>
  <c r="S3" i="4"/>
  <c r="Q3" i="4"/>
  <c r="Q2" i="4" l="1"/>
  <c r="D13" i="1" l="1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2" i="4"/>
  <c r="S2" i="4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M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N3" i="4"/>
  <c r="N4" i="4"/>
  <c r="N5" i="4"/>
  <c r="N6" i="4"/>
  <c r="P6" i="4" s="1"/>
  <c r="N7" i="4"/>
  <c r="P7" i="4" s="1"/>
  <c r="N8" i="4"/>
  <c r="P8" i="4" s="1"/>
  <c r="N9" i="4"/>
  <c r="P9" i="4" s="1"/>
  <c r="N10" i="4"/>
  <c r="P10" i="4" s="1"/>
  <c r="N11" i="4"/>
  <c r="P11" i="4" s="1"/>
  <c r="N12" i="4"/>
  <c r="P12" i="4" s="1"/>
  <c r="N13" i="4"/>
  <c r="N14" i="4"/>
  <c r="P14" i="4" s="1"/>
  <c r="N15" i="4"/>
  <c r="N16" i="4"/>
  <c r="N17" i="4"/>
  <c r="P17" i="4" s="1"/>
  <c r="N18" i="4"/>
  <c r="P18" i="4" s="1"/>
  <c r="N19" i="4"/>
  <c r="P19" i="4" s="1"/>
  <c r="N20" i="4"/>
  <c r="P20" i="4" s="1"/>
  <c r="N21" i="4"/>
  <c r="P21" i="4" s="1"/>
  <c r="N22" i="4"/>
  <c r="N23" i="4"/>
  <c r="P23" i="4" s="1"/>
  <c r="N24" i="4"/>
  <c r="P24" i="4" s="1"/>
  <c r="N25" i="4"/>
  <c r="P25" i="4" s="1"/>
  <c r="N26" i="4"/>
  <c r="P26" i="4" s="1"/>
  <c r="N27" i="4"/>
  <c r="P27" i="4" s="1"/>
  <c r="N28" i="4"/>
  <c r="P28" i="4" s="1"/>
  <c r="N29" i="4"/>
  <c r="N30" i="4"/>
  <c r="N31" i="4"/>
  <c r="N32" i="4"/>
  <c r="P32" i="4" s="1"/>
  <c r="N33" i="4"/>
  <c r="N34" i="4"/>
  <c r="P34" i="4" s="1"/>
  <c r="N35" i="4"/>
  <c r="P35" i="4" s="1"/>
  <c r="N36" i="4"/>
  <c r="P36" i="4" s="1"/>
  <c r="N37" i="4"/>
  <c r="P37" i="4" s="1"/>
  <c r="N38" i="4"/>
  <c r="P38" i="4" s="1"/>
  <c r="N39" i="4"/>
  <c r="P39" i="4" s="1"/>
  <c r="N40" i="4"/>
  <c r="N41" i="4"/>
  <c r="N42" i="4"/>
  <c r="P42" i="4" s="1"/>
  <c r="N43" i="4"/>
  <c r="N44" i="4"/>
  <c r="P44" i="4" s="1"/>
  <c r="N45" i="4"/>
  <c r="N46" i="4"/>
  <c r="P46" i="4" s="1"/>
  <c r="N47" i="4"/>
  <c r="P47" i="4" s="1"/>
  <c r="N48" i="4"/>
  <c r="P48" i="4" s="1"/>
  <c r="N49" i="4"/>
  <c r="N50" i="4"/>
  <c r="P50" i="4" s="1"/>
  <c r="N51" i="4"/>
  <c r="N52" i="4"/>
  <c r="P52" i="4" s="1"/>
  <c r="N53" i="4"/>
  <c r="N54" i="4"/>
  <c r="P54" i="4" s="1"/>
  <c r="N55" i="4"/>
  <c r="N56" i="4"/>
  <c r="P56" i="4" s="1"/>
  <c r="N57" i="4"/>
  <c r="P57" i="4" s="1"/>
  <c r="N58" i="4"/>
  <c r="P58" i="4" s="1"/>
  <c r="N59" i="4"/>
  <c r="P59" i="4" s="1"/>
  <c r="N60" i="4"/>
  <c r="N61" i="4"/>
  <c r="P61" i="4" s="1"/>
  <c r="N62" i="4"/>
  <c r="N63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2" i="3"/>
  <c r="G27" i="1"/>
  <c r="E27" i="1"/>
  <c r="D27" i="1"/>
  <c r="C27" i="1"/>
  <c r="B27" i="1"/>
  <c r="H18" i="1"/>
  <c r="H17" i="1"/>
  <c r="H25" i="1"/>
  <c r="H24" i="1"/>
  <c r="H23" i="1"/>
  <c r="H22" i="1"/>
  <c r="H21" i="1"/>
  <c r="H20" i="1"/>
  <c r="H19" i="1"/>
  <c r="B13" i="1"/>
  <c r="E13" i="1"/>
  <c r="C13" i="1"/>
  <c r="G2" i="3" a="1"/>
  <c r="S58" i="4" l="1"/>
  <c r="P22" i="4"/>
  <c r="S46" i="4"/>
  <c r="S30" i="4"/>
  <c r="S10" i="4"/>
  <c r="S37" i="4"/>
  <c r="S17" i="4"/>
  <c r="S54" i="4"/>
  <c r="S45" i="4"/>
  <c r="S42" i="4"/>
  <c r="S41" i="4"/>
  <c r="S38" i="4"/>
  <c r="S34" i="4"/>
  <c r="S33" i="4"/>
  <c r="S62" i="4"/>
  <c r="S63" i="4"/>
  <c r="S61" i="4"/>
  <c r="S60" i="4"/>
  <c r="S59" i="4"/>
  <c r="S57" i="4"/>
  <c r="S56" i="4"/>
  <c r="S55" i="4"/>
  <c r="S53" i="4"/>
  <c r="S52" i="4"/>
  <c r="S51" i="4"/>
  <c r="S50" i="4"/>
  <c r="S49" i="4"/>
  <c r="S48" i="4"/>
  <c r="S47" i="4"/>
  <c r="S44" i="4"/>
  <c r="S43" i="4"/>
  <c r="S40" i="4"/>
  <c r="S39" i="4"/>
  <c r="S36" i="4"/>
  <c r="S35" i="4"/>
  <c r="S32" i="4"/>
  <c r="S31" i="4"/>
  <c r="S29" i="4"/>
  <c r="S28" i="4"/>
  <c r="S26" i="4"/>
  <c r="S27" i="4"/>
  <c r="S25" i="4"/>
  <c r="S24" i="4"/>
  <c r="S22" i="4"/>
  <c r="S23" i="4"/>
  <c r="S21" i="4"/>
  <c r="S20" i="4"/>
  <c r="S18" i="4"/>
  <c r="S19" i="4"/>
  <c r="S16" i="4"/>
  <c r="S15" i="4"/>
  <c r="S14" i="4"/>
  <c r="S13" i="4"/>
  <c r="S12" i="4"/>
  <c r="S11" i="4"/>
  <c r="S9" i="4"/>
  <c r="S8" i="4"/>
  <c r="S6" i="4"/>
  <c r="S7" i="4"/>
  <c r="S5" i="4"/>
  <c r="S4" i="4"/>
  <c r="P40" i="4"/>
  <c r="P13" i="4"/>
  <c r="P15" i="4"/>
  <c r="P16" i="4"/>
  <c r="P30" i="4"/>
  <c r="P49" i="4"/>
  <c r="P51" i="4"/>
  <c r="P41" i="4"/>
  <c r="P53" i="4"/>
  <c r="P55" i="4"/>
  <c r="P29" i="4"/>
  <c r="P5" i="4"/>
  <c r="P45" i="4"/>
  <c r="P43" i="4"/>
  <c r="P60" i="4"/>
  <c r="P33" i="4"/>
  <c r="P31" i="4"/>
  <c r="P62" i="4"/>
  <c r="G5" i="3"/>
  <c r="H5" i="3" s="1"/>
  <c r="G9" i="3"/>
  <c r="H9" i="3" s="1"/>
  <c r="G13" i="3"/>
  <c r="H13" i="3" s="1"/>
  <c r="G17" i="3"/>
  <c r="H17" i="3" s="1"/>
  <c r="G21" i="3"/>
  <c r="H21" i="3" s="1"/>
  <c r="G25" i="3"/>
  <c r="H25" i="3" s="1"/>
  <c r="G29" i="3"/>
  <c r="H29" i="3" s="1"/>
  <c r="G33" i="3"/>
  <c r="H33" i="3" s="1"/>
  <c r="G37" i="3"/>
  <c r="H37" i="3" s="1"/>
  <c r="G41" i="3"/>
  <c r="H41" i="3" s="1"/>
  <c r="G45" i="3"/>
  <c r="H45" i="3" s="1"/>
  <c r="G49" i="3"/>
  <c r="H49" i="3" s="1"/>
  <c r="G53" i="3"/>
  <c r="H53" i="3" s="1"/>
  <c r="G57" i="3"/>
  <c r="H57" i="3" s="1"/>
  <c r="G61" i="3"/>
  <c r="H61" i="3" s="1"/>
  <c r="G2" i="3"/>
  <c r="H2" i="3" s="1"/>
  <c r="G6" i="3"/>
  <c r="H6" i="3" s="1"/>
  <c r="G10" i="3"/>
  <c r="H10" i="3" s="1"/>
  <c r="G14" i="3"/>
  <c r="H14" i="3" s="1"/>
  <c r="G18" i="3"/>
  <c r="H18" i="3" s="1"/>
  <c r="G22" i="3"/>
  <c r="H22" i="3" s="1"/>
  <c r="G26" i="3"/>
  <c r="H26" i="3" s="1"/>
  <c r="G30" i="3"/>
  <c r="H30" i="3" s="1"/>
  <c r="G34" i="3"/>
  <c r="H34" i="3" s="1"/>
  <c r="G38" i="3"/>
  <c r="H38" i="3" s="1"/>
  <c r="G42" i="3"/>
  <c r="H42" i="3" s="1"/>
  <c r="G46" i="3"/>
  <c r="H46" i="3" s="1"/>
  <c r="G50" i="3"/>
  <c r="H50" i="3" s="1"/>
  <c r="G54" i="3"/>
  <c r="H54" i="3" s="1"/>
  <c r="G58" i="3"/>
  <c r="H58" i="3" s="1"/>
  <c r="G62" i="3"/>
  <c r="H62" i="3" s="1"/>
  <c r="G3" i="3"/>
  <c r="H3" i="3" s="1"/>
  <c r="G7" i="3"/>
  <c r="H7" i="3" s="1"/>
  <c r="G11" i="3"/>
  <c r="H11" i="3" s="1"/>
  <c r="G15" i="3"/>
  <c r="H15" i="3" s="1"/>
  <c r="G19" i="3"/>
  <c r="H19" i="3" s="1"/>
  <c r="G23" i="3"/>
  <c r="H23" i="3" s="1"/>
  <c r="G27" i="3"/>
  <c r="H27" i="3" s="1"/>
  <c r="G31" i="3"/>
  <c r="H31" i="3" s="1"/>
  <c r="G35" i="3"/>
  <c r="H35" i="3" s="1"/>
  <c r="G39" i="3"/>
  <c r="H39" i="3" s="1"/>
  <c r="G43" i="3"/>
  <c r="H43" i="3" s="1"/>
  <c r="G47" i="3"/>
  <c r="H47" i="3" s="1"/>
  <c r="G51" i="3"/>
  <c r="H51" i="3" s="1"/>
  <c r="G55" i="3"/>
  <c r="H55" i="3" s="1"/>
  <c r="G59" i="3"/>
  <c r="H59" i="3" s="1"/>
  <c r="G63" i="3"/>
  <c r="H63" i="3" s="1"/>
  <c r="G4" i="3"/>
  <c r="H4" i="3" s="1"/>
  <c r="G8" i="3"/>
  <c r="H8" i="3" s="1"/>
  <c r="G12" i="3"/>
  <c r="H12" i="3" s="1"/>
  <c r="G16" i="3"/>
  <c r="H16" i="3" s="1"/>
  <c r="G20" i="3"/>
  <c r="H20" i="3" s="1"/>
  <c r="G24" i="3"/>
  <c r="H24" i="3" s="1"/>
  <c r="G28" i="3"/>
  <c r="H28" i="3" s="1"/>
  <c r="G32" i="3"/>
  <c r="H32" i="3" s="1"/>
  <c r="G36" i="3"/>
  <c r="H36" i="3" s="1"/>
  <c r="G40" i="3"/>
  <c r="H40" i="3" s="1"/>
  <c r="G44" i="3"/>
  <c r="H44" i="3" s="1"/>
  <c r="G48" i="3"/>
  <c r="H48" i="3" s="1"/>
  <c r="G52" i="3"/>
  <c r="H52" i="3" s="1"/>
  <c r="G56" i="3"/>
  <c r="H56" i="3" s="1"/>
  <c r="G60" i="3"/>
  <c r="H60" i="3" s="1"/>
</calcChain>
</file>

<file path=xl/sharedStrings.xml><?xml version="1.0" encoding="utf-8"?>
<sst xmlns="http://schemas.openxmlformats.org/spreadsheetml/2006/main" count="51" uniqueCount="31">
  <si>
    <t>Media</t>
  </si>
  <si>
    <t>FM radio spot</t>
  </si>
  <si>
    <t>AM radio spot</t>
  </si>
  <si>
    <t>Cityscape ad</t>
  </si>
  <si>
    <t>MetroWeekly ad</t>
  </si>
  <si>
    <t>Hometown paper ad</t>
  </si>
  <si>
    <t>Neighborhood paper ad</t>
  </si>
  <si>
    <t>Downtown magazine ad</t>
  </si>
  <si>
    <t>Choir journal ad</t>
  </si>
  <si>
    <t>Professional organization magazine ad</t>
  </si>
  <si>
    <t>Price</t>
  </si>
  <si>
    <t>Local Exposure</t>
  </si>
  <si>
    <t>National Exposure</t>
  </si>
  <si>
    <t>Limit</t>
  </si>
  <si>
    <t>Binary Variable</t>
  </si>
  <si>
    <t>Close</t>
  </si>
  <si>
    <t>Adjusted Close</t>
  </si>
  <si>
    <t>Volume</t>
  </si>
  <si>
    <t>HP Trend</t>
  </si>
  <si>
    <t>Log</t>
  </si>
  <si>
    <t>Date</t>
  </si>
  <si>
    <t>Cyclical</t>
  </si>
  <si>
    <t>Ct</t>
  </si>
  <si>
    <t>Tt</t>
  </si>
  <si>
    <t>Ct + Tt</t>
  </si>
  <si>
    <t>Ct^2</t>
  </si>
  <si>
    <t xml:space="preserve">T term </t>
  </si>
  <si>
    <t>10^Tt</t>
  </si>
  <si>
    <t>10^Ct</t>
  </si>
  <si>
    <t>z</t>
  </si>
  <si>
    <t>10^Ct * 10^Tt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</si>
</sst>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00000000"/>
    <numFmt numFmtId="166" formatCode="0.0000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44" fontId="0" fillId="0" borderId="0" xfId="1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10" fontId="0" fillId="0" borderId="0" xfId="2" applyNumberFormat="1" applyFont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10" fontId="1" fillId="4" borderId="0" xfId="2" applyNumberFormat="1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165" fontId="0" fillId="3" borderId="0" xfId="0" applyNumberFormat="1" applyFill="1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 2 - Solver'!$R$1</c:f>
              <c:strCache>
                <c:ptCount val="1"/>
                <c:pt idx="0">
                  <c:v>10^Tt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'Problem 2 - Solver'!$A$2:$A$63</c:f>
              <c:numCache>
                <c:formatCode>m/d/yyyy</c:formatCode>
                <c:ptCount val="62"/>
                <c:pt idx="0">
                  <c:v>43144</c:v>
                </c:pt>
                <c:pt idx="1">
                  <c:v>43145</c:v>
                </c:pt>
                <c:pt idx="2">
                  <c:v>43146</c:v>
                </c:pt>
                <c:pt idx="3">
                  <c:v>43147</c:v>
                </c:pt>
                <c:pt idx="4">
                  <c:v>43151</c:v>
                </c:pt>
                <c:pt idx="5">
                  <c:v>43152</c:v>
                </c:pt>
                <c:pt idx="6">
                  <c:v>43153</c:v>
                </c:pt>
                <c:pt idx="7">
                  <c:v>43154</c:v>
                </c:pt>
                <c:pt idx="8">
                  <c:v>43157</c:v>
                </c:pt>
                <c:pt idx="9">
                  <c:v>43158</c:v>
                </c:pt>
                <c:pt idx="10">
                  <c:v>43159</c:v>
                </c:pt>
                <c:pt idx="11">
                  <c:v>43160</c:v>
                </c:pt>
                <c:pt idx="12">
                  <c:v>43161</c:v>
                </c:pt>
                <c:pt idx="13">
                  <c:v>43164</c:v>
                </c:pt>
                <c:pt idx="14">
                  <c:v>43165</c:v>
                </c:pt>
                <c:pt idx="15">
                  <c:v>43166</c:v>
                </c:pt>
                <c:pt idx="16">
                  <c:v>43167</c:v>
                </c:pt>
                <c:pt idx="17">
                  <c:v>43168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43178</c:v>
                </c:pt>
                <c:pt idx="24">
                  <c:v>43179</c:v>
                </c:pt>
                <c:pt idx="25">
                  <c:v>43180</c:v>
                </c:pt>
                <c:pt idx="26">
                  <c:v>43181</c:v>
                </c:pt>
                <c:pt idx="27">
                  <c:v>43182</c:v>
                </c:pt>
                <c:pt idx="28">
                  <c:v>43185</c:v>
                </c:pt>
                <c:pt idx="29">
                  <c:v>43186</c:v>
                </c:pt>
                <c:pt idx="30">
                  <c:v>43187</c:v>
                </c:pt>
                <c:pt idx="31">
                  <c:v>43188</c:v>
                </c:pt>
                <c:pt idx="32">
                  <c:v>43192</c:v>
                </c:pt>
                <c:pt idx="33">
                  <c:v>43193</c:v>
                </c:pt>
                <c:pt idx="34">
                  <c:v>43194</c:v>
                </c:pt>
                <c:pt idx="35">
                  <c:v>43195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43202</c:v>
                </c:pt>
                <c:pt idx="41">
                  <c:v>43203</c:v>
                </c:pt>
                <c:pt idx="42">
                  <c:v>43206</c:v>
                </c:pt>
                <c:pt idx="43">
                  <c:v>43207</c:v>
                </c:pt>
                <c:pt idx="44">
                  <c:v>43208</c:v>
                </c:pt>
                <c:pt idx="45">
                  <c:v>43209</c:v>
                </c:pt>
                <c:pt idx="46">
                  <c:v>43210</c:v>
                </c:pt>
                <c:pt idx="47">
                  <c:v>43213</c:v>
                </c:pt>
                <c:pt idx="48">
                  <c:v>43214</c:v>
                </c:pt>
                <c:pt idx="49">
                  <c:v>43215</c:v>
                </c:pt>
                <c:pt idx="50">
                  <c:v>43216</c:v>
                </c:pt>
                <c:pt idx="51">
                  <c:v>43217</c:v>
                </c:pt>
                <c:pt idx="52">
                  <c:v>43220</c:v>
                </c:pt>
                <c:pt idx="53">
                  <c:v>43221</c:v>
                </c:pt>
                <c:pt idx="54">
                  <c:v>43222</c:v>
                </c:pt>
                <c:pt idx="55">
                  <c:v>43223</c:v>
                </c:pt>
                <c:pt idx="56">
                  <c:v>43224</c:v>
                </c:pt>
                <c:pt idx="57">
                  <c:v>43227</c:v>
                </c:pt>
                <c:pt idx="58">
                  <c:v>43228</c:v>
                </c:pt>
                <c:pt idx="59">
                  <c:v>43229</c:v>
                </c:pt>
                <c:pt idx="60">
                  <c:v>43230</c:v>
                </c:pt>
                <c:pt idx="61">
                  <c:v>43231</c:v>
                </c:pt>
              </c:numCache>
            </c:numRef>
          </c:cat>
          <c:val>
            <c:numRef>
              <c:f>'Problem 2 - Solver'!$R$2:$R$63</c:f>
              <c:numCache>
                <c:formatCode>0.00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12.410882281288471</c:v>
                </c:pt>
                <c:pt idx="4">
                  <c:v>12.423364922596456</c:v>
                </c:pt>
                <c:pt idx="5">
                  <c:v>12.411688160762019</c:v>
                </c:pt>
                <c:pt idx="6">
                  <c:v>12.381841462399692</c:v>
                </c:pt>
                <c:pt idx="7">
                  <c:v>12.454717780825069</c:v>
                </c:pt>
                <c:pt idx="8">
                  <c:v>12.509996003196802</c:v>
                </c:pt>
                <c:pt idx="9">
                  <c:v>12.406449854813426</c:v>
                </c:pt>
                <c:pt idx="10">
                  <c:v>12.292680789803338</c:v>
                </c:pt>
                <c:pt idx="11">
                  <c:v>12.133013104748551</c:v>
                </c:pt>
                <c:pt idx="12">
                  <c:v>12.171277623980153</c:v>
                </c:pt>
                <c:pt idx="13">
                  <c:v>12.186467699871038</c:v>
                </c:pt>
                <c:pt idx="14">
                  <c:v>12.220065548105712</c:v>
                </c:pt>
                <c:pt idx="15">
                  <c:v>12.264175634750186</c:v>
                </c:pt>
                <c:pt idx="16">
                  <c:v>12.297560571105151</c:v>
                </c:pt>
                <c:pt idx="17">
                  <c:v>12.418132186444145</c:v>
                </c:pt>
                <c:pt idx="18">
                  <c:v>12.338152049638555</c:v>
                </c:pt>
                <c:pt idx="19">
                  <c:v>12.308533625091174</c:v>
                </c:pt>
                <c:pt idx="20">
                  <c:v>12.264583074854198</c:v>
                </c:pt>
                <c:pt idx="21">
                  <c:v>12.291053941790354</c:v>
                </c:pt>
                <c:pt idx="22">
                  <c:v>12.319902556432828</c:v>
                </c:pt>
                <c:pt idx="23">
                  <c:v>12.255610837489904</c:v>
                </c:pt>
                <c:pt idx="24">
                  <c:v>12.267028817117859</c:v>
                </c:pt>
                <c:pt idx="25">
                  <c:v>12.302845240024766</c:v>
                </c:pt>
                <c:pt idx="26">
                  <c:v>12.119406132315236</c:v>
                </c:pt>
                <c:pt idx="27">
                  <c:v>11.969962364184781</c:v>
                </c:pt>
                <c:pt idx="28">
                  <c:v>12.121881124643981</c:v>
                </c:pt>
                <c:pt idx="29">
                  <c:v>12.014158147785471</c:v>
                </c:pt>
                <c:pt idx="30">
                  <c:v>11.96912674341784</c:v>
                </c:pt>
                <c:pt idx="31">
                  <c:v>12.021231010175292</c:v>
                </c:pt>
                <c:pt idx="32">
                  <c:v>11.934403755529642</c:v>
                </c:pt>
                <c:pt idx="33">
                  <c:v>12.010828239551179</c:v>
                </c:pt>
                <c:pt idx="34">
                  <c:v>12.034948940481637</c:v>
                </c:pt>
                <c:pt idx="35">
                  <c:v>12.099586521860987</c:v>
                </c:pt>
                <c:pt idx="36">
                  <c:v>11.947384860294742</c:v>
                </c:pt>
                <c:pt idx="37">
                  <c:v>11.951150655899207</c:v>
                </c:pt>
                <c:pt idx="38">
                  <c:v>12.067725759230697</c:v>
                </c:pt>
                <c:pt idx="39">
                  <c:v>12.011660959251229</c:v>
                </c:pt>
                <c:pt idx="40">
                  <c:v>12.102479126195595</c:v>
                </c:pt>
                <c:pt idx="41">
                  <c:v>12.088010382192762</c:v>
                </c:pt>
                <c:pt idx="42">
                  <c:v>12.114041439585717</c:v>
                </c:pt>
                <c:pt idx="43">
                  <c:v>12.194260822206486</c:v>
                </c:pt>
                <c:pt idx="44">
                  <c:v>12.221701804576979</c:v>
                </c:pt>
                <c:pt idx="45">
                  <c:v>12.170867060320724</c:v>
                </c:pt>
                <c:pt idx="46">
                  <c:v>12.270697086962908</c:v>
                </c:pt>
                <c:pt idx="47">
                  <c:v>12.190980067246445</c:v>
                </c:pt>
                <c:pt idx="48">
                  <c:v>12.13342494928782</c:v>
                </c:pt>
                <c:pt idx="49">
                  <c:v>12.126829676382863</c:v>
                </c:pt>
                <c:pt idx="50">
                  <c:v>12.116105108490935</c:v>
                </c:pt>
                <c:pt idx="51">
                  <c:v>12.121468269149576</c:v>
                </c:pt>
                <c:pt idx="52">
                  <c:v>12.028299672023479</c:v>
                </c:pt>
                <c:pt idx="53">
                  <c:v>12.021231010175292</c:v>
                </c:pt>
                <c:pt idx="54">
                  <c:v>11.95742430459002</c:v>
                </c:pt>
                <c:pt idx="55">
                  <c:v>11.973303679436183</c:v>
                </c:pt>
                <c:pt idx="56">
                  <c:v>11.995415749360259</c:v>
                </c:pt>
                <c:pt idx="57">
                  <c:v>12.006664982417059</c:v>
                </c:pt>
                <c:pt idx="58">
                  <c:v>12.009579343174346</c:v>
                </c:pt>
                <c:pt idx="59">
                  <c:v>12.070211348605296</c:v>
                </c:pt>
                <c:pt idx="60">
                  <c:v>12.136721262350886</c:v>
                </c:pt>
                <c:pt idx="61">
                  <c:v>12.139192765583717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55-42A2-8DFC-444A0E5CC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782856"/>
        <c:axId val="594791712"/>
      </c:lineChart>
      <c:dateAx>
        <c:axId val="5947828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91712"/>
        <c:crosses val="autoZero"/>
        <c:auto val="1"/>
        <c:lblOffset val="100"/>
        <c:baseTimeUnit val="days"/>
      </c:dateAx>
      <c:valAx>
        <c:axId val="594791712"/>
        <c:scaling>
          <c:orientation val="minMax"/>
          <c:min val="11.9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82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Cyclic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 2 - Solver'!$Q$1</c:f>
              <c:strCache>
                <c:ptCount val="1"/>
                <c:pt idx="0">
                  <c:v>10^Ct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'Problem 2 - Solver'!$A$2:$A$63</c:f>
              <c:numCache>
                <c:formatCode>m/d/yyyy</c:formatCode>
                <c:ptCount val="62"/>
                <c:pt idx="0">
                  <c:v>43144</c:v>
                </c:pt>
                <c:pt idx="1">
                  <c:v>43145</c:v>
                </c:pt>
                <c:pt idx="2">
                  <c:v>43146</c:v>
                </c:pt>
                <c:pt idx="3">
                  <c:v>43147</c:v>
                </c:pt>
                <c:pt idx="4">
                  <c:v>43151</c:v>
                </c:pt>
                <c:pt idx="5">
                  <c:v>43152</c:v>
                </c:pt>
                <c:pt idx="6">
                  <c:v>43153</c:v>
                </c:pt>
                <c:pt idx="7">
                  <c:v>43154</c:v>
                </c:pt>
                <c:pt idx="8">
                  <c:v>43157</c:v>
                </c:pt>
                <c:pt idx="9">
                  <c:v>43158</c:v>
                </c:pt>
                <c:pt idx="10">
                  <c:v>43159</c:v>
                </c:pt>
                <c:pt idx="11">
                  <c:v>43160</c:v>
                </c:pt>
                <c:pt idx="12">
                  <c:v>43161</c:v>
                </c:pt>
                <c:pt idx="13">
                  <c:v>43164</c:v>
                </c:pt>
                <c:pt idx="14">
                  <c:v>43165</c:v>
                </c:pt>
                <c:pt idx="15">
                  <c:v>43166</c:v>
                </c:pt>
                <c:pt idx="16">
                  <c:v>43167</c:v>
                </c:pt>
                <c:pt idx="17">
                  <c:v>43168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43178</c:v>
                </c:pt>
                <c:pt idx="24">
                  <c:v>43179</c:v>
                </c:pt>
                <c:pt idx="25">
                  <c:v>43180</c:v>
                </c:pt>
                <c:pt idx="26">
                  <c:v>43181</c:v>
                </c:pt>
                <c:pt idx="27">
                  <c:v>43182</c:v>
                </c:pt>
                <c:pt idx="28">
                  <c:v>43185</c:v>
                </c:pt>
                <c:pt idx="29">
                  <c:v>43186</c:v>
                </c:pt>
                <c:pt idx="30">
                  <c:v>43187</c:v>
                </c:pt>
                <c:pt idx="31">
                  <c:v>43188</c:v>
                </c:pt>
                <c:pt idx="32">
                  <c:v>43192</c:v>
                </c:pt>
                <c:pt idx="33">
                  <c:v>43193</c:v>
                </c:pt>
                <c:pt idx="34">
                  <c:v>43194</c:v>
                </c:pt>
                <c:pt idx="35">
                  <c:v>43195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43202</c:v>
                </c:pt>
                <c:pt idx="41">
                  <c:v>43203</c:v>
                </c:pt>
                <c:pt idx="42">
                  <c:v>43206</c:v>
                </c:pt>
                <c:pt idx="43">
                  <c:v>43207</c:v>
                </c:pt>
                <c:pt idx="44">
                  <c:v>43208</c:v>
                </c:pt>
                <c:pt idx="45">
                  <c:v>43209</c:v>
                </c:pt>
                <c:pt idx="46">
                  <c:v>43210</c:v>
                </c:pt>
                <c:pt idx="47">
                  <c:v>43213</c:v>
                </c:pt>
                <c:pt idx="48">
                  <c:v>43214</c:v>
                </c:pt>
                <c:pt idx="49">
                  <c:v>43215</c:v>
                </c:pt>
                <c:pt idx="50">
                  <c:v>43216</c:v>
                </c:pt>
                <c:pt idx="51">
                  <c:v>43217</c:v>
                </c:pt>
                <c:pt idx="52">
                  <c:v>43220</c:v>
                </c:pt>
                <c:pt idx="53">
                  <c:v>43221</c:v>
                </c:pt>
                <c:pt idx="54">
                  <c:v>43222</c:v>
                </c:pt>
                <c:pt idx="55">
                  <c:v>43223</c:v>
                </c:pt>
                <c:pt idx="56">
                  <c:v>43224</c:v>
                </c:pt>
                <c:pt idx="57">
                  <c:v>43227</c:v>
                </c:pt>
                <c:pt idx="58">
                  <c:v>43228</c:v>
                </c:pt>
                <c:pt idx="59">
                  <c:v>43229</c:v>
                </c:pt>
                <c:pt idx="60">
                  <c:v>43230</c:v>
                </c:pt>
                <c:pt idx="61">
                  <c:v>43231</c:v>
                </c:pt>
              </c:numCache>
            </c:numRef>
          </c:cat>
          <c:val>
            <c:numRef>
              <c:f>'Problem 2 - Solver'!$Q$2:$Q$63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12.410882281288471</c:v>
                </c:pt>
                <c:pt idx="4">
                  <c:v>12.423364922596456</c:v>
                </c:pt>
                <c:pt idx="5">
                  <c:v>12.411688160762019</c:v>
                </c:pt>
                <c:pt idx="6">
                  <c:v>12.381841462399692</c:v>
                </c:pt>
                <c:pt idx="7">
                  <c:v>12.454717780825069</c:v>
                </c:pt>
                <c:pt idx="8">
                  <c:v>12.509996003196802</c:v>
                </c:pt>
                <c:pt idx="9">
                  <c:v>12.406449854813426</c:v>
                </c:pt>
                <c:pt idx="10">
                  <c:v>12.292680789803338</c:v>
                </c:pt>
                <c:pt idx="11">
                  <c:v>12.133013104748551</c:v>
                </c:pt>
                <c:pt idx="12">
                  <c:v>12.171277623980153</c:v>
                </c:pt>
                <c:pt idx="13">
                  <c:v>12.186467699871038</c:v>
                </c:pt>
                <c:pt idx="14">
                  <c:v>12.220065548105712</c:v>
                </c:pt>
                <c:pt idx="15">
                  <c:v>12.264175634750186</c:v>
                </c:pt>
                <c:pt idx="16">
                  <c:v>12.297560571105151</c:v>
                </c:pt>
                <c:pt idx="17">
                  <c:v>12.418132186444145</c:v>
                </c:pt>
                <c:pt idx="18">
                  <c:v>12.338152049638555</c:v>
                </c:pt>
                <c:pt idx="19">
                  <c:v>12.308533625091174</c:v>
                </c:pt>
                <c:pt idx="20">
                  <c:v>12.264583074854198</c:v>
                </c:pt>
                <c:pt idx="21">
                  <c:v>12.291053941790354</c:v>
                </c:pt>
                <c:pt idx="22">
                  <c:v>12.319902556432828</c:v>
                </c:pt>
                <c:pt idx="23">
                  <c:v>12.255610837489904</c:v>
                </c:pt>
                <c:pt idx="24">
                  <c:v>12.267028817117859</c:v>
                </c:pt>
                <c:pt idx="25">
                  <c:v>12.302845240024766</c:v>
                </c:pt>
                <c:pt idx="26">
                  <c:v>12.119406132315236</c:v>
                </c:pt>
                <c:pt idx="27">
                  <c:v>11.969962364184781</c:v>
                </c:pt>
                <c:pt idx="28">
                  <c:v>12.121881124643981</c:v>
                </c:pt>
                <c:pt idx="29">
                  <c:v>12.014158147785471</c:v>
                </c:pt>
                <c:pt idx="30">
                  <c:v>11.96912674341784</c:v>
                </c:pt>
                <c:pt idx="31">
                  <c:v>12.021231010175292</c:v>
                </c:pt>
                <c:pt idx="32">
                  <c:v>11.934403755529642</c:v>
                </c:pt>
                <c:pt idx="33">
                  <c:v>12.010828239551179</c:v>
                </c:pt>
                <c:pt idx="34">
                  <c:v>12.034948940481637</c:v>
                </c:pt>
                <c:pt idx="35">
                  <c:v>12.099586521860987</c:v>
                </c:pt>
                <c:pt idx="36">
                  <c:v>11.947384860294742</c:v>
                </c:pt>
                <c:pt idx="37">
                  <c:v>11.951150655899207</c:v>
                </c:pt>
                <c:pt idx="38">
                  <c:v>12.067725759230697</c:v>
                </c:pt>
                <c:pt idx="39">
                  <c:v>12.011660959251229</c:v>
                </c:pt>
                <c:pt idx="40">
                  <c:v>12.102479126195595</c:v>
                </c:pt>
                <c:pt idx="41">
                  <c:v>12.088010382192762</c:v>
                </c:pt>
                <c:pt idx="42">
                  <c:v>12.114041439585717</c:v>
                </c:pt>
                <c:pt idx="43">
                  <c:v>12.194260822206486</c:v>
                </c:pt>
                <c:pt idx="44">
                  <c:v>12.221701804576979</c:v>
                </c:pt>
                <c:pt idx="45">
                  <c:v>12.170867060320724</c:v>
                </c:pt>
                <c:pt idx="46">
                  <c:v>12.270697086962908</c:v>
                </c:pt>
                <c:pt idx="47">
                  <c:v>12.190980067246445</c:v>
                </c:pt>
                <c:pt idx="48">
                  <c:v>12.13342494928782</c:v>
                </c:pt>
                <c:pt idx="49">
                  <c:v>12.126829676382863</c:v>
                </c:pt>
                <c:pt idx="50">
                  <c:v>12.116105108490935</c:v>
                </c:pt>
                <c:pt idx="51">
                  <c:v>12.121468269149576</c:v>
                </c:pt>
                <c:pt idx="52">
                  <c:v>12.028299672023479</c:v>
                </c:pt>
                <c:pt idx="53">
                  <c:v>12.021231010175292</c:v>
                </c:pt>
                <c:pt idx="54">
                  <c:v>11.95742430459002</c:v>
                </c:pt>
                <c:pt idx="55">
                  <c:v>11.973303679436183</c:v>
                </c:pt>
                <c:pt idx="56">
                  <c:v>11.995415749360259</c:v>
                </c:pt>
                <c:pt idx="57">
                  <c:v>12.006664982417059</c:v>
                </c:pt>
                <c:pt idx="58">
                  <c:v>12.009579343174346</c:v>
                </c:pt>
                <c:pt idx="59">
                  <c:v>12.070211348605296</c:v>
                </c:pt>
                <c:pt idx="60">
                  <c:v>12.136721262350886</c:v>
                </c:pt>
                <c:pt idx="61">
                  <c:v>12.139192765583717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50-4017-B533-4F2F9DCF80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680536"/>
        <c:axId val="592679552"/>
      </c:lineChart>
      <c:dateAx>
        <c:axId val="5926805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679552"/>
        <c:crosses val="autoZero"/>
        <c:auto val="1"/>
        <c:lblOffset val="100"/>
        <c:baseTimeUnit val="days"/>
      </c:dateAx>
      <c:valAx>
        <c:axId val="592679552"/>
        <c:scaling>
          <c:orientation val="minMax"/>
          <c:min val="11.9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\ ?/?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680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2 - Solver'!$M$1</c:f>
              <c:strCache>
                <c:ptCount val="1"/>
                <c:pt idx="0">
                  <c:v>Ct + Tt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'Problem 2 - Solver'!$M$2:$M$64</c:f>
              <c:numCache>
                <c:formatCode>General</c:formatCode>
                <c:ptCount val="63"/>
                <c:pt idx="0" formatCode="0.000000000">
                  <c:v>2.1717264503240585</c:v>
                </c:pt>
                <c:pt idx="1">
                  <c:v>2.1771888732910156</c:v>
                </c:pt>
                <c:pt idx="2">
                  <c:v>2.1858819723129272</c:v>
                </c:pt>
                <c:pt idx="3">
                  <c:v>2.1876053125986039</c:v>
                </c:pt>
                <c:pt idx="4">
                  <c:v>2.1884784846584084</c:v>
                </c:pt>
                <c:pt idx="5">
                  <c:v>2.1876617111104957</c:v>
                </c:pt>
                <c:pt idx="6">
                  <c:v>2.1855704779766474</c:v>
                </c:pt>
                <c:pt idx="7">
                  <c:v>2.1906677820719871</c:v>
                </c:pt>
                <c:pt idx="8">
                  <c:v>2.1945143418824671</c:v>
                </c:pt>
                <c:pt idx="9">
                  <c:v>2.187295049050618</c:v>
                </c:pt>
                <c:pt idx="10">
                  <c:v>2.1792932084514023</c:v>
                </c:pt>
                <c:pt idx="11">
                  <c:v>2.1679373333517655</c:v>
                </c:pt>
                <c:pt idx="12">
                  <c:v>2.1706723373839267</c:v>
                </c:pt>
                <c:pt idx="13">
                  <c:v>2.1717556834665124</c:v>
                </c:pt>
                <c:pt idx="14">
                  <c:v>2.1741470709136044</c:v>
                </c:pt>
                <c:pt idx="15">
                  <c:v>2.1772767228082035</c:v>
                </c:pt>
                <c:pt idx="16">
                  <c:v>2.17963794067082</c:v>
                </c:pt>
                <c:pt idx="17">
                  <c:v>2.1881125568787998</c:v>
                </c:pt>
                <c:pt idx="18">
                  <c:v>2.1825002359676651</c:v>
                </c:pt>
                <c:pt idx="19">
                  <c:v>2.180412632838324</c:v>
                </c:pt>
                <c:pt idx="20">
                  <c:v>2.1773055785674353</c:v>
                </c:pt>
                <c:pt idx="21">
                  <c:v>2.1791782493333218</c:v>
                </c:pt>
                <c:pt idx="22">
                  <c:v>2.1812145456290728</c:v>
                </c:pt>
                <c:pt idx="23">
                  <c:v>2.1766699239938254</c:v>
                </c:pt>
                <c:pt idx="24">
                  <c:v>2.1774787709980776</c:v>
                </c:pt>
                <c:pt idx="25">
                  <c:v>2.1800111219269991</c:v>
                </c:pt>
                <c:pt idx="26">
                  <c:v>2.1669626786411569</c:v>
                </c:pt>
                <c:pt idx="27">
                  <c:v>2.1561855698098857</c:v>
                </c:pt>
                <c:pt idx="28">
                  <c:v>2.1671400414195388</c:v>
                </c:pt>
                <c:pt idx="29">
                  <c:v>2.1593866889264355</c:v>
                </c:pt>
                <c:pt idx="30">
                  <c:v>2.1561249316650404</c:v>
                </c:pt>
                <c:pt idx="31">
                  <c:v>2.1598978860076454</c:v>
                </c:pt>
                <c:pt idx="32">
                  <c:v>2.1536014529441614</c:v>
                </c:pt>
                <c:pt idx="33">
                  <c:v>2.1591459128015558</c:v>
                </c:pt>
                <c:pt idx="34">
                  <c:v>2.160888504151202</c:v>
                </c:pt>
                <c:pt idx="35">
                  <c:v>2.1655410589234183</c:v>
                </c:pt>
                <c:pt idx="36">
                  <c:v>2.1545457076336909</c:v>
                </c:pt>
                <c:pt idx="37">
                  <c:v>2.1548194422754512</c:v>
                </c:pt>
                <c:pt idx="38">
                  <c:v>2.1632508644235169</c:v>
                </c:pt>
                <c:pt idx="39">
                  <c:v>2.1592061306362447</c:v>
                </c:pt>
                <c:pt idx="40">
                  <c:v>2.1657486845244889</c:v>
                </c:pt>
                <c:pt idx="41">
                  <c:v>2.1647096486789943</c:v>
                </c:pt>
                <c:pt idx="42">
                  <c:v>2.1665781099196519</c:v>
                </c:pt>
                <c:pt idx="43">
                  <c:v>2.1723109597601287</c:v>
                </c:pt>
                <c:pt idx="44">
                  <c:v>2.1742633664575814</c:v>
                </c:pt>
                <c:pt idx="45">
                  <c:v>2.1706430374953443</c:v>
                </c:pt>
                <c:pt idx="46">
                  <c:v>2.1777384705920713</c:v>
                </c:pt>
                <c:pt idx="47">
                  <c:v>2.1720772423585775</c:v>
                </c:pt>
                <c:pt idx="48">
                  <c:v>2.1679668163455901</c:v>
                </c:pt>
                <c:pt idx="49">
                  <c:v>2.1674945557293639</c:v>
                </c:pt>
                <c:pt idx="50">
                  <c:v>2.1667260644552795</c:v>
                </c:pt>
                <c:pt idx="51">
                  <c:v>2.1671104579061145</c:v>
                </c:pt>
                <c:pt idx="52">
                  <c:v>2.1604084790772693</c:v>
                </c:pt>
                <c:pt idx="53">
                  <c:v>2.1598978860076454</c:v>
                </c:pt>
                <c:pt idx="54">
                  <c:v>2.155275280580303</c:v>
                </c:pt>
                <c:pt idx="55">
                  <c:v>2.1564279953474479</c:v>
                </c:pt>
                <c:pt idx="56">
                  <c:v>2.1580306095721009</c:v>
                </c:pt>
                <c:pt idx="57">
                  <c:v>2.1588447856853339</c:v>
                </c:pt>
                <c:pt idx="58">
                  <c:v>2.1590555914689893</c:v>
                </c:pt>
                <c:pt idx="59">
                  <c:v>2.1634297492633703</c:v>
                </c:pt>
                <c:pt idx="60">
                  <c:v>2.1682027556877324</c:v>
                </c:pt>
                <c:pt idx="61">
                  <c:v>2.1683796157999402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CF-4A73-BDFE-A3EF9CD46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773344"/>
        <c:axId val="594779904"/>
      </c:scatterChart>
      <c:valAx>
        <c:axId val="594773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79904"/>
        <c:crosses val="autoZero"/>
        <c:crossBetween val="midCat"/>
      </c:valAx>
      <c:valAx>
        <c:axId val="5947799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77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 2 - HP Filter Add-in'!$F$1</c:f>
              <c:strCache>
                <c:ptCount val="1"/>
                <c:pt idx="0">
                  <c:v>Log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'Problem 2 - HP Filter Add-in'!$A$2:$A$63</c:f>
              <c:numCache>
                <c:formatCode>m/d/yyyy</c:formatCode>
                <c:ptCount val="62"/>
                <c:pt idx="0">
                  <c:v>43144</c:v>
                </c:pt>
                <c:pt idx="1">
                  <c:v>43145</c:v>
                </c:pt>
                <c:pt idx="2">
                  <c:v>43146</c:v>
                </c:pt>
                <c:pt idx="3">
                  <c:v>43147</c:v>
                </c:pt>
                <c:pt idx="4">
                  <c:v>43151</c:v>
                </c:pt>
                <c:pt idx="5">
                  <c:v>43152</c:v>
                </c:pt>
                <c:pt idx="6">
                  <c:v>43153</c:v>
                </c:pt>
                <c:pt idx="7">
                  <c:v>43154</c:v>
                </c:pt>
                <c:pt idx="8">
                  <c:v>43157</c:v>
                </c:pt>
                <c:pt idx="9">
                  <c:v>43158</c:v>
                </c:pt>
                <c:pt idx="10">
                  <c:v>43159</c:v>
                </c:pt>
                <c:pt idx="11">
                  <c:v>43160</c:v>
                </c:pt>
                <c:pt idx="12">
                  <c:v>43161</c:v>
                </c:pt>
                <c:pt idx="13">
                  <c:v>43164</c:v>
                </c:pt>
                <c:pt idx="14">
                  <c:v>43165</c:v>
                </c:pt>
                <c:pt idx="15">
                  <c:v>43166</c:v>
                </c:pt>
                <c:pt idx="16">
                  <c:v>43167</c:v>
                </c:pt>
                <c:pt idx="17">
                  <c:v>43168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43178</c:v>
                </c:pt>
                <c:pt idx="24">
                  <c:v>43179</c:v>
                </c:pt>
                <c:pt idx="25">
                  <c:v>43180</c:v>
                </c:pt>
                <c:pt idx="26">
                  <c:v>43181</c:v>
                </c:pt>
                <c:pt idx="27">
                  <c:v>43182</c:v>
                </c:pt>
                <c:pt idx="28">
                  <c:v>43185</c:v>
                </c:pt>
                <c:pt idx="29">
                  <c:v>43186</c:v>
                </c:pt>
                <c:pt idx="30">
                  <c:v>43187</c:v>
                </c:pt>
                <c:pt idx="31">
                  <c:v>43188</c:v>
                </c:pt>
                <c:pt idx="32">
                  <c:v>43192</c:v>
                </c:pt>
                <c:pt idx="33">
                  <c:v>43193</c:v>
                </c:pt>
                <c:pt idx="34">
                  <c:v>43194</c:v>
                </c:pt>
                <c:pt idx="35">
                  <c:v>43195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43202</c:v>
                </c:pt>
                <c:pt idx="41">
                  <c:v>43203</c:v>
                </c:pt>
                <c:pt idx="42">
                  <c:v>43206</c:v>
                </c:pt>
                <c:pt idx="43">
                  <c:v>43207</c:v>
                </c:pt>
                <c:pt idx="44">
                  <c:v>43208</c:v>
                </c:pt>
                <c:pt idx="45">
                  <c:v>43209</c:v>
                </c:pt>
                <c:pt idx="46">
                  <c:v>43210</c:v>
                </c:pt>
                <c:pt idx="47">
                  <c:v>43213</c:v>
                </c:pt>
                <c:pt idx="48">
                  <c:v>43214</c:v>
                </c:pt>
                <c:pt idx="49">
                  <c:v>43215</c:v>
                </c:pt>
                <c:pt idx="50">
                  <c:v>43216</c:v>
                </c:pt>
                <c:pt idx="51">
                  <c:v>43217</c:v>
                </c:pt>
                <c:pt idx="52">
                  <c:v>43220</c:v>
                </c:pt>
                <c:pt idx="53">
                  <c:v>43221</c:v>
                </c:pt>
                <c:pt idx="54">
                  <c:v>43222</c:v>
                </c:pt>
                <c:pt idx="55">
                  <c:v>43223</c:v>
                </c:pt>
                <c:pt idx="56">
                  <c:v>43224</c:v>
                </c:pt>
                <c:pt idx="57">
                  <c:v>43227</c:v>
                </c:pt>
                <c:pt idx="58">
                  <c:v>43228</c:v>
                </c:pt>
                <c:pt idx="59">
                  <c:v>43229</c:v>
                </c:pt>
                <c:pt idx="60">
                  <c:v>43230</c:v>
                </c:pt>
                <c:pt idx="61">
                  <c:v>43231</c:v>
                </c:pt>
              </c:numCache>
            </c:numRef>
          </c:cat>
          <c:val>
            <c:numRef>
              <c:f>'Problem 2 - HP Filter Add-in'!$F$2:$F$63</c:f>
              <c:numCache>
                <c:formatCode>General</c:formatCode>
                <c:ptCount val="62"/>
                <c:pt idx="0">
                  <c:v>2.171726453653231</c:v>
                </c:pt>
                <c:pt idx="1">
                  <c:v>2.1771900949295109</c:v>
                </c:pt>
                <c:pt idx="2">
                  <c:v>2.1858819727484682</c:v>
                </c:pt>
                <c:pt idx="3">
                  <c:v>2.1876053125986039</c:v>
                </c:pt>
                <c:pt idx="4">
                  <c:v>2.1884784846584084</c:v>
                </c:pt>
                <c:pt idx="5">
                  <c:v>2.1876617111104957</c:v>
                </c:pt>
                <c:pt idx="6">
                  <c:v>2.1855704779766474</c:v>
                </c:pt>
                <c:pt idx="7">
                  <c:v>2.1906677820719871</c:v>
                </c:pt>
                <c:pt idx="8">
                  <c:v>2.1945143418824671</c:v>
                </c:pt>
                <c:pt idx="9">
                  <c:v>2.187295049050618</c:v>
                </c:pt>
                <c:pt idx="10">
                  <c:v>2.1792932084514023</c:v>
                </c:pt>
                <c:pt idx="11">
                  <c:v>2.1679373333517655</c:v>
                </c:pt>
                <c:pt idx="12">
                  <c:v>2.1706723373839267</c:v>
                </c:pt>
                <c:pt idx="13">
                  <c:v>2.1717556834665124</c:v>
                </c:pt>
                <c:pt idx="14">
                  <c:v>2.1741470709136044</c:v>
                </c:pt>
                <c:pt idx="15">
                  <c:v>2.1772767228082035</c:v>
                </c:pt>
                <c:pt idx="16">
                  <c:v>2.17963794067082</c:v>
                </c:pt>
                <c:pt idx="17">
                  <c:v>2.1881125568787998</c:v>
                </c:pt>
                <c:pt idx="18">
                  <c:v>2.1825002359676651</c:v>
                </c:pt>
                <c:pt idx="19">
                  <c:v>2.180412632838324</c:v>
                </c:pt>
                <c:pt idx="20">
                  <c:v>2.1773055785674353</c:v>
                </c:pt>
                <c:pt idx="21">
                  <c:v>2.1791782493333218</c:v>
                </c:pt>
                <c:pt idx="22">
                  <c:v>2.1812145456290728</c:v>
                </c:pt>
                <c:pt idx="23">
                  <c:v>2.1766699239938254</c:v>
                </c:pt>
                <c:pt idx="24">
                  <c:v>2.1774787709980776</c:v>
                </c:pt>
                <c:pt idx="25">
                  <c:v>2.1800111219269991</c:v>
                </c:pt>
                <c:pt idx="26">
                  <c:v>2.1669626786411569</c:v>
                </c:pt>
                <c:pt idx="27">
                  <c:v>2.1561855698098857</c:v>
                </c:pt>
                <c:pt idx="28">
                  <c:v>2.1671400414195388</c:v>
                </c:pt>
                <c:pt idx="29">
                  <c:v>2.1593866889264355</c:v>
                </c:pt>
                <c:pt idx="30">
                  <c:v>2.1561249316650404</c:v>
                </c:pt>
                <c:pt idx="31">
                  <c:v>2.1598978860076454</c:v>
                </c:pt>
                <c:pt idx="32">
                  <c:v>2.1536014529441614</c:v>
                </c:pt>
                <c:pt idx="33">
                  <c:v>2.1591459128015558</c:v>
                </c:pt>
                <c:pt idx="34">
                  <c:v>2.160888504151202</c:v>
                </c:pt>
                <c:pt idx="35">
                  <c:v>2.1655410589234183</c:v>
                </c:pt>
                <c:pt idx="36">
                  <c:v>2.1545457076336909</c:v>
                </c:pt>
                <c:pt idx="37">
                  <c:v>2.1548194422754512</c:v>
                </c:pt>
                <c:pt idx="38">
                  <c:v>2.1632508644235169</c:v>
                </c:pt>
                <c:pt idx="39">
                  <c:v>2.1592061306362447</c:v>
                </c:pt>
                <c:pt idx="40">
                  <c:v>2.1657486845244889</c:v>
                </c:pt>
                <c:pt idx="41">
                  <c:v>2.1647096486789943</c:v>
                </c:pt>
                <c:pt idx="42">
                  <c:v>2.1665781099196519</c:v>
                </c:pt>
                <c:pt idx="43">
                  <c:v>2.1723109597601287</c:v>
                </c:pt>
                <c:pt idx="44">
                  <c:v>2.1742633664575814</c:v>
                </c:pt>
                <c:pt idx="45">
                  <c:v>2.1706430374953443</c:v>
                </c:pt>
                <c:pt idx="46">
                  <c:v>2.1777384705920713</c:v>
                </c:pt>
                <c:pt idx="47">
                  <c:v>2.1720772423585775</c:v>
                </c:pt>
                <c:pt idx="48">
                  <c:v>2.1679668163455901</c:v>
                </c:pt>
                <c:pt idx="49">
                  <c:v>2.1674945557293639</c:v>
                </c:pt>
                <c:pt idx="50">
                  <c:v>2.1667260644552795</c:v>
                </c:pt>
                <c:pt idx="51">
                  <c:v>2.1671104579061145</c:v>
                </c:pt>
                <c:pt idx="52">
                  <c:v>2.1604084790772693</c:v>
                </c:pt>
                <c:pt idx="53">
                  <c:v>2.1598978860076454</c:v>
                </c:pt>
                <c:pt idx="54">
                  <c:v>2.155275280580303</c:v>
                </c:pt>
                <c:pt idx="55">
                  <c:v>2.1564279953474479</c:v>
                </c:pt>
                <c:pt idx="56">
                  <c:v>2.1580306095721009</c:v>
                </c:pt>
                <c:pt idx="57">
                  <c:v>2.1588447856853339</c:v>
                </c:pt>
                <c:pt idx="58">
                  <c:v>2.1590555914689893</c:v>
                </c:pt>
                <c:pt idx="59">
                  <c:v>2.1634297492633703</c:v>
                </c:pt>
                <c:pt idx="60">
                  <c:v>2.1682027556877324</c:v>
                </c:pt>
                <c:pt idx="61">
                  <c:v>2.1683796157999402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5-4460-B371-B9822CCDC931}"/>
            </c:ext>
          </c:extLst>
        </c:ser>
        <c:ser>
          <c:idx val="1"/>
          <c:order val="1"/>
          <c:tx>
            <c:strRef>
              <c:f>'Problem 2 - HP Filter Add-in'!$G$1</c:f>
              <c:strCache>
                <c:ptCount val="1"/>
                <c:pt idx="0">
                  <c:v>HP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'Problem 2 - HP Filter Add-in'!$A$2:$A$63</c:f>
              <c:numCache>
                <c:formatCode>m/d/yyyy</c:formatCode>
                <c:ptCount val="62"/>
                <c:pt idx="0">
                  <c:v>43144</c:v>
                </c:pt>
                <c:pt idx="1">
                  <c:v>43145</c:v>
                </c:pt>
                <c:pt idx="2">
                  <c:v>43146</c:v>
                </c:pt>
                <c:pt idx="3">
                  <c:v>43147</c:v>
                </c:pt>
                <c:pt idx="4">
                  <c:v>43151</c:v>
                </c:pt>
                <c:pt idx="5">
                  <c:v>43152</c:v>
                </c:pt>
                <c:pt idx="6">
                  <c:v>43153</c:v>
                </c:pt>
                <c:pt idx="7">
                  <c:v>43154</c:v>
                </c:pt>
                <c:pt idx="8">
                  <c:v>43157</c:v>
                </c:pt>
                <c:pt idx="9">
                  <c:v>43158</c:v>
                </c:pt>
                <c:pt idx="10">
                  <c:v>43159</c:v>
                </c:pt>
                <c:pt idx="11">
                  <c:v>43160</c:v>
                </c:pt>
                <c:pt idx="12">
                  <c:v>43161</c:v>
                </c:pt>
                <c:pt idx="13">
                  <c:v>43164</c:v>
                </c:pt>
                <c:pt idx="14">
                  <c:v>43165</c:v>
                </c:pt>
                <c:pt idx="15">
                  <c:v>43166</c:v>
                </c:pt>
                <c:pt idx="16">
                  <c:v>43167</c:v>
                </c:pt>
                <c:pt idx="17">
                  <c:v>43168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43178</c:v>
                </c:pt>
                <c:pt idx="24">
                  <c:v>43179</c:v>
                </c:pt>
                <c:pt idx="25">
                  <c:v>43180</c:v>
                </c:pt>
                <c:pt idx="26">
                  <c:v>43181</c:v>
                </c:pt>
                <c:pt idx="27">
                  <c:v>43182</c:v>
                </c:pt>
                <c:pt idx="28">
                  <c:v>43185</c:v>
                </c:pt>
                <c:pt idx="29">
                  <c:v>43186</c:v>
                </c:pt>
                <c:pt idx="30">
                  <c:v>43187</c:v>
                </c:pt>
                <c:pt idx="31">
                  <c:v>43188</c:v>
                </c:pt>
                <c:pt idx="32">
                  <c:v>43192</c:v>
                </c:pt>
                <c:pt idx="33">
                  <c:v>43193</c:v>
                </c:pt>
                <c:pt idx="34">
                  <c:v>43194</c:v>
                </c:pt>
                <c:pt idx="35">
                  <c:v>43195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43202</c:v>
                </c:pt>
                <c:pt idx="41">
                  <c:v>43203</c:v>
                </c:pt>
                <c:pt idx="42">
                  <c:v>43206</c:v>
                </c:pt>
                <c:pt idx="43">
                  <c:v>43207</c:v>
                </c:pt>
                <c:pt idx="44">
                  <c:v>43208</c:v>
                </c:pt>
                <c:pt idx="45">
                  <c:v>43209</c:v>
                </c:pt>
                <c:pt idx="46">
                  <c:v>43210</c:v>
                </c:pt>
                <c:pt idx="47">
                  <c:v>43213</c:v>
                </c:pt>
                <c:pt idx="48">
                  <c:v>43214</c:v>
                </c:pt>
                <c:pt idx="49">
                  <c:v>43215</c:v>
                </c:pt>
                <c:pt idx="50">
                  <c:v>43216</c:v>
                </c:pt>
                <c:pt idx="51">
                  <c:v>43217</c:v>
                </c:pt>
                <c:pt idx="52">
                  <c:v>43220</c:v>
                </c:pt>
                <c:pt idx="53">
                  <c:v>43221</c:v>
                </c:pt>
                <c:pt idx="54">
                  <c:v>43222</c:v>
                </c:pt>
                <c:pt idx="55">
                  <c:v>43223</c:v>
                </c:pt>
                <c:pt idx="56">
                  <c:v>43224</c:v>
                </c:pt>
                <c:pt idx="57">
                  <c:v>43227</c:v>
                </c:pt>
                <c:pt idx="58">
                  <c:v>43228</c:v>
                </c:pt>
                <c:pt idx="59">
                  <c:v>43229</c:v>
                </c:pt>
                <c:pt idx="60">
                  <c:v>43230</c:v>
                </c:pt>
                <c:pt idx="61">
                  <c:v>43231</c:v>
                </c:pt>
              </c:numCache>
            </c:numRef>
          </c:cat>
          <c:val>
            <c:numRef>
              <c:f>'Problem 2 - HP Filter Add-in'!$G$2:$G$63</c:f>
              <c:numCache>
                <c:formatCode>General</c:formatCode>
                <c:ptCount val="62"/>
                <c:pt idx="0">
                  <c:v>2.1845687920559387</c:v>
                </c:pt>
                <c:pt idx="1">
                  <c:v>2.1844035403266937</c:v>
                </c:pt>
                <c:pt idx="2">
                  <c:v>2.1842302621359471</c:v>
                </c:pt>
                <c:pt idx="3">
                  <c:v>2.1840364226188238</c:v>
                </c:pt>
                <c:pt idx="4">
                  <c:v>2.1838105192295814</c:v>
                </c:pt>
                <c:pt idx="5">
                  <c:v>2.1835432799787142</c:v>
                </c:pt>
                <c:pt idx="6">
                  <c:v>2.1832283503551104</c:v>
                </c:pt>
                <c:pt idx="7">
                  <c:v>2.1828619498671147</c:v>
                </c:pt>
                <c:pt idx="8">
                  <c:v>2.1824417618528358</c:v>
                </c:pt>
                <c:pt idx="9">
                  <c:v>2.18197034829551</c:v>
                </c:pt>
                <c:pt idx="10">
                  <c:v>2.1814578165408922</c:v>
                </c:pt>
                <c:pt idx="11">
                  <c:v>2.180917601872709</c:v>
                </c:pt>
                <c:pt idx="12">
                  <c:v>2.1803617866946308</c:v>
                </c:pt>
                <c:pt idx="13">
                  <c:v>2.1797943407425016</c:v>
                </c:pt>
                <c:pt idx="14">
                  <c:v>2.1792131778463468</c:v>
                </c:pt>
                <c:pt idx="15">
                  <c:v>2.178611187675394</c:v>
                </c:pt>
                <c:pt idx="16">
                  <c:v>2.1779780935820376</c:v>
                </c:pt>
                <c:pt idx="17">
                  <c:v>2.177302784878131</c:v>
                </c:pt>
                <c:pt idx="18">
                  <c:v>2.1765751882799571</c:v>
                </c:pt>
                <c:pt idx="19">
                  <c:v>2.1757919866112987</c:v>
                </c:pt>
                <c:pt idx="20">
                  <c:v>2.1749535658507435</c:v>
                </c:pt>
                <c:pt idx="21">
                  <c:v>2.1740631998807709</c:v>
                </c:pt>
                <c:pt idx="22">
                  <c:v>2.1731256325918085</c:v>
                </c:pt>
                <c:pt idx="23">
                  <c:v>2.1721488047801918</c:v>
                </c:pt>
                <c:pt idx="24">
                  <c:v>2.1711457128129044</c:v>
                </c:pt>
                <c:pt idx="25">
                  <c:v>2.1701321787564392</c:v>
                </c:pt>
                <c:pt idx="26">
                  <c:v>2.1691279828386545</c:v>
                </c:pt>
                <c:pt idx="27">
                  <c:v>2.1681590796268906</c:v>
                </c:pt>
                <c:pt idx="28">
                  <c:v>2.1672500703733641</c:v>
                </c:pt>
                <c:pt idx="29">
                  <c:v>2.1664180728866564</c:v>
                </c:pt>
                <c:pt idx="30">
                  <c:v>2.1656801362072522</c:v>
                </c:pt>
                <c:pt idx="31">
                  <c:v>2.1650489147606615</c:v>
                </c:pt>
                <c:pt idx="32">
                  <c:v>2.1645310909695556</c:v>
                </c:pt>
                <c:pt idx="33">
                  <c:v>2.1641301278636349</c:v>
                </c:pt>
                <c:pt idx="34">
                  <c:v>2.1638426574488339</c:v>
                </c:pt>
                <c:pt idx="35">
                  <c:v>2.1636621965966727</c:v>
                </c:pt>
                <c:pt idx="36">
                  <c:v>2.1635804158328611</c:v>
                </c:pt>
                <c:pt idx="37">
                  <c:v>2.1635901599720619</c:v>
                </c:pt>
                <c:pt idx="38">
                  <c:v>2.163678627136314</c:v>
                </c:pt>
                <c:pt idx="39">
                  <c:v>2.1638275337490964</c:v>
                </c:pt>
                <c:pt idx="40">
                  <c:v>2.1640183288821921</c:v>
                </c:pt>
                <c:pt idx="41">
                  <c:v>2.1642295732304389</c:v>
                </c:pt>
                <c:pt idx="42">
                  <c:v>2.1644409089609513</c:v>
                </c:pt>
                <c:pt idx="43">
                  <c:v>2.1646322782879994</c:v>
                </c:pt>
                <c:pt idx="44">
                  <c:v>2.1647849591764525</c:v>
                </c:pt>
                <c:pt idx="45">
                  <c:v>2.1648850287670998</c:v>
                </c:pt>
                <c:pt idx="46">
                  <c:v>2.1649244882052812</c:v>
                </c:pt>
                <c:pt idx="47">
                  <c:v>2.1648989373917922</c:v>
                </c:pt>
                <c:pt idx="48">
                  <c:v>2.1648119849664194</c:v>
                </c:pt>
                <c:pt idx="49">
                  <c:v>2.164671726009554</c:v>
                </c:pt>
                <c:pt idx="50">
                  <c:v>2.1644882273711992</c:v>
                </c:pt>
                <c:pt idx="51">
                  <c:v>2.164273320169932</c:v>
                </c:pt>
                <c:pt idx="52">
                  <c:v>2.164040234172508</c:v>
                </c:pt>
                <c:pt idx="53">
                  <c:v>2.1638039723567681</c:v>
                </c:pt>
                <c:pt idx="54">
                  <c:v>2.1635772678536194</c:v>
                </c:pt>
                <c:pt idx="55">
                  <c:v>2.1633704124899999</c:v>
                </c:pt>
                <c:pt idx="56">
                  <c:v>2.1631885093508023</c:v>
                </c:pt>
                <c:pt idx="57">
                  <c:v>2.1630323225102051</c:v>
                </c:pt>
                <c:pt idx="58">
                  <c:v>2.1628993923550248</c:v>
                </c:pt>
                <c:pt idx="59">
                  <c:v>2.1627846420615633</c:v>
                </c:pt>
                <c:pt idx="60">
                  <c:v>2.1626805924305685</c:v>
                </c:pt>
                <c:pt idx="61">
                  <c:v>2.1625801674547893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B5-4460-B371-B9822CCDC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472384"/>
        <c:axId val="555472712"/>
      </c:lineChart>
      <c:dateAx>
        <c:axId val="55547238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72712"/>
        <c:crosses val="autoZero"/>
        <c:auto val="1"/>
        <c:lblOffset val="100"/>
        <c:baseTimeUnit val="days"/>
      </c:dateAx>
      <c:valAx>
        <c:axId val="555472712"/>
        <c:scaling>
          <c:orientation val="minMax"/>
          <c:min val="2.1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7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Cyclical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'Problem 2 - HP Filter Add-in'!$H$1</c:f>
              <c:strCache>
                <c:ptCount val="1"/>
                <c:pt idx="0">
                  <c:v>Cyclical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'Problem 2 - HP Filter Add-in'!$A$2:$A$63</c:f>
              <c:numCache>
                <c:formatCode>m/d/yyyy</c:formatCode>
                <c:ptCount val="62"/>
                <c:pt idx="0">
                  <c:v>43144</c:v>
                </c:pt>
                <c:pt idx="1">
                  <c:v>43145</c:v>
                </c:pt>
                <c:pt idx="2">
                  <c:v>43146</c:v>
                </c:pt>
                <c:pt idx="3">
                  <c:v>43147</c:v>
                </c:pt>
                <c:pt idx="4">
                  <c:v>43151</c:v>
                </c:pt>
                <c:pt idx="5">
                  <c:v>43152</c:v>
                </c:pt>
                <c:pt idx="6">
                  <c:v>43153</c:v>
                </c:pt>
                <c:pt idx="7">
                  <c:v>43154</c:v>
                </c:pt>
                <c:pt idx="8">
                  <c:v>43157</c:v>
                </c:pt>
                <c:pt idx="9">
                  <c:v>43158</c:v>
                </c:pt>
                <c:pt idx="10">
                  <c:v>43159</c:v>
                </c:pt>
                <c:pt idx="11">
                  <c:v>43160</c:v>
                </c:pt>
                <c:pt idx="12">
                  <c:v>43161</c:v>
                </c:pt>
                <c:pt idx="13">
                  <c:v>43164</c:v>
                </c:pt>
                <c:pt idx="14">
                  <c:v>43165</c:v>
                </c:pt>
                <c:pt idx="15">
                  <c:v>43166</c:v>
                </c:pt>
                <c:pt idx="16">
                  <c:v>43167</c:v>
                </c:pt>
                <c:pt idx="17">
                  <c:v>43168</c:v>
                </c:pt>
                <c:pt idx="18">
                  <c:v>43171</c:v>
                </c:pt>
                <c:pt idx="19">
                  <c:v>43172</c:v>
                </c:pt>
                <c:pt idx="20">
                  <c:v>43173</c:v>
                </c:pt>
                <c:pt idx="21">
                  <c:v>43174</c:v>
                </c:pt>
                <c:pt idx="22">
                  <c:v>43175</c:v>
                </c:pt>
                <c:pt idx="23">
                  <c:v>43178</c:v>
                </c:pt>
                <c:pt idx="24">
                  <c:v>43179</c:v>
                </c:pt>
                <c:pt idx="25">
                  <c:v>43180</c:v>
                </c:pt>
                <c:pt idx="26">
                  <c:v>43181</c:v>
                </c:pt>
                <c:pt idx="27">
                  <c:v>43182</c:v>
                </c:pt>
                <c:pt idx="28">
                  <c:v>43185</c:v>
                </c:pt>
                <c:pt idx="29">
                  <c:v>43186</c:v>
                </c:pt>
                <c:pt idx="30">
                  <c:v>43187</c:v>
                </c:pt>
                <c:pt idx="31">
                  <c:v>43188</c:v>
                </c:pt>
                <c:pt idx="32">
                  <c:v>43192</c:v>
                </c:pt>
                <c:pt idx="33">
                  <c:v>43193</c:v>
                </c:pt>
                <c:pt idx="34">
                  <c:v>43194</c:v>
                </c:pt>
                <c:pt idx="35">
                  <c:v>43195</c:v>
                </c:pt>
                <c:pt idx="36">
                  <c:v>43196</c:v>
                </c:pt>
                <c:pt idx="37">
                  <c:v>43199</c:v>
                </c:pt>
                <c:pt idx="38">
                  <c:v>43200</c:v>
                </c:pt>
                <c:pt idx="39">
                  <c:v>43201</c:v>
                </c:pt>
                <c:pt idx="40">
                  <c:v>43202</c:v>
                </c:pt>
                <c:pt idx="41">
                  <c:v>43203</c:v>
                </c:pt>
                <c:pt idx="42">
                  <c:v>43206</c:v>
                </c:pt>
                <c:pt idx="43">
                  <c:v>43207</c:v>
                </c:pt>
                <c:pt idx="44">
                  <c:v>43208</c:v>
                </c:pt>
                <c:pt idx="45">
                  <c:v>43209</c:v>
                </c:pt>
                <c:pt idx="46">
                  <c:v>43210</c:v>
                </c:pt>
                <c:pt idx="47">
                  <c:v>43213</c:v>
                </c:pt>
                <c:pt idx="48">
                  <c:v>43214</c:v>
                </c:pt>
                <c:pt idx="49">
                  <c:v>43215</c:v>
                </c:pt>
                <c:pt idx="50">
                  <c:v>43216</c:v>
                </c:pt>
                <c:pt idx="51">
                  <c:v>43217</c:v>
                </c:pt>
                <c:pt idx="52">
                  <c:v>43220</c:v>
                </c:pt>
                <c:pt idx="53">
                  <c:v>43221</c:v>
                </c:pt>
                <c:pt idx="54">
                  <c:v>43222</c:v>
                </c:pt>
                <c:pt idx="55">
                  <c:v>43223</c:v>
                </c:pt>
                <c:pt idx="56">
                  <c:v>43224</c:v>
                </c:pt>
                <c:pt idx="57">
                  <c:v>43227</c:v>
                </c:pt>
                <c:pt idx="58">
                  <c:v>43228</c:v>
                </c:pt>
                <c:pt idx="59">
                  <c:v>43229</c:v>
                </c:pt>
                <c:pt idx="60">
                  <c:v>43230</c:v>
                </c:pt>
                <c:pt idx="61">
                  <c:v>43231</c:v>
                </c:pt>
              </c:numCache>
            </c:numRef>
          </c:cat>
          <c:val>
            <c:numRef>
              <c:f>'Problem 2 - HP Filter Add-in'!$H$2:$H$63</c:f>
              <c:numCache>
                <c:formatCode>0.00%</c:formatCode>
                <c:ptCount val="62"/>
                <c:pt idx="0">
                  <c:v>-1.2842338402707654E-2</c:v>
                </c:pt>
                <c:pt idx="1">
                  <c:v>-7.2134453971828272E-3</c:v>
                </c:pt>
                <c:pt idx="2">
                  <c:v>1.6517106125211178E-3</c:v>
                </c:pt>
                <c:pt idx="3">
                  <c:v>3.5688899797801099E-3</c:v>
                </c:pt>
                <c:pt idx="4">
                  <c:v>4.6679654288270811E-3</c:v>
                </c:pt>
                <c:pt idx="5">
                  <c:v>4.1184311317814526E-3</c:v>
                </c:pt>
                <c:pt idx="6">
                  <c:v>2.3421276215369602E-3</c:v>
                </c:pt>
                <c:pt idx="7">
                  <c:v>7.8058322048724094E-3</c:v>
                </c:pt>
                <c:pt idx="8">
                  <c:v>1.2072580029631297E-2</c:v>
                </c:pt>
                <c:pt idx="9">
                  <c:v>5.3247007551080472E-3</c:v>
                </c:pt>
                <c:pt idx="10">
                  <c:v>-2.1646080894899278E-3</c:v>
                </c:pt>
                <c:pt idx="11">
                  <c:v>-1.2980268520943472E-2</c:v>
                </c:pt>
                <c:pt idx="12">
                  <c:v>-9.6894493107040347E-3</c:v>
                </c:pt>
                <c:pt idx="13">
                  <c:v>-8.0386572759891806E-3</c:v>
                </c:pt>
                <c:pt idx="14">
                  <c:v>-5.0661069327424535E-3</c:v>
                </c:pt>
                <c:pt idx="15">
                  <c:v>-1.3344648671904658E-3</c:v>
                </c:pt>
                <c:pt idx="16">
                  <c:v>1.6598470887823069E-3</c:v>
                </c:pt>
                <c:pt idx="17">
                  <c:v>1.0809772000668794E-2</c:v>
                </c:pt>
                <c:pt idx="18">
                  <c:v>5.9250476877079628E-3</c:v>
                </c:pt>
                <c:pt idx="19">
                  <c:v>4.6206462270252935E-3</c:v>
                </c:pt>
                <c:pt idx="20">
                  <c:v>2.3520127166918314E-3</c:v>
                </c:pt>
                <c:pt idx="21">
                  <c:v>5.1150494525509238E-3</c:v>
                </c:pt>
                <c:pt idx="22">
                  <c:v>8.0889130372643336E-3</c:v>
                </c:pt>
                <c:pt idx="23">
                  <c:v>4.5211192136336287E-3</c:v>
                </c:pt>
                <c:pt idx="24">
                  <c:v>6.3330581851732681E-3</c:v>
                </c:pt>
                <c:pt idx="25">
                  <c:v>9.8789431705599284E-3</c:v>
                </c:pt>
                <c:pt idx="26">
                  <c:v>-2.1653041974976084E-3</c:v>
                </c:pt>
                <c:pt idx="27">
                  <c:v>-1.1973509817004846E-2</c:v>
                </c:pt>
                <c:pt idx="28">
                  <c:v>-1.100289538253918E-4</c:v>
                </c:pt>
                <c:pt idx="29">
                  <c:v>-7.0313839602209605E-3</c:v>
                </c:pt>
                <c:pt idx="30">
                  <c:v>-9.5552045422118148E-3</c:v>
                </c:pt>
                <c:pt idx="31">
                  <c:v>-5.1510287530160959E-3</c:v>
                </c:pt>
                <c:pt idx="32">
                  <c:v>-1.0929638025394262E-2</c:v>
                </c:pt>
                <c:pt idx="33">
                  <c:v>-4.9842150620791337E-3</c:v>
                </c:pt>
                <c:pt idx="34">
                  <c:v>-2.954153297631823E-3</c:v>
                </c:pt>
                <c:pt idx="35">
                  <c:v>1.8788623267456117E-3</c:v>
                </c:pt>
                <c:pt idx="36">
                  <c:v>-9.0347081991701828E-3</c:v>
                </c:pt>
                <c:pt idx="37">
                  <c:v>-8.7707176966107525E-3</c:v>
                </c:pt>
                <c:pt idx="38">
                  <c:v>-4.2776271279709732E-4</c:v>
                </c:pt>
                <c:pt idx="39">
                  <c:v>-4.6214031128517519E-3</c:v>
                </c:pt>
                <c:pt idx="40">
                  <c:v>1.7303556422967326E-3</c:v>
                </c:pt>
                <c:pt idx="41">
                  <c:v>4.8007544855543927E-4</c:v>
                </c:pt>
                <c:pt idx="42">
                  <c:v>2.1372009587006247E-3</c:v>
                </c:pt>
                <c:pt idx="43">
                  <c:v>7.6786814721292451E-3</c:v>
                </c:pt>
                <c:pt idx="44">
                  <c:v>9.4784072811289199E-3</c:v>
                </c:pt>
                <c:pt idx="45">
                  <c:v>5.7580087282445014E-3</c:v>
                </c:pt>
                <c:pt idx="46">
                  <c:v>1.2813982386790101E-2</c:v>
                </c:pt>
                <c:pt idx="47">
                  <c:v>7.1783049667852872E-3</c:v>
                </c:pt>
                <c:pt idx="48">
                  <c:v>3.1548313791707194E-3</c:v>
                </c:pt>
                <c:pt idx="49">
                  <c:v>2.8228297198098495E-3</c:v>
                </c:pt>
                <c:pt idx="50">
                  <c:v>2.2378370840803186E-3</c:v>
                </c:pt>
                <c:pt idx="51">
                  <c:v>2.8371377361824379E-3</c:v>
                </c:pt>
                <c:pt idx="52">
                  <c:v>-3.6317550952387201E-3</c:v>
                </c:pt>
                <c:pt idx="53">
                  <c:v>-3.906086349122706E-3</c:v>
                </c:pt>
                <c:pt idx="54">
                  <c:v>-8.3019872733163247E-3</c:v>
                </c:pt>
                <c:pt idx="55">
                  <c:v>-6.9424171425520598E-3</c:v>
                </c:pt>
                <c:pt idx="56">
                  <c:v>-5.1578997787014025E-3</c:v>
                </c:pt>
                <c:pt idx="57">
                  <c:v>-4.1875368248711631E-3</c:v>
                </c:pt>
                <c:pt idx="58">
                  <c:v>-3.8438008860355311E-3</c:v>
                </c:pt>
                <c:pt idx="59">
                  <c:v>6.4510720180699366E-4</c:v>
                </c:pt>
                <c:pt idx="60">
                  <c:v>5.5221632571638146E-3</c:v>
                </c:pt>
                <c:pt idx="61">
                  <c:v>5.7994483451508927E-3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BF-4954-A42D-451546300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448064"/>
        <c:axId val="560445768"/>
      </c:lineChart>
      <c:dateAx>
        <c:axId val="5604480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45768"/>
        <c:crosses val="autoZero"/>
        <c:auto val="1"/>
        <c:lblOffset val="100"/>
        <c:baseTimeUnit val="days"/>
      </c:dateAx>
      <c:valAx>
        <c:axId val="5604457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44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21431</xdr:colOff>
      <xdr:row>1</xdr:row>
      <xdr:rowOff>73818</xdr:rowOff>
    </xdr:from>
    <xdr:to>
      <xdr:col>29</xdr:col>
      <xdr:colOff>2381</xdr:colOff>
      <xdr:row>15</xdr:row>
      <xdr:rowOff>140493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86E3C6-4367-4BE4-8251-E6ACD21A2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545306</xdr:colOff>
      <xdr:row>17</xdr:row>
      <xdr:rowOff>45243</xdr:rowOff>
    </xdr:from>
    <xdr:to>
      <xdr:col>28</xdr:col>
      <xdr:colOff>242888</xdr:colOff>
      <xdr:row>31</xdr:row>
      <xdr:rowOff>121443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BC3FC8-21D9-4FD9-ADA9-4CE41DF69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506016</xdr:colOff>
      <xdr:row>34</xdr:row>
      <xdr:rowOff>51197</xdr:rowOff>
    </xdr:from>
    <xdr:to>
      <xdr:col>28</xdr:col>
      <xdr:colOff>220266</xdr:colOff>
      <xdr:row>48</xdr:row>
      <xdr:rowOff>127397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BC5273-B458-4613-9058-83D259527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0</xdr:row>
      <xdr:rowOff>157162</xdr:rowOff>
    </xdr:from>
    <xdr:to>
      <xdr:col>18</xdr:col>
      <xdr:colOff>9525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72499A-85CF-4BFB-8BD5-A59DDCA0C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395287</xdr:colOff>
      <xdr:row>15</xdr:row>
      <xdr:rowOff>147637</xdr:rowOff>
    </xdr:from>
    <xdr:to>
      <xdr:col>18</xdr:col>
      <xdr:colOff>90487</xdr:colOff>
      <xdr:row>30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AD22AF-8DB6-4D8F-84A5-3AB576467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ownloads\HPFilt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HPFilter"/>
    </sheetNames>
    <definedNames>
      <definedName name="HP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tabSelected="1" workbookViewId="0">
      <selection activeCell="I8" sqref="I8"/>
    </sheetView>
  </sheetViews>
  <sheetFormatPr defaultRowHeight="15" x14ac:dyDescent="0.25"/>
  <cols>
    <col min="1" max="1" width="35.7109375" style="1" bestFit="1" customWidth="1"/>
    <col min="2" max="2" width="9.140625" style="1"/>
    <col min="3" max="3" width="11.5703125" style="1" bestFit="1" customWidth="1"/>
    <col min="4" max="4" width="14.140625" style="1" bestFit="1" customWidth="1"/>
    <col min="5" max="5" width="17.42578125" style="1" bestFit="1" customWidth="1"/>
    <col min="6" max="6" width="5.42578125" style="1" bestFit="1" customWidth="1"/>
    <col min="7" max="7" width="14.5703125" style="1" bestFit="1" customWidth="1"/>
    <col min="8" max="16384" width="9.140625" style="1"/>
  </cols>
  <sheetData>
    <row r="2" spans="1:7" x14ac:dyDescent="0.25">
      <c r="A2" s="2" t="s">
        <v>0</v>
      </c>
      <c r="C2" s="2" t="s">
        <v>10</v>
      </c>
      <c r="D2" s="2" t="s">
        <v>11</v>
      </c>
      <c r="E2" s="2" t="s">
        <v>12</v>
      </c>
      <c r="F2" s="2" t="s">
        <v>13</v>
      </c>
      <c r="G2" s="2"/>
    </row>
    <row r="3" spans="1:7" x14ac:dyDescent="0.25">
      <c r="A3" s="1" t="s">
        <v>1</v>
      </c>
      <c r="B3" s="4">
        <v>30</v>
      </c>
      <c r="C3" s="3">
        <v>80</v>
      </c>
      <c r="D3" s="1">
        <v>110</v>
      </c>
      <c r="E3" s="1">
        <v>40</v>
      </c>
      <c r="F3" s="1">
        <v>30</v>
      </c>
    </row>
    <row r="4" spans="1:7" x14ac:dyDescent="0.25">
      <c r="A4" s="1" t="s">
        <v>2</v>
      </c>
      <c r="B4" s="4">
        <v>23</v>
      </c>
      <c r="C4" s="3">
        <v>65</v>
      </c>
      <c r="D4" s="1">
        <v>55</v>
      </c>
      <c r="E4" s="1">
        <v>20</v>
      </c>
      <c r="F4" s="1">
        <v>30</v>
      </c>
    </row>
    <row r="5" spans="1:7" x14ac:dyDescent="0.25">
      <c r="A5" s="1" t="s">
        <v>3</v>
      </c>
      <c r="B5" s="4">
        <v>10</v>
      </c>
      <c r="C5" s="3">
        <v>250</v>
      </c>
      <c r="D5" s="1">
        <v>80</v>
      </c>
      <c r="E5" s="1">
        <v>5</v>
      </c>
      <c r="F5" s="1">
        <v>24</v>
      </c>
    </row>
    <row r="6" spans="1:7" x14ac:dyDescent="0.25">
      <c r="A6" s="1" t="s">
        <v>4</v>
      </c>
      <c r="B6" s="4">
        <v>0</v>
      </c>
      <c r="C6" s="3">
        <v>225</v>
      </c>
      <c r="D6" s="1">
        <v>65</v>
      </c>
      <c r="E6" s="1">
        <v>8</v>
      </c>
      <c r="F6" s="1">
        <v>24</v>
      </c>
    </row>
    <row r="7" spans="1:7" x14ac:dyDescent="0.25">
      <c r="A7" s="1" t="s">
        <v>5</v>
      </c>
      <c r="B7" s="4">
        <v>10</v>
      </c>
      <c r="C7" s="3">
        <v>500</v>
      </c>
      <c r="D7" s="1">
        <v>400</v>
      </c>
      <c r="E7" s="1">
        <v>70</v>
      </c>
      <c r="F7" s="1">
        <v>10</v>
      </c>
    </row>
    <row r="8" spans="1:7" x14ac:dyDescent="0.25">
      <c r="A8" s="1" t="s">
        <v>6</v>
      </c>
      <c r="B8" s="4">
        <v>10</v>
      </c>
      <c r="C8" s="3">
        <v>300</v>
      </c>
      <c r="D8" s="1">
        <v>220</v>
      </c>
      <c r="E8" s="1">
        <v>40</v>
      </c>
      <c r="F8" s="1">
        <v>10</v>
      </c>
    </row>
    <row r="9" spans="1:7" x14ac:dyDescent="0.25">
      <c r="A9" s="1" t="s">
        <v>7</v>
      </c>
      <c r="B9" s="4">
        <v>0</v>
      </c>
      <c r="C9" s="3">
        <v>55</v>
      </c>
      <c r="D9" s="1">
        <v>35</v>
      </c>
      <c r="E9" s="1">
        <v>0</v>
      </c>
      <c r="F9" s="1">
        <v>15</v>
      </c>
    </row>
    <row r="10" spans="1:7" x14ac:dyDescent="0.25">
      <c r="A10" s="1" t="s">
        <v>8</v>
      </c>
      <c r="B10" s="4">
        <v>9</v>
      </c>
      <c r="C10" s="3">
        <v>350</v>
      </c>
      <c r="D10" s="1">
        <v>10</v>
      </c>
      <c r="E10" s="1">
        <v>75</v>
      </c>
      <c r="F10" s="1">
        <v>12</v>
      </c>
    </row>
    <row r="11" spans="1:7" x14ac:dyDescent="0.25">
      <c r="A11" s="1" t="s">
        <v>9</v>
      </c>
      <c r="B11" s="4">
        <v>8</v>
      </c>
      <c r="C11" s="3">
        <v>300</v>
      </c>
      <c r="D11" s="1">
        <v>20</v>
      </c>
      <c r="E11" s="1">
        <v>65</v>
      </c>
      <c r="F11" s="1">
        <v>12</v>
      </c>
    </row>
    <row r="13" spans="1:7" x14ac:dyDescent="0.25">
      <c r="B13" s="1">
        <f>SUM(B3:B11)</f>
        <v>100</v>
      </c>
      <c r="C13" s="3">
        <f>SUMPRODUCT($B$3:$B$11, C3:C11)</f>
        <v>19945</v>
      </c>
      <c r="D13" s="4">
        <f>SUMPRODUCT($B$3:$B$11, D3:D11)</f>
        <v>11815</v>
      </c>
      <c r="E13" s="1">
        <f>SUMPRODUCT($B$3:$B$11, E3:E11)</f>
        <v>4005</v>
      </c>
    </row>
    <row r="16" spans="1:7" x14ac:dyDescent="0.25">
      <c r="A16" s="2" t="s">
        <v>0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</row>
    <row r="17" spans="1:8" x14ac:dyDescent="0.25">
      <c r="A17" s="1" t="s">
        <v>1</v>
      </c>
      <c r="B17" s="4">
        <v>30</v>
      </c>
      <c r="C17" s="3">
        <v>80</v>
      </c>
      <c r="D17" s="1">
        <v>110</v>
      </c>
      <c r="E17" s="1">
        <v>40</v>
      </c>
      <c r="F17" s="1">
        <v>30</v>
      </c>
      <c r="G17" s="1">
        <v>1</v>
      </c>
      <c r="H17" s="1">
        <f>B17*G17</f>
        <v>30</v>
      </c>
    </row>
    <row r="18" spans="1:8" x14ac:dyDescent="0.25">
      <c r="A18" s="1" t="s">
        <v>2</v>
      </c>
      <c r="B18" s="4">
        <v>0</v>
      </c>
      <c r="C18" s="3">
        <v>65</v>
      </c>
      <c r="D18" s="1">
        <v>55</v>
      </c>
      <c r="E18" s="1">
        <v>20</v>
      </c>
      <c r="F18" s="1">
        <v>30</v>
      </c>
      <c r="G18" s="1">
        <v>0</v>
      </c>
      <c r="H18" s="1">
        <f>B18*G18</f>
        <v>0</v>
      </c>
    </row>
    <row r="19" spans="1:8" x14ac:dyDescent="0.25">
      <c r="A19" s="1" t="s">
        <v>3</v>
      </c>
      <c r="B19" s="4">
        <v>7</v>
      </c>
      <c r="C19" s="3">
        <v>250</v>
      </c>
      <c r="D19" s="1">
        <v>80</v>
      </c>
      <c r="E19" s="1">
        <v>5</v>
      </c>
      <c r="F19" s="1">
        <v>24</v>
      </c>
      <c r="G19" s="1">
        <v>1</v>
      </c>
      <c r="H19" s="1">
        <f t="shared" ref="H19:H24" si="0">B19*G19</f>
        <v>7</v>
      </c>
    </row>
    <row r="20" spans="1:8" x14ac:dyDescent="0.25">
      <c r="A20" s="1" t="s">
        <v>4</v>
      </c>
      <c r="B20" s="4">
        <v>0</v>
      </c>
      <c r="C20" s="3">
        <v>225</v>
      </c>
      <c r="D20" s="1">
        <v>65</v>
      </c>
      <c r="E20" s="1">
        <v>8</v>
      </c>
      <c r="F20" s="1">
        <v>24</v>
      </c>
      <c r="G20" s="1">
        <v>0</v>
      </c>
      <c r="H20" s="1">
        <f t="shared" si="0"/>
        <v>0</v>
      </c>
    </row>
    <row r="21" spans="1:8" x14ac:dyDescent="0.25">
      <c r="A21" s="1" t="s">
        <v>5</v>
      </c>
      <c r="B21" s="4">
        <v>10</v>
      </c>
      <c r="C21" s="3">
        <v>500</v>
      </c>
      <c r="D21" s="1">
        <v>400</v>
      </c>
      <c r="E21" s="1">
        <v>70</v>
      </c>
      <c r="F21" s="1">
        <v>10</v>
      </c>
      <c r="G21" s="1">
        <v>1</v>
      </c>
      <c r="H21" s="1">
        <f t="shared" si="0"/>
        <v>10</v>
      </c>
    </row>
    <row r="22" spans="1:8" x14ac:dyDescent="0.25">
      <c r="A22" s="1" t="s">
        <v>6</v>
      </c>
      <c r="B22" s="4">
        <v>10</v>
      </c>
      <c r="C22" s="3">
        <v>300</v>
      </c>
      <c r="D22" s="1">
        <v>220</v>
      </c>
      <c r="E22" s="1">
        <v>40</v>
      </c>
      <c r="F22" s="1">
        <v>10</v>
      </c>
      <c r="G22" s="1">
        <v>1</v>
      </c>
      <c r="H22" s="1">
        <f t="shared" si="0"/>
        <v>10</v>
      </c>
    </row>
    <row r="23" spans="1:8" x14ac:dyDescent="0.25">
      <c r="A23" s="1" t="s">
        <v>7</v>
      </c>
      <c r="B23" s="4">
        <v>0</v>
      </c>
      <c r="C23" s="3">
        <v>55</v>
      </c>
      <c r="D23" s="1">
        <v>35</v>
      </c>
      <c r="E23" s="1">
        <v>0</v>
      </c>
      <c r="F23" s="1">
        <v>15</v>
      </c>
      <c r="G23" s="1">
        <v>0</v>
      </c>
      <c r="H23" s="1">
        <f t="shared" si="0"/>
        <v>0</v>
      </c>
    </row>
    <row r="24" spans="1:8" x14ac:dyDescent="0.25">
      <c r="A24" s="1" t="s">
        <v>8</v>
      </c>
      <c r="B24" s="4">
        <v>12</v>
      </c>
      <c r="C24" s="3">
        <v>350</v>
      </c>
      <c r="D24" s="1">
        <v>10</v>
      </c>
      <c r="E24" s="1">
        <v>75</v>
      </c>
      <c r="F24" s="1">
        <v>12</v>
      </c>
      <c r="G24" s="1">
        <v>1</v>
      </c>
      <c r="H24" s="1">
        <f t="shared" si="0"/>
        <v>12</v>
      </c>
    </row>
    <row r="25" spans="1:8" x14ac:dyDescent="0.25">
      <c r="A25" s="1" t="s">
        <v>9</v>
      </c>
      <c r="B25" s="4">
        <v>12</v>
      </c>
      <c r="C25" s="3">
        <v>300</v>
      </c>
      <c r="D25" s="1">
        <v>20</v>
      </c>
      <c r="E25" s="1">
        <v>65</v>
      </c>
      <c r="F25" s="1">
        <v>12</v>
      </c>
      <c r="G25" s="1">
        <v>1</v>
      </c>
      <c r="H25" s="1">
        <f>B25*G25</f>
        <v>12</v>
      </c>
    </row>
    <row r="27" spans="1:8" x14ac:dyDescent="0.25">
      <c r="B27" s="1">
        <f>SUM(B17:B25)</f>
        <v>81</v>
      </c>
      <c r="C27" s="3">
        <f>SUMPRODUCT($B$17:$B$25, C17:C25)</f>
        <v>19950</v>
      </c>
      <c r="D27" s="4">
        <f>SUMPRODUCT($B$17:$B$25, D17:D25)</f>
        <v>10420</v>
      </c>
      <c r="E27" s="1">
        <f>SUMPRODUCT($B$17:$B$25, E17:E25)</f>
        <v>4015</v>
      </c>
      <c r="G27" s="1">
        <f>SUM(G17:G25)</f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D361-BA2E-459B-8969-71963F0CD309}">
  <dimension ref="A1:S64"/>
  <sheetViews>
    <sheetView zoomScale="80" zoomScaleNormal="80" workbookViewId="0">
      <selection activeCell="AF47" sqref="AF47"/>
    </sheetView>
  </sheetViews>
  <sheetFormatPr defaultRowHeight="15" x14ac:dyDescent="0.25"/>
  <cols>
    <col min="1" max="1" width="9.140625" style="1"/>
    <col min="2" max="5" width="12" style="1" bestFit="1" customWidth="1"/>
    <col min="6" max="6" width="13" style="1" bestFit="1" customWidth="1"/>
    <col min="7" max="7" width="14.42578125" style="1" bestFit="1" customWidth="1"/>
    <col min="8" max="8" width="8.7109375" style="1" bestFit="1" customWidth="1"/>
    <col min="9" max="9" width="13" style="1" bestFit="1" customWidth="1"/>
    <col min="10" max="10" width="9.140625" style="1"/>
    <col min="11" max="12" width="13.7109375" style="1" bestFit="1" customWidth="1"/>
    <col min="13" max="14" width="13" style="1" bestFit="1" customWidth="1"/>
    <col min="15" max="15" width="13.7109375" style="1" bestFit="1" customWidth="1"/>
    <col min="16" max="17" width="13" style="1" bestFit="1" customWidth="1"/>
    <col min="18" max="18" width="7.7109375" style="1" bestFit="1" customWidth="1"/>
    <col min="19" max="19" width="13.42578125" style="1" bestFit="1" customWidth="1"/>
    <col min="20" max="16384" width="9.140625" style="1"/>
  </cols>
  <sheetData>
    <row r="1" spans="1:19" ht="15.75" thickBot="1" x14ac:dyDescent="0.3">
      <c r="A1" s="2" t="s">
        <v>20</v>
      </c>
      <c r="E1" s="5" t="s">
        <v>15</v>
      </c>
      <c r="F1" s="5" t="s">
        <v>19</v>
      </c>
      <c r="G1" s="12" t="s">
        <v>16</v>
      </c>
      <c r="H1" s="2" t="s">
        <v>17</v>
      </c>
      <c r="I1" s="18" t="s">
        <v>19</v>
      </c>
      <c r="J1" s="2"/>
      <c r="K1" s="2" t="s">
        <v>22</v>
      </c>
      <c r="L1" s="2" t="s">
        <v>23</v>
      </c>
      <c r="M1" s="18" t="s">
        <v>24</v>
      </c>
      <c r="N1" s="2" t="s">
        <v>25</v>
      </c>
      <c r="O1" s="2" t="s">
        <v>26</v>
      </c>
      <c r="P1" s="18" t="s">
        <v>29</v>
      </c>
      <c r="Q1" s="2" t="s">
        <v>28</v>
      </c>
      <c r="R1" s="2" t="s">
        <v>27</v>
      </c>
      <c r="S1" s="2" t="s">
        <v>30</v>
      </c>
    </row>
    <row r="2" spans="1:19" ht="15.75" thickTop="1" x14ac:dyDescent="0.25">
      <c r="A2" s="7">
        <v>43144</v>
      </c>
      <c r="B2" s="1">
        <v>148.86000100000001</v>
      </c>
      <c r="C2" s="1">
        <v>149.449997</v>
      </c>
      <c r="D2" s="1">
        <v>148.10000600000001</v>
      </c>
      <c r="E2" s="11">
        <v>148.5</v>
      </c>
      <c r="F2" s="9">
        <f>LOG(E2)</f>
        <v>2.171726453653231</v>
      </c>
      <c r="G2" s="6">
        <v>147.781845</v>
      </c>
      <c r="H2" s="1">
        <v>2815300</v>
      </c>
      <c r="I2" s="16">
        <f>LOG10(E2)</f>
        <v>2.171726453653231</v>
      </c>
      <c r="K2" s="1">
        <v>-29283793.786719874</v>
      </c>
      <c r="L2" s="13">
        <v>29283795.958446324</v>
      </c>
      <c r="M2" s="17">
        <f>K2+L2</f>
        <v>2.1717264503240585</v>
      </c>
      <c r="N2" s="14">
        <f>K2^2</f>
        <v>857540578543133.5</v>
      </c>
      <c r="P2" s="16"/>
      <c r="Q2" s="1">
        <f>10^K2</f>
        <v>0</v>
      </c>
      <c r="R2" s="13" t="e">
        <f>10^L2</f>
        <v>#NUM!</v>
      </c>
      <c r="S2" s="1" t="e">
        <f>Q2*R2</f>
        <v>#NUM!</v>
      </c>
    </row>
    <row r="3" spans="1:19" x14ac:dyDescent="0.25">
      <c r="A3" s="7">
        <v>43145</v>
      </c>
      <c r="B3" s="1">
        <v>147.80999800000001</v>
      </c>
      <c r="C3" s="1">
        <v>150.770004</v>
      </c>
      <c r="D3" s="1">
        <v>147.050003</v>
      </c>
      <c r="E3" s="11">
        <v>150.38000500000001</v>
      </c>
      <c r="F3" s="9">
        <f t="shared" ref="F3:F63" si="0">LOG(E3)</f>
        <v>2.1771900949295109</v>
      </c>
      <c r="G3" s="6">
        <v>149.65275600000001</v>
      </c>
      <c r="H3" s="1">
        <v>2960300</v>
      </c>
      <c r="I3" s="16">
        <f t="shared" ref="I3:I63" si="1">LOG10(E3)</f>
        <v>2.1771900949295109</v>
      </c>
      <c r="K3" s="1">
        <v>33764646549.87907</v>
      </c>
      <c r="L3" s="1">
        <v>-33764646547.701881</v>
      </c>
      <c r="M3" s="16">
        <f t="shared" ref="M3:M63" si="2">K3+L3</f>
        <v>2.1771888732910156</v>
      </c>
      <c r="N3" s="1">
        <f t="shared" ref="N3:N63" si="3">K3^2</f>
        <v>1.1400513566382606E+21</v>
      </c>
      <c r="O3" s="1">
        <f>(L4-2*L3+L2)^2</f>
        <v>4.568118912289613E+21</v>
      </c>
      <c r="P3" s="16">
        <f>N3+O3*1600</f>
        <v>7.3101303110200192E+24</v>
      </c>
      <c r="Q3" s="1" t="e">
        <f>10^K3</f>
        <v>#NUM!</v>
      </c>
      <c r="R3" s="13">
        <f>10^L3</f>
        <v>0</v>
      </c>
      <c r="S3" s="1" t="e">
        <f>Q3*R3</f>
        <v>#NUM!</v>
      </c>
    </row>
    <row r="4" spans="1:19" x14ac:dyDescent="0.25">
      <c r="A4" s="7">
        <v>43146</v>
      </c>
      <c r="B4" s="1">
        <v>151.58000200000001</v>
      </c>
      <c r="C4" s="1">
        <v>153.86000100000001</v>
      </c>
      <c r="D4" s="1">
        <v>150.78999300000001</v>
      </c>
      <c r="E4" s="11">
        <v>153.41999799999999</v>
      </c>
      <c r="F4" s="9">
        <f t="shared" si="0"/>
        <v>2.1858819727484682</v>
      </c>
      <c r="G4" s="6">
        <v>152.67804000000001</v>
      </c>
      <c r="H4" s="1">
        <v>3635300</v>
      </c>
      <c r="I4" s="16">
        <f t="shared" si="1"/>
        <v>2.1858819727484682</v>
      </c>
      <c r="K4" s="1">
        <v>-29283793.779582508</v>
      </c>
      <c r="L4" s="1">
        <v>29283795.96546448</v>
      </c>
      <c r="M4" s="16">
        <f t="shared" si="2"/>
        <v>2.1858819723129272</v>
      </c>
      <c r="N4" s="1">
        <f t="shared" si="3"/>
        <v>857540578125115.13</v>
      </c>
      <c r="O4" s="1">
        <f t="shared" ref="O4:O62" si="4">(L5-2*L4+L3)^2</f>
        <v>1.1440098146614651E+21</v>
      </c>
      <c r="P4" s="16">
        <f>N4+O4*1600</f>
        <v>1.8304157043158848E+24</v>
      </c>
      <c r="Q4" s="1">
        <f t="shared" ref="Q4:Q63" si="5">10^K4</f>
        <v>0</v>
      </c>
      <c r="R4" s="13" t="e">
        <f t="shared" ref="R4:R63" si="6">10^L4</f>
        <v>#NUM!</v>
      </c>
      <c r="S4" s="1" t="e">
        <f t="shared" ref="S4:S63" si="7">Q4*R4</f>
        <v>#NUM!</v>
      </c>
    </row>
    <row r="5" spans="1:19" x14ac:dyDescent="0.25">
      <c r="A5" s="7">
        <v>43147</v>
      </c>
      <c r="B5" s="1">
        <v>153.08999600000001</v>
      </c>
      <c r="C5" s="1">
        <v>155.029999</v>
      </c>
      <c r="D5" s="1">
        <v>152.78999300000001</v>
      </c>
      <c r="E5" s="11">
        <v>154.029999</v>
      </c>
      <c r="F5" s="9">
        <f t="shared" si="0"/>
        <v>2.1876053125986039</v>
      </c>
      <c r="G5" s="6">
        <v>153.28509500000001</v>
      </c>
      <c r="H5" s="1">
        <v>2801100</v>
      </c>
      <c r="I5" s="16">
        <f t="shared" si="1"/>
        <v>2.1876053125986039</v>
      </c>
      <c r="K5" s="1">
        <v>1.093802656299302</v>
      </c>
      <c r="L5" s="1">
        <v>1.093802656299302</v>
      </c>
      <c r="M5" s="16">
        <f t="shared" si="2"/>
        <v>2.1876053125986039</v>
      </c>
      <c r="N5" s="1">
        <f t="shared" si="3"/>
        <v>1.1964042509274089</v>
      </c>
      <c r="O5" s="1">
        <f t="shared" si="4"/>
        <v>857540642111137</v>
      </c>
      <c r="P5" s="16">
        <f t="shared" ref="P5:P62" si="8">N5+O5*1600</f>
        <v>1.3720650273778191E+18</v>
      </c>
      <c r="Q5" s="1">
        <f t="shared" si="5"/>
        <v>12.410882281288471</v>
      </c>
      <c r="R5" s="13">
        <f t="shared" si="6"/>
        <v>12.410882281288471</v>
      </c>
      <c r="S5" s="1">
        <f t="shared" si="7"/>
        <v>154.02999900000012</v>
      </c>
    </row>
    <row r="6" spans="1:19" x14ac:dyDescent="0.25">
      <c r="A6" s="7">
        <v>43151</v>
      </c>
      <c r="B6" s="1">
        <v>152.91000399999999</v>
      </c>
      <c r="C6" s="1">
        <v>155.320007</v>
      </c>
      <c r="D6" s="1">
        <v>152.55999800000001</v>
      </c>
      <c r="E6" s="11">
        <v>154.33999600000001</v>
      </c>
      <c r="F6" s="9">
        <f t="shared" si="0"/>
        <v>2.1884784846584084</v>
      </c>
      <c r="G6" s="6">
        <v>153.59359699999999</v>
      </c>
      <c r="H6" s="1">
        <v>3713800</v>
      </c>
      <c r="I6" s="16">
        <f t="shared" si="1"/>
        <v>2.1884784846584084</v>
      </c>
      <c r="K6" s="1">
        <v>1.0942392423292042</v>
      </c>
      <c r="L6" s="1">
        <v>1.0942392423292042</v>
      </c>
      <c r="M6" s="16">
        <f t="shared" si="2"/>
        <v>2.1884784846584084</v>
      </c>
      <c r="N6" s="1">
        <f t="shared" si="3"/>
        <v>1.197359519453191</v>
      </c>
      <c r="O6" s="1">
        <f t="shared" si="4"/>
        <v>7.1397903926074136E-7</v>
      </c>
      <c r="P6" s="16">
        <f t="shared" si="8"/>
        <v>1.1985018859160081</v>
      </c>
      <c r="Q6" s="1">
        <f t="shared" si="5"/>
        <v>12.423364922596456</v>
      </c>
      <c r="R6" s="13">
        <f t="shared" si="6"/>
        <v>12.423364922596456</v>
      </c>
      <c r="S6" s="1">
        <f t="shared" si="7"/>
        <v>154.33999600000004</v>
      </c>
    </row>
    <row r="7" spans="1:19" x14ac:dyDescent="0.25">
      <c r="A7" s="7">
        <v>43152</v>
      </c>
      <c r="B7" s="1">
        <v>154.979996</v>
      </c>
      <c r="C7" s="1">
        <v>156.86000100000001</v>
      </c>
      <c r="D7" s="1">
        <v>154.029999</v>
      </c>
      <c r="E7" s="11">
        <v>154.050003</v>
      </c>
      <c r="F7" s="9">
        <f t="shared" si="0"/>
        <v>2.1876617111104957</v>
      </c>
      <c r="G7" s="6">
        <v>153.30500799999999</v>
      </c>
      <c r="H7" s="1">
        <v>4054900</v>
      </c>
      <c r="I7" s="16">
        <f t="shared" si="1"/>
        <v>2.1876617111104957</v>
      </c>
      <c r="K7" s="1">
        <v>1.0938308555552478</v>
      </c>
      <c r="L7" s="1">
        <v>1.0938308555552478</v>
      </c>
      <c r="M7" s="16">
        <f t="shared" si="2"/>
        <v>2.1876617111104957</v>
      </c>
      <c r="N7" s="1">
        <f t="shared" si="3"/>
        <v>1.1964659405647255</v>
      </c>
      <c r="O7" s="1">
        <f t="shared" si="4"/>
        <v>4.0606180904573927E-7</v>
      </c>
      <c r="P7" s="16">
        <f t="shared" si="8"/>
        <v>1.1971156394591986</v>
      </c>
      <c r="Q7" s="1">
        <f t="shared" si="5"/>
        <v>12.411688160762019</v>
      </c>
      <c r="R7" s="13">
        <f t="shared" si="6"/>
        <v>12.411688160762019</v>
      </c>
      <c r="S7" s="1">
        <f t="shared" si="7"/>
        <v>154.05000300000006</v>
      </c>
    </row>
    <row r="8" spans="1:19" x14ac:dyDescent="0.25">
      <c r="A8" s="7">
        <v>43153</v>
      </c>
      <c r="B8" s="1">
        <v>154.009995</v>
      </c>
      <c r="C8" s="1">
        <v>154.800003</v>
      </c>
      <c r="D8" s="1">
        <v>152.78999300000001</v>
      </c>
      <c r="E8" s="11">
        <v>153.30999800000001</v>
      </c>
      <c r="F8" s="9">
        <f t="shared" si="0"/>
        <v>2.1855704779766474</v>
      </c>
      <c r="G8" s="6">
        <v>153.30999800000001</v>
      </c>
      <c r="H8" s="1">
        <v>2224400</v>
      </c>
      <c r="I8" s="16">
        <f t="shared" si="1"/>
        <v>2.1855704779766474</v>
      </c>
      <c r="K8" s="1">
        <v>1.0927852389883237</v>
      </c>
      <c r="L8" s="1">
        <v>1.0927852389883237</v>
      </c>
      <c r="M8" s="16">
        <f t="shared" si="2"/>
        <v>2.1855704779766474</v>
      </c>
      <c r="N8" s="1">
        <f t="shared" si="3"/>
        <v>1.1941795785507678</v>
      </c>
      <c r="O8" s="1">
        <f t="shared" si="4"/>
        <v>1.2918766873855461E-5</v>
      </c>
      <c r="P8" s="16">
        <f t="shared" si="8"/>
        <v>1.2148496055489366</v>
      </c>
      <c r="Q8" s="1">
        <f t="shared" si="5"/>
        <v>12.381841462399692</v>
      </c>
      <c r="R8" s="13">
        <f t="shared" si="6"/>
        <v>12.381841462399692</v>
      </c>
      <c r="S8" s="1">
        <f t="shared" si="7"/>
        <v>153.30999800000012</v>
      </c>
    </row>
    <row r="9" spans="1:19" x14ac:dyDescent="0.25">
      <c r="A9" s="7">
        <v>43154</v>
      </c>
      <c r="B9" s="1">
        <v>153.83999600000001</v>
      </c>
      <c r="C9" s="1">
        <v>155.270004</v>
      </c>
      <c r="D9" s="1">
        <v>153.61999499999999</v>
      </c>
      <c r="E9" s="11">
        <v>155.11999499999999</v>
      </c>
      <c r="F9" s="9">
        <f t="shared" si="0"/>
        <v>2.1906677820719871</v>
      </c>
      <c r="G9" s="6">
        <v>155.11999499999999</v>
      </c>
      <c r="H9" s="1">
        <v>3165500</v>
      </c>
      <c r="I9" s="16">
        <f t="shared" si="1"/>
        <v>2.1906677820719871</v>
      </c>
      <c r="K9" s="1">
        <v>1.0953338910359935</v>
      </c>
      <c r="L9" s="1">
        <v>1.0953338910359935</v>
      </c>
      <c r="M9" s="16">
        <f t="shared" si="2"/>
        <v>2.1906677820719871</v>
      </c>
      <c r="N9" s="1">
        <f t="shared" si="3"/>
        <v>1.1997563328520497</v>
      </c>
      <c r="O9" s="1">
        <f t="shared" si="4"/>
        <v>3.9109031652731139E-7</v>
      </c>
      <c r="P9" s="16">
        <f t="shared" si="8"/>
        <v>1.2003820773584934</v>
      </c>
      <c r="Q9" s="1">
        <f t="shared" si="5"/>
        <v>12.454717780825069</v>
      </c>
      <c r="R9" s="13">
        <f t="shared" si="6"/>
        <v>12.454717780825069</v>
      </c>
      <c r="S9" s="1">
        <f t="shared" si="7"/>
        <v>155.11999500000013</v>
      </c>
    </row>
    <row r="10" spans="1:19" x14ac:dyDescent="0.25">
      <c r="A10" s="7">
        <v>43157</v>
      </c>
      <c r="B10" s="1">
        <v>155.58000200000001</v>
      </c>
      <c r="C10" s="1">
        <v>156.720001</v>
      </c>
      <c r="D10" s="1">
        <v>155.11000100000001</v>
      </c>
      <c r="E10" s="11">
        <v>156.5</v>
      </c>
      <c r="F10" s="9">
        <f t="shared" si="0"/>
        <v>2.1945143418824671</v>
      </c>
      <c r="G10" s="6">
        <v>156.5</v>
      </c>
      <c r="H10" s="1">
        <v>2902900</v>
      </c>
      <c r="I10" s="16">
        <f t="shared" si="1"/>
        <v>2.1945143418824671</v>
      </c>
      <c r="K10" s="1">
        <v>1.0972571709412335</v>
      </c>
      <c r="L10" s="1">
        <v>1.0972571709412335</v>
      </c>
      <c r="M10" s="16">
        <f t="shared" si="2"/>
        <v>2.1945143418824671</v>
      </c>
      <c r="N10" s="1">
        <f t="shared" si="3"/>
        <v>1.2039732991819594</v>
      </c>
      <c r="O10" s="1">
        <f t="shared" si="4"/>
        <v>3.0613273675435294E-5</v>
      </c>
      <c r="P10" s="16">
        <f t="shared" si="8"/>
        <v>1.2529545370626558</v>
      </c>
      <c r="Q10" s="1">
        <f t="shared" si="5"/>
        <v>12.509996003196802</v>
      </c>
      <c r="R10" s="13">
        <f t="shared" si="6"/>
        <v>12.509996003196802</v>
      </c>
      <c r="S10" s="1">
        <f t="shared" si="7"/>
        <v>156.49999999999997</v>
      </c>
    </row>
    <row r="11" spans="1:19" x14ac:dyDescent="0.25">
      <c r="A11" s="7">
        <v>43158</v>
      </c>
      <c r="B11" s="1">
        <v>156.63000500000001</v>
      </c>
      <c r="C11" s="1">
        <v>156.94000199999999</v>
      </c>
      <c r="D11" s="1">
        <v>153.83999600000001</v>
      </c>
      <c r="E11" s="11">
        <v>153.91999799999999</v>
      </c>
      <c r="F11" s="9">
        <f t="shared" si="0"/>
        <v>2.187295049050618</v>
      </c>
      <c r="G11" s="6">
        <v>153.91999799999999</v>
      </c>
      <c r="H11" s="1">
        <v>3098200</v>
      </c>
      <c r="I11" s="16">
        <f t="shared" si="1"/>
        <v>2.187295049050618</v>
      </c>
      <c r="K11" s="1">
        <v>1.093647524525309</v>
      </c>
      <c r="L11" s="1">
        <v>1.093647524525309</v>
      </c>
      <c r="M11" s="16">
        <f t="shared" si="2"/>
        <v>2.187295049050618</v>
      </c>
      <c r="N11" s="1">
        <f t="shared" si="3"/>
        <v>1.1960649079003363</v>
      </c>
      <c r="O11" s="1">
        <f t="shared" si="4"/>
        <v>1.5309525205262705E-7</v>
      </c>
      <c r="P11" s="16">
        <f t="shared" si="8"/>
        <v>1.1963098603036204</v>
      </c>
      <c r="Q11" s="1">
        <f t="shared" si="5"/>
        <v>12.406449854813426</v>
      </c>
      <c r="R11" s="13">
        <f t="shared" si="6"/>
        <v>12.406449854813426</v>
      </c>
      <c r="S11" s="1">
        <f t="shared" si="7"/>
        <v>153.91999800000008</v>
      </c>
    </row>
    <row r="12" spans="1:19" x14ac:dyDescent="0.25">
      <c r="A12" s="7">
        <v>43159</v>
      </c>
      <c r="B12" s="1">
        <v>154.39999399999999</v>
      </c>
      <c r="C12" s="1">
        <v>154.979996</v>
      </c>
      <c r="D12" s="1">
        <v>150.979996</v>
      </c>
      <c r="E12" s="11">
        <v>151.11000100000001</v>
      </c>
      <c r="F12" s="9">
        <f t="shared" si="0"/>
        <v>2.1792932084514023</v>
      </c>
      <c r="G12" s="6">
        <v>151.11000100000001</v>
      </c>
      <c r="H12" s="1">
        <v>3529000</v>
      </c>
      <c r="I12" s="16">
        <f t="shared" si="1"/>
        <v>2.1792932084514023</v>
      </c>
      <c r="K12" s="1">
        <v>1.0896466042257011</v>
      </c>
      <c r="L12" s="1">
        <v>1.0896466042257011</v>
      </c>
      <c r="M12" s="16">
        <f t="shared" si="2"/>
        <v>2.1792932084514023</v>
      </c>
      <c r="N12" s="1">
        <f t="shared" si="3"/>
        <v>1.1873297221006018</v>
      </c>
      <c r="O12" s="1">
        <f t="shared" si="4"/>
        <v>2.8123868575036598E-6</v>
      </c>
      <c r="P12" s="16">
        <f t="shared" si="8"/>
        <v>1.1918295410726076</v>
      </c>
      <c r="Q12" s="1">
        <f t="shared" si="5"/>
        <v>12.292680789803338</v>
      </c>
      <c r="R12" s="13">
        <f t="shared" si="6"/>
        <v>12.292680789803338</v>
      </c>
      <c r="S12" s="1">
        <f t="shared" si="7"/>
        <v>151.11000100000001</v>
      </c>
    </row>
    <row r="13" spans="1:19" x14ac:dyDescent="0.25">
      <c r="A13" s="7">
        <v>43160</v>
      </c>
      <c r="B13" s="1">
        <v>151.33000200000001</v>
      </c>
      <c r="C13" s="1">
        <v>151.449997</v>
      </c>
      <c r="D13" s="1">
        <v>146.63000500000001</v>
      </c>
      <c r="E13" s="11">
        <v>147.21000699999999</v>
      </c>
      <c r="F13" s="9">
        <f t="shared" si="0"/>
        <v>2.1679373333517655</v>
      </c>
      <c r="G13" s="6">
        <v>147.21000699999999</v>
      </c>
      <c r="H13" s="1">
        <v>4626300</v>
      </c>
      <c r="I13" s="16">
        <f t="shared" si="1"/>
        <v>2.1679373333517655</v>
      </c>
      <c r="K13" s="1">
        <v>1.0839686666758828</v>
      </c>
      <c r="L13" s="1">
        <v>1.0839686666758828</v>
      </c>
      <c r="M13" s="16">
        <f t="shared" si="2"/>
        <v>2.1679373333517655</v>
      </c>
      <c r="N13" s="1">
        <f t="shared" si="3"/>
        <v>1.174988070335091</v>
      </c>
      <c r="O13" s="1">
        <f t="shared" si="4"/>
        <v>4.9638218676734823E-5</v>
      </c>
      <c r="P13" s="16">
        <f t="shared" si="8"/>
        <v>1.2544092202178667</v>
      </c>
      <c r="Q13" s="1">
        <f t="shared" si="5"/>
        <v>12.133013104748551</v>
      </c>
      <c r="R13" s="13">
        <f t="shared" si="6"/>
        <v>12.133013104748551</v>
      </c>
      <c r="S13" s="1">
        <f t="shared" si="7"/>
        <v>147.21000700000008</v>
      </c>
    </row>
    <row r="14" spans="1:19" x14ac:dyDescent="0.25">
      <c r="A14" s="7">
        <v>43161</v>
      </c>
      <c r="B14" s="1">
        <v>146.320007</v>
      </c>
      <c r="C14" s="1">
        <v>148.78999300000001</v>
      </c>
      <c r="D14" s="1">
        <v>146.13000500000001</v>
      </c>
      <c r="E14" s="11">
        <v>148.13999899999999</v>
      </c>
      <c r="F14" s="9">
        <f t="shared" si="0"/>
        <v>2.1706723373839267</v>
      </c>
      <c r="G14" s="6">
        <v>148.13999899999999</v>
      </c>
      <c r="H14" s="1">
        <v>3403900</v>
      </c>
      <c r="I14" s="16">
        <f t="shared" si="1"/>
        <v>2.1706723373839267</v>
      </c>
      <c r="K14" s="1">
        <v>1.0853361686919634</v>
      </c>
      <c r="L14" s="1">
        <v>1.0853361686919634</v>
      </c>
      <c r="M14" s="16">
        <f t="shared" si="2"/>
        <v>2.1706723373839267</v>
      </c>
      <c r="N14" s="1">
        <f t="shared" si="3"/>
        <v>1.1779545990709499</v>
      </c>
      <c r="O14" s="1">
        <f t="shared" si="4"/>
        <v>6.8199349559903399E-7</v>
      </c>
      <c r="P14" s="16">
        <f t="shared" si="8"/>
        <v>1.1790457886639083</v>
      </c>
      <c r="Q14" s="1">
        <f t="shared" si="5"/>
        <v>12.171277623980153</v>
      </c>
      <c r="R14" s="13">
        <f t="shared" si="6"/>
        <v>12.171277623980153</v>
      </c>
      <c r="S14" s="1">
        <f t="shared" si="7"/>
        <v>148.13999899999996</v>
      </c>
    </row>
    <row r="15" spans="1:19" x14ac:dyDescent="0.25">
      <c r="A15" s="7">
        <v>43164</v>
      </c>
      <c r="B15" s="1">
        <v>147.570007</v>
      </c>
      <c r="C15" s="1">
        <v>148.979996</v>
      </c>
      <c r="D15" s="1">
        <v>146.520004</v>
      </c>
      <c r="E15" s="11">
        <v>148.509995</v>
      </c>
      <c r="F15" s="9">
        <f t="shared" si="0"/>
        <v>2.1717556834665124</v>
      </c>
      <c r="G15" s="6">
        <v>148.509995</v>
      </c>
      <c r="H15" s="1">
        <v>3400000</v>
      </c>
      <c r="I15" s="16">
        <f t="shared" si="1"/>
        <v>2.1717556834665124</v>
      </c>
      <c r="K15" s="1">
        <v>1.0858778417332562</v>
      </c>
      <c r="L15" s="1">
        <v>1.0858778417332562</v>
      </c>
      <c r="M15" s="16">
        <f t="shared" si="2"/>
        <v>2.1717556834665124</v>
      </c>
      <c r="N15" s="1">
        <f t="shared" si="3"/>
        <v>1.1791306871672746</v>
      </c>
      <c r="O15" s="1">
        <f t="shared" si="4"/>
        <v>4.2774305281490954E-7</v>
      </c>
      <c r="P15" s="16">
        <f t="shared" si="8"/>
        <v>1.1798150760517785</v>
      </c>
      <c r="Q15" s="1">
        <f t="shared" si="5"/>
        <v>12.186467699871038</v>
      </c>
      <c r="R15" s="13">
        <f t="shared" si="6"/>
        <v>12.186467699871038</v>
      </c>
      <c r="S15" s="1">
        <f t="shared" si="7"/>
        <v>148.50999500000012</v>
      </c>
    </row>
    <row r="16" spans="1:19" x14ac:dyDescent="0.25">
      <c r="A16" s="7">
        <v>43165</v>
      </c>
      <c r="B16" s="1">
        <v>149.36000100000001</v>
      </c>
      <c r="C16" s="1">
        <v>149.91999799999999</v>
      </c>
      <c r="D16" s="1">
        <v>148.320007</v>
      </c>
      <c r="E16" s="11">
        <v>149.33000200000001</v>
      </c>
      <c r="F16" s="9">
        <f t="shared" si="0"/>
        <v>2.1741470709136044</v>
      </c>
      <c r="G16" s="6">
        <v>149.33000200000001</v>
      </c>
      <c r="H16" s="1">
        <v>2782900</v>
      </c>
      <c r="I16" s="16">
        <f t="shared" si="1"/>
        <v>2.1741470709136044</v>
      </c>
      <c r="K16" s="1">
        <v>1.0870735354568022</v>
      </c>
      <c r="L16" s="1">
        <v>1.0870735354568022</v>
      </c>
      <c r="M16" s="16">
        <f t="shared" si="2"/>
        <v>2.1741470709136044</v>
      </c>
      <c r="N16" s="1">
        <f t="shared" si="3"/>
        <v>1.1817288714905514</v>
      </c>
      <c r="O16" s="1">
        <f t="shared" si="4"/>
        <v>1.3625859861325233E-7</v>
      </c>
      <c r="P16" s="16">
        <f t="shared" si="8"/>
        <v>1.1819468852483326</v>
      </c>
      <c r="Q16" s="1">
        <f t="shared" si="5"/>
        <v>12.220065548105712</v>
      </c>
      <c r="R16" s="13">
        <f t="shared" si="6"/>
        <v>12.220065548105712</v>
      </c>
      <c r="S16" s="1">
        <f t="shared" si="7"/>
        <v>149.33000200000015</v>
      </c>
    </row>
    <row r="17" spans="1:19" x14ac:dyDescent="0.25">
      <c r="A17" s="7">
        <v>43166</v>
      </c>
      <c r="B17" s="1">
        <v>147.570007</v>
      </c>
      <c r="C17" s="1">
        <v>151.33999600000001</v>
      </c>
      <c r="D17" s="1">
        <v>147.240005</v>
      </c>
      <c r="E17" s="11">
        <v>150.41000399999999</v>
      </c>
      <c r="F17" s="9">
        <f t="shared" si="0"/>
        <v>2.1772767228082035</v>
      </c>
      <c r="G17" s="6">
        <v>150.41000399999999</v>
      </c>
      <c r="H17" s="1">
        <v>3984900</v>
      </c>
      <c r="I17" s="16">
        <f t="shared" si="1"/>
        <v>2.1772767228082035</v>
      </c>
      <c r="K17" s="1">
        <v>1.0886383614041018</v>
      </c>
      <c r="L17" s="1">
        <v>1.0886383614041018</v>
      </c>
      <c r="M17" s="16">
        <f t="shared" si="2"/>
        <v>2.1772767228082035</v>
      </c>
      <c r="N17" s="1">
        <f t="shared" si="3"/>
        <v>1.1851334819206076</v>
      </c>
      <c r="O17" s="1">
        <f t="shared" si="4"/>
        <v>1.4762271537728914E-7</v>
      </c>
      <c r="P17" s="16">
        <f t="shared" si="8"/>
        <v>1.1853696782652112</v>
      </c>
      <c r="Q17" s="1">
        <f t="shared" si="5"/>
        <v>12.264175634750186</v>
      </c>
      <c r="R17" s="13">
        <f t="shared" si="6"/>
        <v>12.264175634750186</v>
      </c>
      <c r="S17" s="1">
        <f t="shared" si="7"/>
        <v>150.41000400000013</v>
      </c>
    </row>
    <row r="18" spans="1:19" x14ac:dyDescent="0.25">
      <c r="A18" s="7">
        <v>43167</v>
      </c>
      <c r="B18" s="1">
        <v>151.36000100000001</v>
      </c>
      <c r="C18" s="1">
        <v>151.91000399999999</v>
      </c>
      <c r="D18" s="1">
        <v>150.16999799999999</v>
      </c>
      <c r="E18" s="11">
        <v>151.229996</v>
      </c>
      <c r="F18" s="9">
        <f t="shared" si="0"/>
        <v>2.17963794067082</v>
      </c>
      <c r="G18" s="6">
        <v>151.229996</v>
      </c>
      <c r="H18" s="1">
        <v>2186300</v>
      </c>
      <c r="I18" s="16">
        <f t="shared" si="1"/>
        <v>2.17963794067082</v>
      </c>
      <c r="K18" s="1">
        <v>1.08981897033541</v>
      </c>
      <c r="L18" s="1">
        <v>1.08981897033541</v>
      </c>
      <c r="M18" s="16">
        <f t="shared" si="2"/>
        <v>2.17963794067082</v>
      </c>
      <c r="N18" s="1">
        <f t="shared" si="3"/>
        <v>1.1877053881029331</v>
      </c>
      <c r="O18" s="1">
        <f t="shared" si="4"/>
        <v>9.3434098322729787E-6</v>
      </c>
      <c r="P18" s="16">
        <f t="shared" si="8"/>
        <v>1.2026548438345699</v>
      </c>
      <c r="Q18" s="1">
        <f t="shared" si="5"/>
        <v>12.297560571105151</v>
      </c>
      <c r="R18" s="13">
        <f t="shared" si="6"/>
        <v>12.297560571105151</v>
      </c>
      <c r="S18" s="1">
        <f t="shared" si="7"/>
        <v>151.22999600000006</v>
      </c>
    </row>
    <row r="19" spans="1:19" x14ac:dyDescent="0.25">
      <c r="A19" s="7">
        <v>43168</v>
      </c>
      <c r="B19" s="1">
        <v>152.009995</v>
      </c>
      <c r="C19" s="1">
        <v>154.470001</v>
      </c>
      <c r="D19" s="1">
        <v>151.60000600000001</v>
      </c>
      <c r="E19" s="11">
        <v>154.21000699999999</v>
      </c>
      <c r="F19" s="9">
        <f t="shared" si="0"/>
        <v>2.1881125568787998</v>
      </c>
      <c r="G19" s="6">
        <v>154.21000699999999</v>
      </c>
      <c r="H19" s="1">
        <v>2884600</v>
      </c>
      <c r="I19" s="16">
        <f t="shared" si="1"/>
        <v>2.1881125568787998</v>
      </c>
      <c r="K19" s="1">
        <v>1.0940562784393999</v>
      </c>
      <c r="L19" s="1">
        <v>1.0940562784393999</v>
      </c>
      <c r="M19" s="16">
        <f t="shared" si="2"/>
        <v>2.1881125568787998</v>
      </c>
      <c r="N19" s="1">
        <f t="shared" si="3"/>
        <v>1.1969591403926698</v>
      </c>
      <c r="O19" s="1">
        <f t="shared" si="4"/>
        <v>4.9610449349472E-5</v>
      </c>
      <c r="P19" s="16">
        <f t="shared" si="8"/>
        <v>1.276335859351825</v>
      </c>
      <c r="Q19" s="1">
        <f t="shared" si="5"/>
        <v>12.418132186444145</v>
      </c>
      <c r="R19" s="13">
        <f t="shared" si="6"/>
        <v>12.418132186444145</v>
      </c>
      <c r="S19" s="1">
        <f t="shared" si="7"/>
        <v>154.21000700000005</v>
      </c>
    </row>
    <row r="20" spans="1:19" x14ac:dyDescent="0.25">
      <c r="A20" s="7">
        <v>43171</v>
      </c>
      <c r="B20" s="1">
        <v>154.41999799999999</v>
      </c>
      <c r="C20" s="1">
        <v>154.46000699999999</v>
      </c>
      <c r="D20" s="1">
        <v>151.929993</v>
      </c>
      <c r="E20" s="11">
        <v>152.229996</v>
      </c>
      <c r="F20" s="9">
        <f t="shared" si="0"/>
        <v>2.1825002359676651</v>
      </c>
      <c r="G20" s="6">
        <v>152.229996</v>
      </c>
      <c r="H20" s="1">
        <v>2415200</v>
      </c>
      <c r="I20" s="16">
        <f t="shared" si="1"/>
        <v>2.1825002359676651</v>
      </c>
      <c r="K20" s="1">
        <v>1.0912501179838325</v>
      </c>
      <c r="L20" s="1">
        <v>1.0912501179838325</v>
      </c>
      <c r="M20" s="16">
        <f t="shared" si="2"/>
        <v>2.1825002359676651</v>
      </c>
      <c r="N20" s="1">
        <f t="shared" si="3"/>
        <v>1.1908268199997285</v>
      </c>
      <c r="O20" s="1">
        <f t="shared" si="4"/>
        <v>3.10590886032307E-6</v>
      </c>
      <c r="P20" s="16">
        <f t="shared" si="8"/>
        <v>1.1957962741762453</v>
      </c>
      <c r="Q20" s="1">
        <f t="shared" si="5"/>
        <v>12.338152049638555</v>
      </c>
      <c r="R20" s="13">
        <f t="shared" si="6"/>
        <v>12.338152049638555</v>
      </c>
      <c r="S20" s="1">
        <f t="shared" si="7"/>
        <v>152.22999600000009</v>
      </c>
    </row>
    <row r="21" spans="1:19" x14ac:dyDescent="0.25">
      <c r="A21" s="7">
        <v>43172</v>
      </c>
      <c r="B21" s="1">
        <v>152.63999899999999</v>
      </c>
      <c r="C21" s="1">
        <v>153.61999499999999</v>
      </c>
      <c r="D21" s="1">
        <v>151.08000200000001</v>
      </c>
      <c r="E21" s="11">
        <v>151.5</v>
      </c>
      <c r="F21" s="9">
        <f t="shared" si="0"/>
        <v>2.180412632838324</v>
      </c>
      <c r="G21" s="6">
        <v>151.5</v>
      </c>
      <c r="H21" s="1">
        <v>1885900</v>
      </c>
      <c r="I21" s="16">
        <f t="shared" si="1"/>
        <v>2.180412632838324</v>
      </c>
      <c r="K21" s="1">
        <v>1.090206316419162</v>
      </c>
      <c r="L21" s="1">
        <v>1.090206316419162</v>
      </c>
      <c r="M21" s="16">
        <f t="shared" si="2"/>
        <v>2.180412632838324</v>
      </c>
      <c r="N21" s="1">
        <f t="shared" si="3"/>
        <v>1.188549812360238</v>
      </c>
      <c r="O21" s="1">
        <f t="shared" si="4"/>
        <v>2.5982015750065375E-7</v>
      </c>
      <c r="P21" s="16">
        <f t="shared" si="8"/>
        <v>1.188965524612239</v>
      </c>
      <c r="Q21" s="1">
        <f t="shared" si="5"/>
        <v>12.308533625091174</v>
      </c>
      <c r="R21" s="13">
        <f t="shared" si="6"/>
        <v>12.308533625091174</v>
      </c>
      <c r="S21" s="1">
        <f t="shared" si="7"/>
        <v>151.50000000000009</v>
      </c>
    </row>
    <row r="22" spans="1:19" x14ac:dyDescent="0.25">
      <c r="A22" s="7">
        <v>43173</v>
      </c>
      <c r="B22" s="1">
        <v>152.60000600000001</v>
      </c>
      <c r="C22" s="1">
        <v>152.63999899999999</v>
      </c>
      <c r="D22" s="1">
        <v>150.08999600000001</v>
      </c>
      <c r="E22" s="11">
        <v>150.41999799999999</v>
      </c>
      <c r="F22" s="9">
        <f t="shared" si="0"/>
        <v>2.1773055785674353</v>
      </c>
      <c r="G22" s="6">
        <v>150.41999799999999</v>
      </c>
      <c r="H22" s="1">
        <v>2028400</v>
      </c>
      <c r="I22" s="16">
        <f t="shared" si="1"/>
        <v>2.1773055785674353</v>
      </c>
      <c r="K22" s="1">
        <v>1.0886527892837177</v>
      </c>
      <c r="L22" s="1">
        <v>1.0886527892837177</v>
      </c>
      <c r="M22" s="16">
        <f t="shared" si="2"/>
        <v>2.1773055785674353</v>
      </c>
      <c r="N22" s="1">
        <f t="shared" si="3"/>
        <v>1.1851648956152185</v>
      </c>
      <c r="O22" s="1">
        <f t="shared" si="4"/>
        <v>6.1994153604712647E-6</v>
      </c>
      <c r="P22" s="16">
        <f t="shared" si="8"/>
        <v>1.1950839601919725</v>
      </c>
      <c r="Q22" s="1">
        <f t="shared" si="5"/>
        <v>12.264583074854198</v>
      </c>
      <c r="R22" s="13">
        <f t="shared" si="6"/>
        <v>12.264583074854198</v>
      </c>
      <c r="S22" s="1">
        <f t="shared" si="7"/>
        <v>150.41999800000005</v>
      </c>
    </row>
    <row r="23" spans="1:19" x14ac:dyDescent="0.25">
      <c r="A23" s="7">
        <v>43174</v>
      </c>
      <c r="B23" s="1">
        <v>150.679993</v>
      </c>
      <c r="C23" s="1">
        <v>151.63999899999999</v>
      </c>
      <c r="D23" s="1">
        <v>150.11999499999999</v>
      </c>
      <c r="E23" s="11">
        <v>151.070007</v>
      </c>
      <c r="F23" s="9">
        <f t="shared" si="0"/>
        <v>2.1791782493333218</v>
      </c>
      <c r="G23" s="6">
        <v>151.070007</v>
      </c>
      <c r="H23" s="1">
        <v>1847800</v>
      </c>
      <c r="I23" s="16">
        <f t="shared" si="1"/>
        <v>2.1791782493333218</v>
      </c>
      <c r="K23" s="1">
        <v>1.0895891246666609</v>
      </c>
      <c r="L23" s="1">
        <v>1.0895891246666609</v>
      </c>
      <c r="M23" s="16">
        <f t="shared" si="2"/>
        <v>2.1791782493333218</v>
      </c>
      <c r="N23" s="1">
        <f t="shared" si="3"/>
        <v>1.1872044605918604</v>
      </c>
      <c r="O23" s="1">
        <f t="shared" si="4"/>
        <v>6.6933285058584658E-9</v>
      </c>
      <c r="P23" s="16">
        <f t="shared" si="8"/>
        <v>1.1872151699174698</v>
      </c>
      <c r="Q23" s="1">
        <f t="shared" si="5"/>
        <v>12.291053941790354</v>
      </c>
      <c r="R23" s="13">
        <f t="shared" si="6"/>
        <v>12.291053941790354</v>
      </c>
      <c r="S23" s="1">
        <f t="shared" si="7"/>
        <v>151.0700070000002</v>
      </c>
    </row>
    <row r="24" spans="1:19" x14ac:dyDescent="0.25">
      <c r="A24" s="7">
        <v>43175</v>
      </c>
      <c r="B24" s="1">
        <v>151.28999300000001</v>
      </c>
      <c r="C24" s="1">
        <v>152.44000199999999</v>
      </c>
      <c r="D24" s="1">
        <v>151.28999300000001</v>
      </c>
      <c r="E24" s="11">
        <v>151.779999</v>
      </c>
      <c r="F24" s="9">
        <f t="shared" si="0"/>
        <v>2.1812145456290728</v>
      </c>
      <c r="G24" s="6">
        <v>151.779999</v>
      </c>
      <c r="H24" s="1">
        <v>4329200</v>
      </c>
      <c r="I24" s="16">
        <f t="shared" si="1"/>
        <v>2.1812145456290728</v>
      </c>
      <c r="K24" s="1">
        <v>1.0906072728145364</v>
      </c>
      <c r="L24" s="1">
        <v>1.0906072728145364</v>
      </c>
      <c r="M24" s="16">
        <f t="shared" si="2"/>
        <v>2.1812145456290728</v>
      </c>
      <c r="N24" s="1">
        <f t="shared" si="3"/>
        <v>1.1894242235159607</v>
      </c>
      <c r="O24" s="1">
        <f t="shared" si="4"/>
        <v>1.0827120203633912E-5</v>
      </c>
      <c r="P24" s="16">
        <f t="shared" si="8"/>
        <v>1.2067476158417749</v>
      </c>
      <c r="Q24" s="1">
        <f t="shared" si="5"/>
        <v>12.319902556432828</v>
      </c>
      <c r="R24" s="13">
        <f t="shared" si="6"/>
        <v>12.319902556432828</v>
      </c>
      <c r="S24" s="1">
        <f t="shared" si="7"/>
        <v>151.77999900000012</v>
      </c>
    </row>
    <row r="25" spans="1:19" x14ac:dyDescent="0.25">
      <c r="A25" s="7">
        <v>43178</v>
      </c>
      <c r="B25" s="1">
        <v>151.070007</v>
      </c>
      <c r="C25" s="1">
        <v>151.449997</v>
      </c>
      <c r="D25" s="1">
        <v>149.279999</v>
      </c>
      <c r="E25" s="11">
        <v>150.199997</v>
      </c>
      <c r="F25" s="9">
        <f t="shared" si="0"/>
        <v>2.1766699239938254</v>
      </c>
      <c r="G25" s="6">
        <v>150.199997</v>
      </c>
      <c r="H25" s="1">
        <v>2173400</v>
      </c>
      <c r="I25" s="16">
        <f t="shared" si="1"/>
        <v>2.1766699239938254</v>
      </c>
      <c r="K25" s="1">
        <v>1.0883349619969127</v>
      </c>
      <c r="L25" s="1">
        <v>1.0883349619969127</v>
      </c>
      <c r="M25" s="16">
        <f t="shared" si="2"/>
        <v>2.1766699239938254</v>
      </c>
      <c r="N25" s="1">
        <f t="shared" si="3"/>
        <v>1.1844729895048214</v>
      </c>
      <c r="O25" s="1">
        <f t="shared" si="4"/>
        <v>7.1649066185264037E-6</v>
      </c>
      <c r="P25" s="16">
        <f t="shared" si="8"/>
        <v>1.1959368400944637</v>
      </c>
      <c r="Q25" s="1">
        <f t="shared" si="5"/>
        <v>12.255610837489904</v>
      </c>
      <c r="R25" s="13">
        <f t="shared" si="6"/>
        <v>12.255610837489904</v>
      </c>
      <c r="S25" s="1">
        <f t="shared" si="7"/>
        <v>150.199997</v>
      </c>
    </row>
    <row r="26" spans="1:19" x14ac:dyDescent="0.25">
      <c r="A26" s="7">
        <v>43179</v>
      </c>
      <c r="B26" s="1">
        <v>150.83999600000001</v>
      </c>
      <c r="C26" s="1">
        <v>151.89999399999999</v>
      </c>
      <c r="D26" s="1">
        <v>150.16000399999999</v>
      </c>
      <c r="E26" s="11">
        <v>150.479996</v>
      </c>
      <c r="F26" s="9">
        <f t="shared" si="0"/>
        <v>2.1774787709980776</v>
      </c>
      <c r="G26" s="6">
        <v>150.479996</v>
      </c>
      <c r="H26" s="1">
        <v>2721100</v>
      </c>
      <c r="I26" s="16">
        <f t="shared" si="1"/>
        <v>2.1774787709980776</v>
      </c>
      <c r="K26" s="1">
        <v>1.0887393854990388</v>
      </c>
      <c r="L26" s="1">
        <v>1.0887393854990388</v>
      </c>
      <c r="M26" s="16">
        <f t="shared" si="2"/>
        <v>2.1774787709980776</v>
      </c>
      <c r="N26" s="1">
        <f t="shared" si="3"/>
        <v>1.1853534495368248</v>
      </c>
      <c r="O26" s="1">
        <f t="shared" si="4"/>
        <v>7.4261644458757281E-7</v>
      </c>
      <c r="P26" s="16">
        <f t="shared" si="8"/>
        <v>1.1865416358481649</v>
      </c>
      <c r="Q26" s="1">
        <f t="shared" si="5"/>
        <v>12.267028817117859</v>
      </c>
      <c r="R26" s="13">
        <f t="shared" si="6"/>
        <v>12.267028817117859</v>
      </c>
      <c r="S26" s="1">
        <f t="shared" si="7"/>
        <v>150.479996</v>
      </c>
    </row>
    <row r="27" spans="1:19" x14ac:dyDescent="0.25">
      <c r="A27" s="7">
        <v>43180</v>
      </c>
      <c r="B27" s="1">
        <v>150.770004</v>
      </c>
      <c r="C27" s="1">
        <v>152.770004</v>
      </c>
      <c r="D27" s="1">
        <v>150.05999800000001</v>
      </c>
      <c r="E27" s="11">
        <v>151.36000100000001</v>
      </c>
      <c r="F27" s="9">
        <f t="shared" si="0"/>
        <v>2.1800111219269991</v>
      </c>
      <c r="G27" s="6">
        <v>151.36000100000001</v>
      </c>
      <c r="H27" s="1">
        <v>2589700</v>
      </c>
      <c r="I27" s="16">
        <f t="shared" si="1"/>
        <v>2.1800111219269991</v>
      </c>
      <c r="K27" s="1">
        <v>1.0900055609634995</v>
      </c>
      <c r="L27" s="1">
        <v>1.0900055609634995</v>
      </c>
      <c r="M27" s="16">
        <f t="shared" si="2"/>
        <v>2.1800111219269991</v>
      </c>
      <c r="N27" s="1">
        <f t="shared" si="3"/>
        <v>1.1881121229313534</v>
      </c>
      <c r="O27" s="1">
        <f t="shared" si="4"/>
        <v>6.0690287090703183E-5</v>
      </c>
      <c r="P27" s="16">
        <f t="shared" si="8"/>
        <v>1.2852165822764785</v>
      </c>
      <c r="Q27" s="1">
        <f t="shared" si="5"/>
        <v>12.302845240024766</v>
      </c>
      <c r="R27" s="13">
        <f t="shared" si="6"/>
        <v>12.302845240024766</v>
      </c>
      <c r="S27" s="1">
        <f t="shared" si="7"/>
        <v>151.36000100000004</v>
      </c>
    </row>
    <row r="28" spans="1:19" x14ac:dyDescent="0.25">
      <c r="A28" s="7">
        <v>43181</v>
      </c>
      <c r="B28" s="1">
        <v>149.60000600000001</v>
      </c>
      <c r="C28" s="1">
        <v>150.279999</v>
      </c>
      <c r="D28" s="1">
        <v>146.39999399999999</v>
      </c>
      <c r="E28" s="11">
        <v>146.88000500000001</v>
      </c>
      <c r="F28" s="9">
        <f t="shared" si="0"/>
        <v>2.1669626786411569</v>
      </c>
      <c r="G28" s="6">
        <v>146.88000500000001</v>
      </c>
      <c r="H28" s="1">
        <v>2579400</v>
      </c>
      <c r="I28" s="16">
        <f t="shared" si="1"/>
        <v>2.1669626786411569</v>
      </c>
      <c r="K28" s="1">
        <v>1.0834813393205784</v>
      </c>
      <c r="L28" s="1">
        <v>1.0834813393205784</v>
      </c>
      <c r="M28" s="16">
        <f t="shared" si="2"/>
        <v>2.1669626786411569</v>
      </c>
      <c r="N28" s="1">
        <f t="shared" si="3"/>
        <v>1.1739318126559144</v>
      </c>
      <c r="O28" s="1">
        <f t="shared" si="4"/>
        <v>1.289740051130405E-6</v>
      </c>
      <c r="P28" s="16">
        <f t="shared" si="8"/>
        <v>1.175995396737723</v>
      </c>
      <c r="Q28" s="1">
        <f t="shared" si="5"/>
        <v>12.119406132315236</v>
      </c>
      <c r="R28" s="13">
        <f t="shared" si="6"/>
        <v>12.119406132315236</v>
      </c>
      <c r="S28" s="1">
        <f t="shared" si="7"/>
        <v>146.88000500000015</v>
      </c>
    </row>
    <row r="29" spans="1:19" x14ac:dyDescent="0.25">
      <c r="A29" s="7">
        <v>43182</v>
      </c>
      <c r="B29" s="1">
        <v>146.990005</v>
      </c>
      <c r="C29" s="1">
        <v>148.13000500000001</v>
      </c>
      <c r="D29" s="1">
        <v>143.10000600000001</v>
      </c>
      <c r="E29" s="11">
        <v>143.279999</v>
      </c>
      <c r="F29" s="9">
        <f t="shared" si="0"/>
        <v>2.1561855698098857</v>
      </c>
      <c r="G29" s="6">
        <v>143.279999</v>
      </c>
      <c r="H29" s="1">
        <v>3614500</v>
      </c>
      <c r="I29" s="16">
        <f t="shared" si="1"/>
        <v>2.1561855698098857</v>
      </c>
      <c r="K29" s="1">
        <v>1.0780927849049429</v>
      </c>
      <c r="L29" s="1">
        <v>1.0780927849049429</v>
      </c>
      <c r="M29" s="16">
        <f t="shared" si="2"/>
        <v>2.1561855698098857</v>
      </c>
      <c r="N29" s="1">
        <f t="shared" si="3"/>
        <v>1.1622840528640954</v>
      </c>
      <c r="O29" s="1">
        <f t="shared" si="4"/>
        <v>1.1806539711508936E-4</v>
      </c>
      <c r="P29" s="16">
        <f t="shared" si="8"/>
        <v>1.3511886882482385</v>
      </c>
      <c r="Q29" s="1">
        <f t="shared" si="5"/>
        <v>11.969962364184781</v>
      </c>
      <c r="R29" s="13">
        <f t="shared" si="6"/>
        <v>11.969962364184781</v>
      </c>
      <c r="S29" s="1">
        <f t="shared" si="7"/>
        <v>143.27999900000012</v>
      </c>
    </row>
    <row r="30" spans="1:19" x14ac:dyDescent="0.25">
      <c r="A30" s="7">
        <v>43185</v>
      </c>
      <c r="B30" s="1">
        <v>145.46000699999999</v>
      </c>
      <c r="C30" s="1">
        <v>147.320007</v>
      </c>
      <c r="D30" s="1">
        <v>144.33000200000001</v>
      </c>
      <c r="E30" s="11">
        <v>146.94000199999999</v>
      </c>
      <c r="F30" s="9">
        <f t="shared" si="0"/>
        <v>2.1671400414195388</v>
      </c>
      <c r="G30" s="6">
        <v>146.94000199999999</v>
      </c>
      <c r="H30" s="1">
        <v>2245500</v>
      </c>
      <c r="I30" s="16">
        <f t="shared" si="1"/>
        <v>2.1671400414195388</v>
      </c>
      <c r="K30" s="1">
        <v>1.0835700207097694</v>
      </c>
      <c r="L30" s="1">
        <v>1.0835700207097694</v>
      </c>
      <c r="M30" s="16">
        <f t="shared" si="2"/>
        <v>2.1671400414195388</v>
      </c>
      <c r="N30" s="1">
        <f t="shared" si="3"/>
        <v>1.1741239897809701</v>
      </c>
      <c r="O30" s="1">
        <f t="shared" si="4"/>
        <v>8.7495670664917267E-5</v>
      </c>
      <c r="P30" s="16">
        <f t="shared" si="8"/>
        <v>1.3141170628448378</v>
      </c>
      <c r="Q30" s="1">
        <f t="shared" si="5"/>
        <v>12.121881124643981</v>
      </c>
      <c r="R30" s="13">
        <f t="shared" si="6"/>
        <v>12.121881124643981</v>
      </c>
      <c r="S30" s="1">
        <f t="shared" si="7"/>
        <v>146.94000200000002</v>
      </c>
    </row>
    <row r="31" spans="1:19" x14ac:dyDescent="0.25">
      <c r="A31" s="7">
        <v>43186</v>
      </c>
      <c r="B31" s="1">
        <v>147.58000200000001</v>
      </c>
      <c r="C31" s="1">
        <v>148.14999399999999</v>
      </c>
      <c r="D31" s="1">
        <v>143.570007</v>
      </c>
      <c r="E31" s="11">
        <v>144.33999600000001</v>
      </c>
      <c r="F31" s="9">
        <f t="shared" si="0"/>
        <v>2.1593866889264355</v>
      </c>
      <c r="G31" s="6">
        <v>144.33999600000001</v>
      </c>
      <c r="H31" s="1">
        <v>3080700</v>
      </c>
      <c r="I31" s="16">
        <f t="shared" si="1"/>
        <v>2.1593866889264355</v>
      </c>
      <c r="K31" s="1">
        <v>1.0796933444632177</v>
      </c>
      <c r="L31" s="1">
        <v>1.0796933444632177</v>
      </c>
      <c r="M31" s="16">
        <f t="shared" si="2"/>
        <v>2.1593866889264355</v>
      </c>
      <c r="N31" s="1">
        <f t="shared" si="3"/>
        <v>1.1657377180781685</v>
      </c>
      <c r="O31" s="1">
        <f t="shared" si="4"/>
        <v>5.0436069313758871E-6</v>
      </c>
      <c r="P31" s="16">
        <f t="shared" si="8"/>
        <v>1.1738074891683699</v>
      </c>
      <c r="Q31" s="1">
        <f t="shared" si="5"/>
        <v>12.014158147785471</v>
      </c>
      <c r="R31" s="13">
        <f t="shared" si="6"/>
        <v>12.014158147785471</v>
      </c>
      <c r="S31" s="1">
        <f t="shared" si="7"/>
        <v>144.33999600000001</v>
      </c>
    </row>
    <row r="32" spans="1:19" x14ac:dyDescent="0.25">
      <c r="A32" s="7">
        <v>43187</v>
      </c>
      <c r="B32" s="1">
        <v>143.89999399999999</v>
      </c>
      <c r="C32" s="1">
        <v>145.050003</v>
      </c>
      <c r="D32" s="1">
        <v>142.490005</v>
      </c>
      <c r="E32" s="11">
        <v>143.259995</v>
      </c>
      <c r="F32" s="9">
        <f t="shared" si="0"/>
        <v>2.1561249316650404</v>
      </c>
      <c r="G32" s="6">
        <v>143.259995</v>
      </c>
      <c r="H32" s="1">
        <v>5022200</v>
      </c>
      <c r="I32" s="16">
        <f t="shared" si="1"/>
        <v>2.1561249316650404</v>
      </c>
      <c r="K32" s="1">
        <v>1.0780624658325202</v>
      </c>
      <c r="L32" s="1">
        <v>1.0780624658325202</v>
      </c>
      <c r="M32" s="16">
        <f t="shared" si="2"/>
        <v>2.1561249316650404</v>
      </c>
      <c r="N32" s="1">
        <f t="shared" si="3"/>
        <v>1.1622186802368937</v>
      </c>
      <c r="O32" s="1">
        <f t="shared" si="4"/>
        <v>1.2371791837863607E-5</v>
      </c>
      <c r="P32" s="16">
        <f t="shared" si="8"/>
        <v>1.1820135471774755</v>
      </c>
      <c r="Q32" s="1">
        <f t="shared" si="5"/>
        <v>11.96912674341784</v>
      </c>
      <c r="R32" s="13">
        <f t="shared" si="6"/>
        <v>11.96912674341784</v>
      </c>
      <c r="S32" s="1">
        <f t="shared" si="7"/>
        <v>143.25999500000015</v>
      </c>
    </row>
    <row r="33" spans="1:19" x14ac:dyDescent="0.25">
      <c r="A33" s="7">
        <v>43188</v>
      </c>
      <c r="B33" s="1">
        <v>144.009995</v>
      </c>
      <c r="C33" s="1">
        <v>145.86000100000001</v>
      </c>
      <c r="D33" s="1">
        <v>143.58999600000001</v>
      </c>
      <c r="E33" s="11">
        <v>144.509995</v>
      </c>
      <c r="F33" s="9">
        <f t="shared" si="0"/>
        <v>2.1598978860076454</v>
      </c>
      <c r="G33" s="6">
        <v>144.509995</v>
      </c>
      <c r="H33" s="1">
        <v>2573200</v>
      </c>
      <c r="I33" s="16">
        <f t="shared" si="1"/>
        <v>2.1598978860076454</v>
      </c>
      <c r="K33" s="1">
        <v>1.0799489430038227</v>
      </c>
      <c r="L33" s="1">
        <v>1.0799489430038227</v>
      </c>
      <c r="M33" s="16">
        <f t="shared" si="2"/>
        <v>2.1598978860076454</v>
      </c>
      <c r="N33" s="1">
        <f t="shared" si="3"/>
        <v>1.1662897194950739</v>
      </c>
      <c r="O33" s="1">
        <f t="shared" si="4"/>
        <v>2.5348140683476403E-5</v>
      </c>
      <c r="P33" s="16">
        <f t="shared" si="8"/>
        <v>1.2068467445886362</v>
      </c>
      <c r="Q33" s="1">
        <f t="shared" si="5"/>
        <v>12.021231010175292</v>
      </c>
      <c r="R33" s="13">
        <f t="shared" si="6"/>
        <v>12.021231010175292</v>
      </c>
      <c r="S33" s="1">
        <f t="shared" si="7"/>
        <v>144.50999500000006</v>
      </c>
    </row>
    <row r="34" spans="1:19" x14ac:dyDescent="0.25">
      <c r="A34" s="7">
        <v>43192</v>
      </c>
      <c r="B34" s="1">
        <v>143.83999600000001</v>
      </c>
      <c r="C34" s="1">
        <v>144.63999899999999</v>
      </c>
      <c r="D34" s="1">
        <v>140.16999799999999</v>
      </c>
      <c r="E34" s="11">
        <v>142.429993</v>
      </c>
      <c r="F34" s="9">
        <f t="shared" si="0"/>
        <v>2.1536014529441614</v>
      </c>
      <c r="G34" s="6">
        <v>142.429993</v>
      </c>
      <c r="H34" s="1">
        <v>4092100</v>
      </c>
      <c r="I34" s="16">
        <f t="shared" si="1"/>
        <v>2.1536014529441614</v>
      </c>
      <c r="K34" s="1">
        <v>1.0768007264720807</v>
      </c>
      <c r="L34" s="1">
        <v>1.0768007264720807</v>
      </c>
      <c r="M34" s="16">
        <f t="shared" si="2"/>
        <v>2.1536014529441614</v>
      </c>
      <c r="N34" s="1">
        <f t="shared" si="3"/>
        <v>1.1594998045308007</v>
      </c>
      <c r="O34" s="1">
        <f t="shared" si="4"/>
        <v>3.5051686290927178E-5</v>
      </c>
      <c r="P34" s="16">
        <f t="shared" si="8"/>
        <v>1.2155825025962841</v>
      </c>
      <c r="Q34" s="1">
        <f t="shared" si="5"/>
        <v>11.934403755529642</v>
      </c>
      <c r="R34" s="13">
        <f t="shared" si="6"/>
        <v>11.934403755529642</v>
      </c>
      <c r="S34" s="1">
        <f t="shared" si="7"/>
        <v>142.42999300000002</v>
      </c>
    </row>
    <row r="35" spans="1:19" x14ac:dyDescent="0.25">
      <c r="A35" s="7">
        <v>43193</v>
      </c>
      <c r="B35" s="1">
        <v>143</v>
      </c>
      <c r="C35" s="1">
        <v>144.33999600000001</v>
      </c>
      <c r="D35" s="1">
        <v>141.63000500000001</v>
      </c>
      <c r="E35" s="11">
        <v>144.259995</v>
      </c>
      <c r="F35" s="9">
        <f t="shared" si="0"/>
        <v>2.1591459128015558</v>
      </c>
      <c r="G35" s="6">
        <v>144.259995</v>
      </c>
      <c r="H35" s="1">
        <v>3205700</v>
      </c>
      <c r="I35" s="16">
        <f t="shared" si="1"/>
        <v>2.1591459128015558</v>
      </c>
      <c r="K35" s="1">
        <v>1.0795729564007779</v>
      </c>
      <c r="L35" s="1">
        <v>1.0795729564007779</v>
      </c>
      <c r="M35" s="16">
        <f t="shared" si="2"/>
        <v>2.1591459128015558</v>
      </c>
      <c r="N35" s="1">
        <f t="shared" si="3"/>
        <v>1.165477768191916</v>
      </c>
      <c r="O35" s="1">
        <f t="shared" si="4"/>
        <v>3.6135510375517053E-6</v>
      </c>
      <c r="P35" s="16">
        <f t="shared" si="8"/>
        <v>1.1712594498519986</v>
      </c>
      <c r="Q35" s="1">
        <f t="shared" si="5"/>
        <v>12.010828239551179</v>
      </c>
      <c r="R35" s="13">
        <f t="shared" si="6"/>
        <v>12.010828239551179</v>
      </c>
      <c r="S35" s="1">
        <f t="shared" si="7"/>
        <v>144.25999500000006</v>
      </c>
    </row>
    <row r="36" spans="1:19" x14ac:dyDescent="0.25">
      <c r="A36" s="7">
        <v>43194</v>
      </c>
      <c r="B36" s="1">
        <v>141.820007</v>
      </c>
      <c r="C36" s="1">
        <v>145.070007</v>
      </c>
      <c r="D36" s="1">
        <v>141.550003</v>
      </c>
      <c r="E36" s="11">
        <v>144.83999600000001</v>
      </c>
      <c r="F36" s="9">
        <f t="shared" si="0"/>
        <v>2.160888504151202</v>
      </c>
      <c r="G36" s="6">
        <v>144.83999600000001</v>
      </c>
      <c r="H36" s="1">
        <v>2769000</v>
      </c>
      <c r="I36" s="16">
        <f t="shared" si="1"/>
        <v>2.160888504151202</v>
      </c>
      <c r="K36" s="1">
        <v>1.080444252075601</v>
      </c>
      <c r="L36" s="1">
        <v>1.080444252075601</v>
      </c>
      <c r="M36" s="16">
        <f t="shared" si="2"/>
        <v>2.160888504151202</v>
      </c>
      <c r="N36" s="1">
        <f t="shared" si="3"/>
        <v>1.1673597818432049</v>
      </c>
      <c r="O36" s="1">
        <f t="shared" si="4"/>
        <v>2.1169717801738191E-6</v>
      </c>
      <c r="P36" s="16">
        <f t="shared" si="8"/>
        <v>1.1707469366914829</v>
      </c>
      <c r="Q36" s="1">
        <f t="shared" si="5"/>
        <v>12.034948940481637</v>
      </c>
      <c r="R36" s="13">
        <f t="shared" si="6"/>
        <v>12.034948940481637</v>
      </c>
      <c r="S36" s="1">
        <f t="shared" si="7"/>
        <v>144.8399960000001</v>
      </c>
    </row>
    <row r="37" spans="1:19" x14ac:dyDescent="0.25">
      <c r="A37" s="7">
        <v>43195</v>
      </c>
      <c r="B37" s="1">
        <v>145.820007</v>
      </c>
      <c r="C37" s="1">
        <v>146.94000199999999</v>
      </c>
      <c r="D37" s="1">
        <v>145.279999</v>
      </c>
      <c r="E37" s="11">
        <v>146.39999399999999</v>
      </c>
      <c r="F37" s="9">
        <f t="shared" si="0"/>
        <v>2.1655410589234183</v>
      </c>
      <c r="G37" s="6">
        <v>146.39999399999999</v>
      </c>
      <c r="H37" s="1">
        <v>2239600</v>
      </c>
      <c r="I37" s="16">
        <f t="shared" si="1"/>
        <v>2.1655410589234183</v>
      </c>
      <c r="K37" s="1">
        <v>1.0827705294617092</v>
      </c>
      <c r="L37" s="1">
        <v>1.0827705294617092</v>
      </c>
      <c r="M37" s="16">
        <f t="shared" si="2"/>
        <v>2.1655410589234183</v>
      </c>
      <c r="N37" s="1">
        <f t="shared" si="3"/>
        <v>1.17239201947079</v>
      </c>
      <c r="O37" s="1">
        <f t="shared" si="4"/>
        <v>6.1214241030853303E-5</v>
      </c>
      <c r="P37" s="16">
        <f t="shared" si="8"/>
        <v>1.2703348051201553</v>
      </c>
      <c r="Q37" s="1">
        <f t="shared" si="5"/>
        <v>12.099586521860987</v>
      </c>
      <c r="R37" s="13">
        <f t="shared" si="6"/>
        <v>12.099586521860987</v>
      </c>
      <c r="S37" s="1">
        <f t="shared" si="7"/>
        <v>146.39999400000005</v>
      </c>
    </row>
    <row r="38" spans="1:19" x14ac:dyDescent="0.25">
      <c r="A38" s="7">
        <v>43196</v>
      </c>
      <c r="B38" s="1">
        <v>145.16999799999999</v>
      </c>
      <c r="C38" s="1">
        <v>145.91999799999999</v>
      </c>
      <c r="D38" s="1">
        <v>141.479996</v>
      </c>
      <c r="E38" s="11">
        <v>142.740005</v>
      </c>
      <c r="F38" s="9">
        <f t="shared" si="0"/>
        <v>2.1545457076336909</v>
      </c>
      <c r="G38" s="6">
        <v>142.740005</v>
      </c>
      <c r="H38" s="1">
        <v>2867900</v>
      </c>
      <c r="I38" s="16">
        <f t="shared" si="1"/>
        <v>2.1545457076336909</v>
      </c>
      <c r="K38" s="1">
        <v>1.0772728538168455</v>
      </c>
      <c r="L38" s="1">
        <v>1.0772728538168455</v>
      </c>
      <c r="M38" s="16">
        <f t="shared" si="2"/>
        <v>2.1545457076336909</v>
      </c>
      <c r="N38" s="1">
        <f t="shared" si="3"/>
        <v>1.1605168015706904</v>
      </c>
      <c r="O38" s="1">
        <f t="shared" si="4"/>
        <v>3.1748074432813369E-5</v>
      </c>
      <c r="P38" s="16">
        <f t="shared" si="8"/>
        <v>1.2113137206631919</v>
      </c>
      <c r="Q38" s="1">
        <f t="shared" si="5"/>
        <v>11.947384860294742</v>
      </c>
      <c r="R38" s="13">
        <f t="shared" si="6"/>
        <v>11.947384860294742</v>
      </c>
      <c r="S38" s="1">
        <f t="shared" si="7"/>
        <v>142.740005</v>
      </c>
    </row>
    <row r="39" spans="1:19" x14ac:dyDescent="0.25">
      <c r="A39" s="7">
        <v>43199</v>
      </c>
      <c r="B39" s="1">
        <v>143.320007</v>
      </c>
      <c r="C39" s="1">
        <v>145.30999800000001</v>
      </c>
      <c r="D39" s="1">
        <v>142.63999899999999</v>
      </c>
      <c r="E39" s="11">
        <v>142.83000200000001</v>
      </c>
      <c r="F39" s="9">
        <f t="shared" si="0"/>
        <v>2.1548194422754512</v>
      </c>
      <c r="G39" s="6">
        <v>142.83000200000001</v>
      </c>
      <c r="H39" s="1">
        <v>1952400</v>
      </c>
      <c r="I39" s="16">
        <f t="shared" si="1"/>
        <v>2.1548194422754512</v>
      </c>
      <c r="K39" s="1">
        <v>1.0774097211377256</v>
      </c>
      <c r="L39" s="1">
        <v>1.0774097211377256</v>
      </c>
      <c r="M39" s="16">
        <f t="shared" si="2"/>
        <v>2.1548194422754512</v>
      </c>
      <c r="N39" s="1">
        <f t="shared" si="3"/>
        <v>1.1608117072020716</v>
      </c>
      <c r="O39" s="1">
        <f t="shared" si="4"/>
        <v>1.663696636263285E-5</v>
      </c>
      <c r="P39" s="16">
        <f t="shared" si="8"/>
        <v>1.1874308533822842</v>
      </c>
      <c r="Q39" s="1">
        <f t="shared" si="5"/>
        <v>11.951150655899207</v>
      </c>
      <c r="R39" s="13">
        <f t="shared" si="6"/>
        <v>11.951150655899207</v>
      </c>
      <c r="S39" s="1">
        <f t="shared" si="7"/>
        <v>142.83000200000004</v>
      </c>
    </row>
    <row r="40" spans="1:19" x14ac:dyDescent="0.25">
      <c r="A40" s="7">
        <v>43200</v>
      </c>
      <c r="B40" s="1">
        <v>145.020004</v>
      </c>
      <c r="C40" s="1">
        <v>147.070007</v>
      </c>
      <c r="D40" s="1">
        <v>144.60000600000001</v>
      </c>
      <c r="E40" s="11">
        <v>145.63000500000001</v>
      </c>
      <c r="F40" s="9">
        <f t="shared" si="0"/>
        <v>2.1632508644235169</v>
      </c>
      <c r="G40" s="6">
        <v>145.63000500000001</v>
      </c>
      <c r="H40" s="1">
        <v>2880400</v>
      </c>
      <c r="I40" s="16">
        <f t="shared" si="1"/>
        <v>2.1632508644235169</v>
      </c>
      <c r="K40" s="1">
        <v>1.0816254322117584</v>
      </c>
      <c r="L40" s="1">
        <v>1.0816254322117584</v>
      </c>
      <c r="M40" s="16">
        <f t="shared" si="2"/>
        <v>2.1632508644235169</v>
      </c>
      <c r="N40" s="1">
        <f t="shared" si="3"/>
        <v>1.1699135756072732</v>
      </c>
      <c r="O40" s="1">
        <f t="shared" si="4"/>
        <v>3.8913616730716821E-5</v>
      </c>
      <c r="P40" s="16">
        <f t="shared" si="8"/>
        <v>1.23217536237642</v>
      </c>
      <c r="Q40" s="1">
        <f t="shared" si="5"/>
        <v>12.067725759230697</v>
      </c>
      <c r="R40" s="13">
        <f t="shared" si="6"/>
        <v>12.067725759230697</v>
      </c>
      <c r="S40" s="1">
        <f t="shared" si="7"/>
        <v>145.6300050000001</v>
      </c>
    </row>
    <row r="41" spans="1:19" x14ac:dyDescent="0.25">
      <c r="A41" s="7">
        <v>43201</v>
      </c>
      <c r="B41" s="1">
        <v>144.490005</v>
      </c>
      <c r="C41" s="1">
        <v>145.720001</v>
      </c>
      <c r="D41" s="1">
        <v>143.949997</v>
      </c>
      <c r="E41" s="11">
        <v>144.279999</v>
      </c>
      <c r="F41" s="9">
        <f t="shared" si="0"/>
        <v>2.1592061306362447</v>
      </c>
      <c r="G41" s="6">
        <v>144.279999</v>
      </c>
      <c r="H41" s="1">
        <v>1953100</v>
      </c>
      <c r="I41" s="16">
        <f t="shared" si="1"/>
        <v>2.1592061306362447</v>
      </c>
      <c r="K41" s="1">
        <v>1.0796030653181223</v>
      </c>
      <c r="L41" s="1">
        <v>1.0796030653181223</v>
      </c>
      <c r="M41" s="16">
        <f t="shared" si="2"/>
        <v>2.1592061306362447</v>
      </c>
      <c r="N41" s="1">
        <f t="shared" si="3"/>
        <v>1.165542778644286</v>
      </c>
      <c r="O41" s="1">
        <f t="shared" si="4"/>
        <v>2.8022665081035476E-5</v>
      </c>
      <c r="P41" s="16">
        <f t="shared" si="8"/>
        <v>1.2103790427739427</v>
      </c>
      <c r="Q41" s="1">
        <f t="shared" si="5"/>
        <v>12.011660959251229</v>
      </c>
      <c r="R41" s="13">
        <f t="shared" si="6"/>
        <v>12.011660959251229</v>
      </c>
      <c r="S41" s="1">
        <f t="shared" si="7"/>
        <v>144.27999900000015</v>
      </c>
    </row>
    <row r="42" spans="1:19" x14ac:dyDescent="0.25">
      <c r="A42" s="7">
        <v>43202</v>
      </c>
      <c r="B42" s="1">
        <v>145.10000600000001</v>
      </c>
      <c r="C42" s="1">
        <v>147.16000399999999</v>
      </c>
      <c r="D42" s="1">
        <v>145.10000600000001</v>
      </c>
      <c r="E42" s="11">
        <v>146.470001</v>
      </c>
      <c r="F42" s="9">
        <f t="shared" si="0"/>
        <v>2.1657486845244889</v>
      </c>
      <c r="G42" s="6">
        <v>146.470001</v>
      </c>
      <c r="H42" s="1">
        <v>2327600</v>
      </c>
      <c r="I42" s="16">
        <f t="shared" si="1"/>
        <v>2.1657486845244889</v>
      </c>
      <c r="K42" s="1">
        <v>1.0828743422622444</v>
      </c>
      <c r="L42" s="1">
        <v>1.0828743422622444</v>
      </c>
      <c r="M42" s="16">
        <f t="shared" si="2"/>
        <v>2.1657486845244889</v>
      </c>
      <c r="N42" s="1">
        <f t="shared" si="3"/>
        <v>1.1726168411298885</v>
      </c>
      <c r="O42" s="1">
        <f t="shared" si="4"/>
        <v>1.4370125722683361E-5</v>
      </c>
      <c r="P42" s="16">
        <f t="shared" si="8"/>
        <v>1.1956090422861818</v>
      </c>
      <c r="Q42" s="1">
        <f t="shared" si="5"/>
        <v>12.102479126195595</v>
      </c>
      <c r="R42" s="13">
        <f t="shared" si="6"/>
        <v>12.102479126195595</v>
      </c>
      <c r="S42" s="1">
        <f t="shared" si="7"/>
        <v>146.47000100000008</v>
      </c>
    </row>
    <row r="43" spans="1:19" x14ac:dyDescent="0.25">
      <c r="A43" s="7">
        <v>43203</v>
      </c>
      <c r="B43" s="1">
        <v>147.199997</v>
      </c>
      <c r="C43" s="1">
        <v>147.36999499999999</v>
      </c>
      <c r="D43" s="1">
        <v>145.38000500000001</v>
      </c>
      <c r="E43" s="11">
        <v>146.11999499999999</v>
      </c>
      <c r="F43" s="9">
        <f t="shared" si="0"/>
        <v>2.1647096486789943</v>
      </c>
      <c r="G43" s="6">
        <v>146.11999499999999</v>
      </c>
      <c r="H43" s="1">
        <v>1588500</v>
      </c>
      <c r="I43" s="16">
        <f t="shared" si="1"/>
        <v>2.1647096486789943</v>
      </c>
      <c r="K43" s="1">
        <v>1.0823548243394971</v>
      </c>
      <c r="L43" s="1">
        <v>1.0823548243394971</v>
      </c>
      <c r="M43" s="16">
        <f t="shared" si="2"/>
        <v>2.1647096486789943</v>
      </c>
      <c r="N43" s="1">
        <f t="shared" si="3"/>
        <v>1.1714919657709837</v>
      </c>
      <c r="O43" s="1">
        <f t="shared" si="4"/>
        <v>2.1133848264959316E-6</v>
      </c>
      <c r="P43" s="16">
        <f t="shared" si="8"/>
        <v>1.1748733814933772</v>
      </c>
      <c r="Q43" s="1">
        <f t="shared" si="5"/>
        <v>12.088010382192762</v>
      </c>
      <c r="R43" s="13">
        <f t="shared" si="6"/>
        <v>12.088010382192762</v>
      </c>
      <c r="S43" s="1">
        <f t="shared" si="7"/>
        <v>146.11999499999999</v>
      </c>
    </row>
    <row r="44" spans="1:19" x14ac:dyDescent="0.25">
      <c r="A44" s="7">
        <v>43206</v>
      </c>
      <c r="B44" s="1">
        <v>147.38999899999999</v>
      </c>
      <c r="C44" s="1">
        <v>148.13000500000001</v>
      </c>
      <c r="D44" s="1">
        <v>146.44000199999999</v>
      </c>
      <c r="E44" s="11">
        <v>146.75</v>
      </c>
      <c r="F44" s="9">
        <f t="shared" si="0"/>
        <v>2.1665781099196519</v>
      </c>
      <c r="G44" s="6">
        <v>146.75</v>
      </c>
      <c r="H44" s="1">
        <v>2565800</v>
      </c>
      <c r="I44" s="16">
        <f t="shared" si="1"/>
        <v>2.1665781099196519</v>
      </c>
      <c r="K44" s="1">
        <v>1.083289054959826</v>
      </c>
      <c r="L44" s="1">
        <v>1.083289054959826</v>
      </c>
      <c r="M44" s="16">
        <f t="shared" si="2"/>
        <v>2.1665781099196519</v>
      </c>
      <c r="N44" s="1">
        <f t="shared" si="3"/>
        <v>1.1735151765957528</v>
      </c>
      <c r="O44" s="1">
        <f t="shared" si="4"/>
        <v>3.7333748126029166E-6</v>
      </c>
      <c r="P44" s="16">
        <f t="shared" si="8"/>
        <v>1.1794885762959175</v>
      </c>
      <c r="Q44" s="1">
        <f t="shared" si="5"/>
        <v>12.114041439585717</v>
      </c>
      <c r="R44" s="13">
        <f t="shared" si="6"/>
        <v>12.114041439585717</v>
      </c>
      <c r="S44" s="1">
        <f t="shared" si="7"/>
        <v>146.75</v>
      </c>
    </row>
    <row r="45" spans="1:19" x14ac:dyDescent="0.25">
      <c r="A45" s="7">
        <v>43207</v>
      </c>
      <c r="B45" s="1">
        <v>147.88999899999999</v>
      </c>
      <c r="C45" s="1">
        <v>149.03999300000001</v>
      </c>
      <c r="D45" s="1">
        <v>147.69000199999999</v>
      </c>
      <c r="E45" s="11">
        <v>148.699997</v>
      </c>
      <c r="F45" s="9">
        <f t="shared" si="0"/>
        <v>2.1723109597601287</v>
      </c>
      <c r="G45" s="6">
        <v>148.699997</v>
      </c>
      <c r="H45" s="1">
        <v>2106300</v>
      </c>
      <c r="I45" s="16">
        <f t="shared" si="1"/>
        <v>2.1723109597601287</v>
      </c>
      <c r="K45" s="1">
        <v>1.0861554798800643</v>
      </c>
      <c r="L45" s="1">
        <v>1.0861554798800643</v>
      </c>
      <c r="M45" s="16">
        <f t="shared" si="2"/>
        <v>2.1723109597601287</v>
      </c>
      <c r="N45" s="1">
        <f t="shared" si="3"/>
        <v>1.1797337264734928</v>
      </c>
      <c r="O45" s="1">
        <f t="shared" si="4"/>
        <v>3.572937589409197E-6</v>
      </c>
      <c r="P45" s="16">
        <f t="shared" si="8"/>
        <v>1.1854504266165475</v>
      </c>
      <c r="Q45" s="1">
        <f t="shared" si="5"/>
        <v>12.194260822206486</v>
      </c>
      <c r="R45" s="13">
        <f t="shared" si="6"/>
        <v>12.194260822206486</v>
      </c>
      <c r="S45" s="1">
        <f t="shared" si="7"/>
        <v>148.699997</v>
      </c>
    </row>
    <row r="46" spans="1:19" x14ac:dyDescent="0.25">
      <c r="A46" s="7">
        <v>43208</v>
      </c>
      <c r="B46" s="1">
        <v>149.36000100000001</v>
      </c>
      <c r="C46" s="1">
        <v>150.240005</v>
      </c>
      <c r="D46" s="1">
        <v>148.570007</v>
      </c>
      <c r="E46" s="11">
        <v>149.36999499999999</v>
      </c>
      <c r="F46" s="9">
        <f t="shared" si="0"/>
        <v>2.1742633664575814</v>
      </c>
      <c r="G46" s="6">
        <v>149.36999499999999</v>
      </c>
      <c r="H46" s="1">
        <v>2751400</v>
      </c>
      <c r="I46" s="16">
        <f t="shared" si="1"/>
        <v>2.1742633664575814</v>
      </c>
      <c r="K46" s="1">
        <v>1.0871316832287907</v>
      </c>
      <c r="L46" s="1">
        <v>1.0871316832287907</v>
      </c>
      <c r="M46" s="16">
        <f t="shared" si="2"/>
        <v>2.1742633664575814</v>
      </c>
      <c r="N46" s="1">
        <f t="shared" si="3"/>
        <v>1.1818552966798639</v>
      </c>
      <c r="O46" s="1">
        <f t="shared" si="4"/>
        <v>7.7638456831950369E-6</v>
      </c>
      <c r="P46" s="16">
        <f t="shared" si="8"/>
        <v>1.194277449772976</v>
      </c>
      <c r="Q46" s="1">
        <f t="shared" si="5"/>
        <v>12.221701804576979</v>
      </c>
      <c r="R46" s="13">
        <f t="shared" si="6"/>
        <v>12.221701804576979</v>
      </c>
      <c r="S46" s="1">
        <f t="shared" si="7"/>
        <v>149.36999500000019</v>
      </c>
    </row>
    <row r="47" spans="1:19" x14ac:dyDescent="0.25">
      <c r="A47" s="7">
        <v>43209</v>
      </c>
      <c r="B47" s="1">
        <v>148.78999300000001</v>
      </c>
      <c r="C47" s="1">
        <v>149.949997</v>
      </c>
      <c r="D47" s="1">
        <v>147.520004</v>
      </c>
      <c r="E47" s="11">
        <v>148.13000500000001</v>
      </c>
      <c r="F47" s="9">
        <f t="shared" si="0"/>
        <v>2.1706430374953443</v>
      </c>
      <c r="G47" s="6">
        <v>148.13000500000001</v>
      </c>
      <c r="H47" s="1">
        <v>3182300</v>
      </c>
      <c r="I47" s="16">
        <f t="shared" si="1"/>
        <v>2.1706430374953443</v>
      </c>
      <c r="K47" s="1">
        <v>1.0853215187476721</v>
      </c>
      <c r="L47" s="1">
        <v>1.0853215187476721</v>
      </c>
      <c r="M47" s="16">
        <f t="shared" si="2"/>
        <v>2.1706430374953443</v>
      </c>
      <c r="N47" s="1">
        <f t="shared" si="3"/>
        <v>1.1779227990567536</v>
      </c>
      <c r="O47" s="1">
        <f t="shared" si="4"/>
        <v>2.8706889126084084E-5</v>
      </c>
      <c r="P47" s="16">
        <f t="shared" si="8"/>
        <v>1.223853821658488</v>
      </c>
      <c r="Q47" s="1">
        <f t="shared" si="5"/>
        <v>12.170867060320724</v>
      </c>
      <c r="R47" s="13">
        <f t="shared" si="6"/>
        <v>12.170867060320724</v>
      </c>
      <c r="S47" s="1">
        <f t="shared" si="7"/>
        <v>148.13000500000001</v>
      </c>
    </row>
    <row r="48" spans="1:19" x14ac:dyDescent="0.25">
      <c r="A48" s="7">
        <v>43210</v>
      </c>
      <c r="B48" s="1">
        <v>150.770004</v>
      </c>
      <c r="C48" s="1">
        <v>151.570007</v>
      </c>
      <c r="D48" s="1">
        <v>147.94000199999999</v>
      </c>
      <c r="E48" s="11">
        <v>150.570007</v>
      </c>
      <c r="F48" s="9">
        <f t="shared" si="0"/>
        <v>2.1777384705920713</v>
      </c>
      <c r="G48" s="6">
        <v>150.570007</v>
      </c>
      <c r="H48" s="1">
        <v>5270200</v>
      </c>
      <c r="I48" s="16">
        <f t="shared" si="1"/>
        <v>2.1777384705920713</v>
      </c>
      <c r="K48" s="1">
        <v>1.0888692352960356</v>
      </c>
      <c r="L48" s="1">
        <v>1.0888692352960356</v>
      </c>
      <c r="M48" s="16">
        <f t="shared" si="2"/>
        <v>2.1777384705920713</v>
      </c>
      <c r="N48" s="1">
        <f t="shared" si="3"/>
        <v>1.1856362115741734</v>
      </c>
      <c r="O48" s="1">
        <f t="shared" si="4"/>
        <v>4.0683102073487659E-5</v>
      </c>
      <c r="P48" s="16">
        <f t="shared" si="8"/>
        <v>1.2507291748917537</v>
      </c>
      <c r="Q48" s="1">
        <f t="shared" si="5"/>
        <v>12.270697086962908</v>
      </c>
      <c r="R48" s="13">
        <f t="shared" si="6"/>
        <v>12.270697086962908</v>
      </c>
      <c r="S48" s="1">
        <f t="shared" si="7"/>
        <v>150.570007</v>
      </c>
    </row>
    <row r="49" spans="1:19" x14ac:dyDescent="0.25">
      <c r="A49" s="7">
        <v>43213</v>
      </c>
      <c r="B49" s="1">
        <v>150.71000699999999</v>
      </c>
      <c r="C49" s="1">
        <v>151.63000500000001</v>
      </c>
      <c r="D49" s="1">
        <v>147.55999800000001</v>
      </c>
      <c r="E49" s="11">
        <v>148.61999499999999</v>
      </c>
      <c r="F49" s="9">
        <f t="shared" si="0"/>
        <v>2.1720772423585775</v>
      </c>
      <c r="G49" s="6">
        <v>148.61999499999999</v>
      </c>
      <c r="H49" s="1">
        <v>4461800</v>
      </c>
      <c r="I49" s="16">
        <f t="shared" si="1"/>
        <v>2.1720772423585775</v>
      </c>
      <c r="K49" s="1">
        <v>1.0860386211792887</v>
      </c>
      <c r="L49" s="1">
        <v>1.0860386211792887</v>
      </c>
      <c r="M49" s="16">
        <f t="shared" si="2"/>
        <v>2.1720772423585775</v>
      </c>
      <c r="N49" s="1">
        <f t="shared" si="3"/>
        <v>1.1794798866930105</v>
      </c>
      <c r="O49" s="1">
        <f t="shared" si="4"/>
        <v>6.0124688178190202E-7</v>
      </c>
      <c r="P49" s="16">
        <f t="shared" si="8"/>
        <v>1.1804418817038616</v>
      </c>
      <c r="Q49" s="1">
        <f t="shared" si="5"/>
        <v>12.190980067246445</v>
      </c>
      <c r="R49" s="13">
        <f t="shared" si="6"/>
        <v>12.190980067246445</v>
      </c>
      <c r="S49" s="1">
        <f t="shared" si="7"/>
        <v>148.61999500000013</v>
      </c>
    </row>
    <row r="50" spans="1:19" x14ac:dyDescent="0.25">
      <c r="A50" s="7">
        <v>43214</v>
      </c>
      <c r="B50" s="1">
        <v>148.88000500000001</v>
      </c>
      <c r="C50" s="1">
        <v>150.08000200000001</v>
      </c>
      <c r="D50" s="1">
        <v>144.85000600000001</v>
      </c>
      <c r="E50" s="11">
        <v>147.220001</v>
      </c>
      <c r="F50" s="9">
        <f t="shared" si="0"/>
        <v>2.1679668163455901</v>
      </c>
      <c r="G50" s="6">
        <v>147.220001</v>
      </c>
      <c r="H50" s="1">
        <v>4191700</v>
      </c>
      <c r="I50" s="16">
        <f t="shared" si="1"/>
        <v>2.1679668163455901</v>
      </c>
      <c r="K50" s="1">
        <v>1.083983408172795</v>
      </c>
      <c r="L50" s="1">
        <v>1.083983408172795</v>
      </c>
      <c r="M50" s="16">
        <f t="shared" si="2"/>
        <v>2.1679668163455901</v>
      </c>
      <c r="N50" s="1">
        <f t="shared" si="3"/>
        <v>1.1750200291939084</v>
      </c>
      <c r="O50" s="1">
        <f t="shared" si="4"/>
        <v>3.309061863547656E-6</v>
      </c>
      <c r="P50" s="16">
        <f t="shared" si="8"/>
        <v>1.1803145281755847</v>
      </c>
      <c r="Q50" s="1">
        <f t="shared" si="5"/>
        <v>12.13342494928782</v>
      </c>
      <c r="R50" s="13">
        <f t="shared" si="6"/>
        <v>12.13342494928782</v>
      </c>
      <c r="S50" s="1">
        <f t="shared" si="7"/>
        <v>147.22000100000014</v>
      </c>
    </row>
    <row r="51" spans="1:19" x14ac:dyDescent="0.25">
      <c r="A51" s="7">
        <v>43215</v>
      </c>
      <c r="B51" s="1">
        <v>147.46000699999999</v>
      </c>
      <c r="C51" s="1">
        <v>148.199997</v>
      </c>
      <c r="D51" s="1">
        <v>145.050003</v>
      </c>
      <c r="E51" s="11">
        <v>147.05999800000001</v>
      </c>
      <c r="F51" s="9">
        <f t="shared" si="0"/>
        <v>2.1674945557293639</v>
      </c>
      <c r="G51" s="6">
        <v>147.05999800000001</v>
      </c>
      <c r="H51" s="1">
        <v>2877100</v>
      </c>
      <c r="I51" s="16">
        <f t="shared" si="1"/>
        <v>2.1674945557293639</v>
      </c>
      <c r="K51" s="1">
        <v>1.0837472778646819</v>
      </c>
      <c r="L51" s="1">
        <v>1.0837472778646819</v>
      </c>
      <c r="M51" s="16">
        <f t="shared" si="2"/>
        <v>2.1674945557293639</v>
      </c>
      <c r="N51" s="1">
        <f t="shared" si="3"/>
        <v>1.174508162279108</v>
      </c>
      <c r="O51" s="1">
        <f t="shared" si="4"/>
        <v>2.1938150663778566E-8</v>
      </c>
      <c r="P51" s="16">
        <f t="shared" si="8"/>
        <v>1.17454326332017</v>
      </c>
      <c r="Q51" s="1">
        <f t="shared" si="5"/>
        <v>12.126829676382863</v>
      </c>
      <c r="R51" s="13">
        <f t="shared" si="6"/>
        <v>12.126829676382863</v>
      </c>
      <c r="S51" s="1">
        <f t="shared" si="7"/>
        <v>147.05999800000009</v>
      </c>
    </row>
    <row r="52" spans="1:19" x14ac:dyDescent="0.25">
      <c r="A52" s="7">
        <v>43216</v>
      </c>
      <c r="B52" s="1">
        <v>147.320007</v>
      </c>
      <c r="C52" s="1">
        <v>148.009995</v>
      </c>
      <c r="D52" s="1">
        <v>146.070007</v>
      </c>
      <c r="E52" s="11">
        <v>146.800003</v>
      </c>
      <c r="F52" s="9">
        <f t="shared" si="0"/>
        <v>2.1667260644552795</v>
      </c>
      <c r="G52" s="6">
        <v>146.800003</v>
      </c>
      <c r="H52" s="1">
        <v>2404600</v>
      </c>
      <c r="I52" s="16">
        <f t="shared" si="1"/>
        <v>2.1667260644552795</v>
      </c>
      <c r="K52" s="1">
        <v>1.0833630322276397</v>
      </c>
      <c r="L52" s="1">
        <v>1.0833630322276397</v>
      </c>
      <c r="M52" s="16">
        <f t="shared" si="2"/>
        <v>2.1667260644552795</v>
      </c>
      <c r="N52" s="1">
        <f t="shared" si="3"/>
        <v>1.1736754595974659</v>
      </c>
      <c r="O52" s="1">
        <f t="shared" si="4"/>
        <v>3.322857972381014E-7</v>
      </c>
      <c r="P52" s="16">
        <f t="shared" si="8"/>
        <v>1.1742071168730468</v>
      </c>
      <c r="Q52" s="1">
        <f t="shared" si="5"/>
        <v>12.116105108490935</v>
      </c>
      <c r="R52" s="13">
        <f t="shared" si="6"/>
        <v>12.116105108490935</v>
      </c>
      <c r="S52" s="1">
        <f t="shared" si="7"/>
        <v>146.80000300000012</v>
      </c>
    </row>
    <row r="53" spans="1:19" x14ac:dyDescent="0.25">
      <c r="A53" s="7">
        <v>43217</v>
      </c>
      <c r="B53" s="1">
        <v>146.53999300000001</v>
      </c>
      <c r="C53" s="1">
        <v>147.19000199999999</v>
      </c>
      <c r="D53" s="1">
        <v>145.86999499999999</v>
      </c>
      <c r="E53" s="11">
        <v>146.929993</v>
      </c>
      <c r="F53" s="9">
        <f t="shared" si="0"/>
        <v>2.1671104579061145</v>
      </c>
      <c r="G53" s="6">
        <v>146.929993</v>
      </c>
      <c r="H53" s="1">
        <v>2132100</v>
      </c>
      <c r="I53" s="16">
        <f t="shared" si="1"/>
        <v>2.1671104579061145</v>
      </c>
      <c r="K53" s="1">
        <v>1.0835552289530572</v>
      </c>
      <c r="L53" s="1">
        <v>1.0835552289530572</v>
      </c>
      <c r="M53" s="16">
        <f t="shared" si="2"/>
        <v>2.1671104579061145</v>
      </c>
      <c r="N53" s="1">
        <f t="shared" si="3"/>
        <v>1.1740919341915124</v>
      </c>
      <c r="O53" s="1">
        <f t="shared" si="4"/>
        <v>1.2554168021554705E-5</v>
      </c>
      <c r="P53" s="16">
        <f t="shared" si="8"/>
        <v>1.194178603026</v>
      </c>
      <c r="Q53" s="1">
        <f t="shared" si="5"/>
        <v>12.121468269149576</v>
      </c>
      <c r="R53" s="13">
        <f t="shared" si="6"/>
        <v>12.121468269149576</v>
      </c>
      <c r="S53" s="1">
        <f t="shared" si="7"/>
        <v>146.929993</v>
      </c>
    </row>
    <row r="54" spans="1:19" x14ac:dyDescent="0.25">
      <c r="A54" s="7">
        <v>43220</v>
      </c>
      <c r="B54" s="1">
        <v>147.029999</v>
      </c>
      <c r="C54" s="1">
        <v>147.71000699999999</v>
      </c>
      <c r="D54" s="1">
        <v>144.60000600000001</v>
      </c>
      <c r="E54" s="11">
        <v>144.679993</v>
      </c>
      <c r="F54" s="9">
        <f t="shared" si="0"/>
        <v>2.1604084790772693</v>
      </c>
      <c r="G54" s="6">
        <v>144.679993</v>
      </c>
      <c r="H54" s="1">
        <v>3235600</v>
      </c>
      <c r="I54" s="16">
        <f t="shared" si="1"/>
        <v>2.1604084790772693</v>
      </c>
      <c r="K54" s="1">
        <v>1.0802042395386346</v>
      </c>
      <c r="L54" s="1">
        <v>1.0802042395386346</v>
      </c>
      <c r="M54" s="16">
        <f t="shared" si="2"/>
        <v>2.1604084790772693</v>
      </c>
      <c r="N54" s="1">
        <f t="shared" si="3"/>
        <v>1.16684119911724</v>
      </c>
      <c r="O54" s="1">
        <f t="shared" si="4"/>
        <v>9.5833144048720487E-6</v>
      </c>
      <c r="P54" s="16">
        <f t="shared" si="8"/>
        <v>1.1821745021650354</v>
      </c>
      <c r="Q54" s="1">
        <f t="shared" si="5"/>
        <v>12.028299672023479</v>
      </c>
      <c r="R54" s="13">
        <f t="shared" si="6"/>
        <v>12.028299672023479</v>
      </c>
      <c r="S54" s="1">
        <f t="shared" si="7"/>
        <v>144.67999300000014</v>
      </c>
    </row>
    <row r="55" spans="1:19" x14ac:dyDescent="0.25">
      <c r="A55" s="7">
        <v>43221</v>
      </c>
      <c r="B55" s="1">
        <v>144.36999499999999</v>
      </c>
      <c r="C55" s="1">
        <v>144.720001</v>
      </c>
      <c r="D55" s="1">
        <v>142.179993</v>
      </c>
      <c r="E55" s="11">
        <v>144.509995</v>
      </c>
      <c r="F55" s="9">
        <f t="shared" si="0"/>
        <v>2.1598978860076454</v>
      </c>
      <c r="G55" s="6">
        <v>144.509995</v>
      </c>
      <c r="H55" s="1">
        <v>2431500</v>
      </c>
      <c r="I55" s="16">
        <f t="shared" si="1"/>
        <v>2.1598978860076454</v>
      </c>
      <c r="K55" s="1">
        <v>1.0799489430038227</v>
      </c>
      <c r="L55" s="1">
        <v>1.0799489430038227</v>
      </c>
      <c r="M55" s="16">
        <f t="shared" si="2"/>
        <v>2.1598978860076454</v>
      </c>
      <c r="N55" s="1">
        <f t="shared" si="3"/>
        <v>1.1662897194950739</v>
      </c>
      <c r="O55" s="1">
        <f t="shared" si="4"/>
        <v>4.2271614075074551E-6</v>
      </c>
      <c r="P55" s="16">
        <f t="shared" si="8"/>
        <v>1.1730531777470858</v>
      </c>
      <c r="Q55" s="1">
        <f t="shared" si="5"/>
        <v>12.021231010175292</v>
      </c>
      <c r="R55" s="13">
        <f t="shared" si="6"/>
        <v>12.021231010175292</v>
      </c>
      <c r="S55" s="1">
        <f t="shared" si="7"/>
        <v>144.50999500000006</v>
      </c>
    </row>
    <row r="56" spans="1:19" x14ac:dyDescent="0.25">
      <c r="A56" s="7">
        <v>43222</v>
      </c>
      <c r="B56" s="1">
        <v>144.529999</v>
      </c>
      <c r="C56" s="1">
        <v>145.36999499999999</v>
      </c>
      <c r="D56" s="1">
        <v>142.699997</v>
      </c>
      <c r="E56" s="11">
        <v>142.979996</v>
      </c>
      <c r="F56" s="9">
        <f t="shared" si="0"/>
        <v>2.155275280580303</v>
      </c>
      <c r="G56" s="6">
        <v>142.979996</v>
      </c>
      <c r="H56" s="1">
        <v>2346900</v>
      </c>
      <c r="I56" s="16">
        <f t="shared" si="1"/>
        <v>2.155275280580303</v>
      </c>
      <c r="K56" s="1">
        <v>1.0776376402901515</v>
      </c>
      <c r="L56" s="1">
        <v>1.0776376402901515</v>
      </c>
      <c r="M56" s="16">
        <f t="shared" si="2"/>
        <v>2.155275280580303</v>
      </c>
      <c r="N56" s="1">
        <f t="shared" si="3"/>
        <v>1.161302883770126</v>
      </c>
      <c r="O56" s="1">
        <f t="shared" si="4"/>
        <v>8.3385808372130101E-6</v>
      </c>
      <c r="P56" s="16">
        <f t="shared" si="8"/>
        <v>1.1746446131096668</v>
      </c>
      <c r="Q56" s="1">
        <f t="shared" si="5"/>
        <v>11.95742430459002</v>
      </c>
      <c r="R56" s="13">
        <f t="shared" si="6"/>
        <v>11.95742430459002</v>
      </c>
      <c r="S56" s="1">
        <f t="shared" si="7"/>
        <v>142.97999600000014</v>
      </c>
    </row>
    <row r="57" spans="1:19" x14ac:dyDescent="0.25">
      <c r="A57" s="7">
        <v>43223</v>
      </c>
      <c r="B57" s="1">
        <v>142.240005</v>
      </c>
      <c r="C57" s="1">
        <v>144.070007</v>
      </c>
      <c r="D57" s="1">
        <v>139.509995</v>
      </c>
      <c r="E57" s="11">
        <v>143.36000100000001</v>
      </c>
      <c r="F57" s="9">
        <f t="shared" si="0"/>
        <v>2.1564279953474479</v>
      </c>
      <c r="G57" s="6">
        <v>143.36000100000001</v>
      </c>
      <c r="H57" s="1">
        <v>4356200</v>
      </c>
      <c r="I57" s="16">
        <f t="shared" si="1"/>
        <v>2.1564279953474479</v>
      </c>
      <c r="K57" s="1">
        <v>1.0782139976737239</v>
      </c>
      <c r="L57" s="1">
        <v>1.0782139976737239</v>
      </c>
      <c r="M57" s="16">
        <f t="shared" si="2"/>
        <v>2.1564279953474479</v>
      </c>
      <c r="N57" s="1">
        <f t="shared" si="3"/>
        <v>1.1625454247795532</v>
      </c>
      <c r="O57" s="1">
        <f t="shared" si="4"/>
        <v>5.0602380466537278E-8</v>
      </c>
      <c r="P57" s="16">
        <f t="shared" si="8"/>
        <v>1.1626263885882997</v>
      </c>
      <c r="Q57" s="1">
        <f t="shared" si="5"/>
        <v>11.973303679436183</v>
      </c>
      <c r="R57" s="13">
        <f t="shared" si="6"/>
        <v>11.973303679436183</v>
      </c>
      <c r="S57" s="1">
        <f t="shared" si="7"/>
        <v>143.36000100000004</v>
      </c>
    </row>
    <row r="58" spans="1:19" x14ac:dyDescent="0.25">
      <c r="A58" s="7">
        <v>43224</v>
      </c>
      <c r="B58" s="1">
        <v>142.070007</v>
      </c>
      <c r="C58" s="1">
        <v>144.61000100000001</v>
      </c>
      <c r="D58" s="1">
        <v>141.550003</v>
      </c>
      <c r="E58" s="11">
        <v>143.88999899999999</v>
      </c>
      <c r="F58" s="9">
        <f t="shared" si="0"/>
        <v>2.1580306095721009</v>
      </c>
      <c r="G58" s="6">
        <v>143.88999899999999</v>
      </c>
      <c r="H58" s="1">
        <v>2640000</v>
      </c>
      <c r="I58" s="16">
        <f t="shared" si="1"/>
        <v>2.1580306095721009</v>
      </c>
      <c r="K58" s="1">
        <v>1.0790153047860505</v>
      </c>
      <c r="L58" s="1">
        <v>1.0790153047860505</v>
      </c>
      <c r="M58" s="16">
        <f t="shared" si="2"/>
        <v>2.1580306095721009</v>
      </c>
      <c r="N58" s="1">
        <f t="shared" si="3"/>
        <v>1.1642740279625334</v>
      </c>
      <c r="O58" s="1">
        <f t="shared" si="4"/>
        <v>1.5540866388490075E-7</v>
      </c>
      <c r="P58" s="16">
        <f t="shared" si="8"/>
        <v>1.1645226818247492</v>
      </c>
      <c r="Q58" s="1">
        <f t="shared" si="5"/>
        <v>11.995415749360259</v>
      </c>
      <c r="R58" s="13">
        <f t="shared" si="6"/>
        <v>11.995415749360259</v>
      </c>
      <c r="S58" s="1">
        <f t="shared" si="7"/>
        <v>143.88999900000013</v>
      </c>
    </row>
    <row r="59" spans="1:19" x14ac:dyDescent="0.25">
      <c r="A59" s="7">
        <v>43227</v>
      </c>
      <c r="B59" s="1">
        <v>144.21000699999999</v>
      </c>
      <c r="C59" s="1">
        <v>144.94000199999999</v>
      </c>
      <c r="D59" s="1">
        <v>143.66999799999999</v>
      </c>
      <c r="E59" s="11">
        <v>144.16000399999999</v>
      </c>
      <c r="F59" s="9">
        <f t="shared" si="0"/>
        <v>2.1588447856853339</v>
      </c>
      <c r="G59" s="6">
        <v>144.16000399999999</v>
      </c>
      <c r="H59" s="1">
        <v>1826200</v>
      </c>
      <c r="I59" s="16">
        <f t="shared" si="1"/>
        <v>2.1588447856853339</v>
      </c>
      <c r="K59" s="1">
        <v>1.0794223928426669</v>
      </c>
      <c r="L59" s="1">
        <v>1.0794223928426669</v>
      </c>
      <c r="M59" s="16">
        <f t="shared" si="2"/>
        <v>2.1588447856853339</v>
      </c>
      <c r="N59" s="1">
        <f t="shared" si="3"/>
        <v>1.1651527021701888</v>
      </c>
      <c r="O59" s="1">
        <f t="shared" si="4"/>
        <v>9.1013938653639202E-8</v>
      </c>
      <c r="P59" s="16">
        <f t="shared" si="8"/>
        <v>1.1652983244720347</v>
      </c>
      <c r="Q59" s="1">
        <f t="shared" si="5"/>
        <v>12.006664982417059</v>
      </c>
      <c r="R59" s="13">
        <f t="shared" si="6"/>
        <v>12.006664982417059</v>
      </c>
      <c r="S59" s="1">
        <f t="shared" si="7"/>
        <v>144.16000400000001</v>
      </c>
    </row>
    <row r="60" spans="1:19" x14ac:dyDescent="0.25">
      <c r="A60" s="7">
        <v>43228</v>
      </c>
      <c r="B60" s="1">
        <v>143.550003</v>
      </c>
      <c r="C60" s="1">
        <v>144.33999600000001</v>
      </c>
      <c r="D60" s="1">
        <v>142.800003</v>
      </c>
      <c r="E60" s="11">
        <v>144.229996</v>
      </c>
      <c r="F60" s="9">
        <f t="shared" si="0"/>
        <v>2.1590555914689893</v>
      </c>
      <c r="G60" s="6">
        <v>144.229996</v>
      </c>
      <c r="H60" s="1">
        <v>2828100</v>
      </c>
      <c r="I60" s="16">
        <f t="shared" si="1"/>
        <v>2.1590555914689893</v>
      </c>
      <c r="K60" s="1">
        <v>1.0795277957344946</v>
      </c>
      <c r="L60" s="1">
        <v>1.0795277957344946</v>
      </c>
      <c r="M60" s="16">
        <f t="shared" si="2"/>
        <v>2.1590555914689893</v>
      </c>
      <c r="N60" s="1">
        <f t="shared" si="3"/>
        <v>1.1653802617633768</v>
      </c>
      <c r="O60" s="1">
        <f t="shared" si="4"/>
        <v>4.3333749913032161E-6</v>
      </c>
      <c r="P60" s="16">
        <f t="shared" si="8"/>
        <v>1.1723136617494621</v>
      </c>
      <c r="Q60" s="1">
        <f t="shared" si="5"/>
        <v>12.009579343174346</v>
      </c>
      <c r="R60" s="13">
        <f t="shared" si="6"/>
        <v>12.009579343174346</v>
      </c>
      <c r="S60" s="1">
        <f t="shared" si="7"/>
        <v>144.22999599999997</v>
      </c>
    </row>
    <row r="61" spans="1:19" x14ac:dyDescent="0.25">
      <c r="A61" s="7">
        <v>43229</v>
      </c>
      <c r="B61" s="1">
        <v>144.699997</v>
      </c>
      <c r="C61" s="1">
        <v>145.729996</v>
      </c>
      <c r="D61" s="1">
        <v>144.179993</v>
      </c>
      <c r="E61" s="11">
        <v>145.69000199999999</v>
      </c>
      <c r="F61" s="9">
        <f t="shared" si="0"/>
        <v>2.1634297492633703</v>
      </c>
      <c r="G61" s="6">
        <v>145.69000199999999</v>
      </c>
      <c r="H61" s="1">
        <v>2472800</v>
      </c>
      <c r="I61" s="16">
        <f t="shared" si="1"/>
        <v>2.1634297492633703</v>
      </c>
      <c r="K61" s="1">
        <v>1.0817148746316851</v>
      </c>
      <c r="L61" s="1">
        <v>1.0817148746316851</v>
      </c>
      <c r="M61" s="16">
        <f t="shared" si="2"/>
        <v>2.1634297492633703</v>
      </c>
      <c r="N61" s="1">
        <f t="shared" si="3"/>
        <v>1.1701070699994423</v>
      </c>
      <c r="O61" s="1">
        <f t="shared" si="4"/>
        <v>3.9770057409445019E-8</v>
      </c>
      <c r="P61" s="16">
        <f t="shared" si="8"/>
        <v>1.1701707020912973</v>
      </c>
      <c r="Q61" s="1">
        <f t="shared" si="5"/>
        <v>12.070211348605296</v>
      </c>
      <c r="R61" s="13">
        <f t="shared" si="6"/>
        <v>12.070211348605296</v>
      </c>
      <c r="S61" s="1">
        <f t="shared" si="7"/>
        <v>145.69000200000008</v>
      </c>
    </row>
    <row r="62" spans="1:19" x14ac:dyDescent="0.25">
      <c r="A62" s="7">
        <v>43230</v>
      </c>
      <c r="B62" s="1">
        <v>146</v>
      </c>
      <c r="C62" s="1">
        <v>147.39999399999999</v>
      </c>
      <c r="D62" s="1">
        <v>145.699997</v>
      </c>
      <c r="E62" s="11">
        <v>147.300003</v>
      </c>
      <c r="F62" s="9">
        <f t="shared" si="0"/>
        <v>2.1682027556877324</v>
      </c>
      <c r="G62" s="6">
        <v>147.300003</v>
      </c>
      <c r="H62" s="1">
        <v>1973700</v>
      </c>
      <c r="I62" s="16">
        <f t="shared" si="1"/>
        <v>2.1682027556877324</v>
      </c>
      <c r="K62" s="1">
        <v>1.0841013778438662</v>
      </c>
      <c r="L62" s="1">
        <v>1.0841013778438662</v>
      </c>
      <c r="M62" s="16">
        <f t="shared" si="2"/>
        <v>2.1682027556877324</v>
      </c>
      <c r="N62" s="1">
        <f t="shared" si="3"/>
        <v>1.1752757974429691</v>
      </c>
      <c r="O62" s="1">
        <f t="shared" si="4"/>
        <v>5.2811402306821967E-6</v>
      </c>
      <c r="P62" s="16">
        <f t="shared" si="8"/>
        <v>1.1837256218120606</v>
      </c>
      <c r="Q62" s="1">
        <f t="shared" si="5"/>
        <v>12.136721262350886</v>
      </c>
      <c r="R62" s="13">
        <f t="shared" si="6"/>
        <v>12.136721262350886</v>
      </c>
      <c r="S62" s="1">
        <f t="shared" si="7"/>
        <v>147.30000300000006</v>
      </c>
    </row>
    <row r="63" spans="1:19" x14ac:dyDescent="0.25">
      <c r="A63" s="7">
        <v>43231</v>
      </c>
      <c r="B63" s="1">
        <v>146.979996</v>
      </c>
      <c r="C63" s="1">
        <v>148.279999</v>
      </c>
      <c r="D63" s="1">
        <v>146.83999600000001</v>
      </c>
      <c r="E63" s="11">
        <v>147.36000100000001</v>
      </c>
      <c r="F63" s="9">
        <f t="shared" si="0"/>
        <v>2.1683796157999402</v>
      </c>
      <c r="G63" s="6">
        <v>147.36000100000001</v>
      </c>
      <c r="H63" s="1">
        <v>1542700</v>
      </c>
      <c r="I63" s="16">
        <f t="shared" si="1"/>
        <v>2.1683796157999402</v>
      </c>
      <c r="K63" s="1">
        <v>1.0841898078999701</v>
      </c>
      <c r="L63" s="1">
        <v>1.0841898078999701</v>
      </c>
      <c r="M63" s="16">
        <f t="shared" si="2"/>
        <v>2.1683796157999402</v>
      </c>
      <c r="N63" s="1">
        <f t="shared" si="3"/>
        <v>1.175467539554174</v>
      </c>
      <c r="Q63" s="1">
        <f t="shared" si="5"/>
        <v>12.139192765583717</v>
      </c>
      <c r="R63" s="13">
        <f t="shared" si="6"/>
        <v>12.139192765583717</v>
      </c>
      <c r="S63" s="1">
        <f t="shared" si="7"/>
        <v>147.36000100000004</v>
      </c>
    </row>
    <row r="64" spans="1:19" x14ac:dyDescent="0.25">
      <c r="N64" s="14"/>
      <c r="P64" s="15">
        <f>SUM(P2:P63)</f>
        <v>9.1405473874009313E+24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DD57-03BE-4DC4-86AE-E478E7F26650}">
  <dimension ref="A1:J63"/>
  <sheetViews>
    <sheetView topLeftCell="A6" workbookViewId="0">
      <selection activeCell="F16" sqref="F16"/>
    </sheetView>
  </sheetViews>
  <sheetFormatPr defaultColWidth="8.28515625" defaultRowHeight="15" x14ac:dyDescent="0.25"/>
  <cols>
    <col min="1" max="1" width="8.42578125" style="1" bestFit="1" customWidth="1"/>
    <col min="2" max="5" width="11" style="1" bestFit="1" customWidth="1"/>
    <col min="6" max="7" width="12" style="1" bestFit="1" customWidth="1"/>
    <col min="8" max="8" width="7.5703125" style="8" bestFit="1" customWidth="1"/>
    <col min="9" max="9" width="14.42578125" style="1" bestFit="1" customWidth="1"/>
    <col min="10" max="10" width="8" style="1" bestFit="1" customWidth="1"/>
    <col min="11" max="16384" width="8.28515625" style="1"/>
  </cols>
  <sheetData>
    <row r="1" spans="1:10" ht="15.75" thickBot="1" x14ac:dyDescent="0.3">
      <c r="A1" s="2" t="s">
        <v>20</v>
      </c>
      <c r="E1" s="5" t="s">
        <v>15</v>
      </c>
      <c r="F1" s="5" t="s">
        <v>19</v>
      </c>
      <c r="G1" s="5" t="s">
        <v>18</v>
      </c>
      <c r="H1" s="5" t="s">
        <v>21</v>
      </c>
      <c r="I1" s="12" t="s">
        <v>16</v>
      </c>
      <c r="J1" s="2" t="s">
        <v>17</v>
      </c>
    </row>
    <row r="2" spans="1:10" ht="15.75" thickTop="1" x14ac:dyDescent="0.25">
      <c r="A2" s="7">
        <v>43144</v>
      </c>
      <c r="B2" s="1">
        <v>148.86000100000001</v>
      </c>
      <c r="C2" s="1">
        <v>149.449997</v>
      </c>
      <c r="D2" s="1">
        <v>148.10000600000001</v>
      </c>
      <c r="E2" s="11">
        <v>148.5</v>
      </c>
      <c r="F2" s="9">
        <f>LOG(E2)</f>
        <v>2.171726453653231</v>
      </c>
      <c r="G2" s="9">
        <f t="array" ref="G2:G63">[1]!HP(F2:F63,1600)</f>
        <v>2.1845687920559387</v>
      </c>
      <c r="H2" s="10">
        <f>F2-G2</f>
        <v>-1.2842338402707654E-2</v>
      </c>
      <c r="I2" s="6">
        <v>147.781845</v>
      </c>
      <c r="J2" s="1">
        <v>2815300</v>
      </c>
    </row>
    <row r="3" spans="1:10" x14ac:dyDescent="0.25">
      <c r="A3" s="7">
        <v>43145</v>
      </c>
      <c r="B3" s="1">
        <v>147.80999800000001</v>
      </c>
      <c r="C3" s="1">
        <v>150.770004</v>
      </c>
      <c r="D3" s="1">
        <v>147.050003</v>
      </c>
      <c r="E3" s="11">
        <v>150.38000500000001</v>
      </c>
      <c r="F3" s="9">
        <f t="shared" ref="F3:F63" si="0">LOG(E3)</f>
        <v>2.1771900949295109</v>
      </c>
      <c r="G3" s="9">
        <v>2.1844035403266937</v>
      </c>
      <c r="H3" s="10">
        <f t="shared" ref="H3:H63" si="1">F3-G3</f>
        <v>-7.2134453971828272E-3</v>
      </c>
      <c r="I3" s="6">
        <v>149.65275600000001</v>
      </c>
      <c r="J3" s="1">
        <v>2960300</v>
      </c>
    </row>
    <row r="4" spans="1:10" x14ac:dyDescent="0.25">
      <c r="A4" s="7">
        <v>43146</v>
      </c>
      <c r="B4" s="1">
        <v>151.58000200000001</v>
      </c>
      <c r="C4" s="1">
        <v>153.86000100000001</v>
      </c>
      <c r="D4" s="1">
        <v>150.78999300000001</v>
      </c>
      <c r="E4" s="11">
        <v>153.41999799999999</v>
      </c>
      <c r="F4" s="9">
        <f t="shared" si="0"/>
        <v>2.1858819727484682</v>
      </c>
      <c r="G4" s="9">
        <v>2.1842302621359471</v>
      </c>
      <c r="H4" s="10">
        <f t="shared" si="1"/>
        <v>1.6517106125211178E-3</v>
      </c>
      <c r="I4" s="6">
        <v>152.67804000000001</v>
      </c>
      <c r="J4" s="1">
        <v>3635300</v>
      </c>
    </row>
    <row r="5" spans="1:10" x14ac:dyDescent="0.25">
      <c r="A5" s="7">
        <v>43147</v>
      </c>
      <c r="B5" s="1">
        <v>153.08999600000001</v>
      </c>
      <c r="C5" s="1">
        <v>155.029999</v>
      </c>
      <c r="D5" s="1">
        <v>152.78999300000001</v>
      </c>
      <c r="E5" s="11">
        <v>154.029999</v>
      </c>
      <c r="F5" s="9">
        <f t="shared" si="0"/>
        <v>2.1876053125986039</v>
      </c>
      <c r="G5" s="9">
        <v>2.1840364226188238</v>
      </c>
      <c r="H5" s="10">
        <f t="shared" si="1"/>
        <v>3.5688899797801099E-3</v>
      </c>
      <c r="I5" s="6">
        <v>153.28509500000001</v>
      </c>
      <c r="J5" s="1">
        <v>2801100</v>
      </c>
    </row>
    <row r="6" spans="1:10" x14ac:dyDescent="0.25">
      <c r="A6" s="7">
        <v>43151</v>
      </c>
      <c r="B6" s="1">
        <v>152.91000399999999</v>
      </c>
      <c r="C6" s="1">
        <v>155.320007</v>
      </c>
      <c r="D6" s="1">
        <v>152.55999800000001</v>
      </c>
      <c r="E6" s="11">
        <v>154.33999600000001</v>
      </c>
      <c r="F6" s="9">
        <f t="shared" si="0"/>
        <v>2.1884784846584084</v>
      </c>
      <c r="G6" s="9">
        <v>2.1838105192295814</v>
      </c>
      <c r="H6" s="10">
        <f t="shared" si="1"/>
        <v>4.6679654288270811E-3</v>
      </c>
      <c r="I6" s="6">
        <v>153.59359699999999</v>
      </c>
      <c r="J6" s="1">
        <v>3713800</v>
      </c>
    </row>
    <row r="7" spans="1:10" x14ac:dyDescent="0.25">
      <c r="A7" s="7">
        <v>43152</v>
      </c>
      <c r="B7" s="1">
        <v>154.979996</v>
      </c>
      <c r="C7" s="1">
        <v>156.86000100000001</v>
      </c>
      <c r="D7" s="1">
        <v>154.029999</v>
      </c>
      <c r="E7" s="11">
        <v>154.050003</v>
      </c>
      <c r="F7" s="9">
        <f t="shared" si="0"/>
        <v>2.1876617111104957</v>
      </c>
      <c r="G7" s="9">
        <v>2.1835432799787142</v>
      </c>
      <c r="H7" s="10">
        <f t="shared" si="1"/>
        <v>4.1184311317814526E-3</v>
      </c>
      <c r="I7" s="6">
        <v>153.30500799999999</v>
      </c>
      <c r="J7" s="1">
        <v>4054900</v>
      </c>
    </row>
    <row r="8" spans="1:10" x14ac:dyDescent="0.25">
      <c r="A8" s="7">
        <v>43153</v>
      </c>
      <c r="B8" s="1">
        <v>154.009995</v>
      </c>
      <c r="C8" s="1">
        <v>154.800003</v>
      </c>
      <c r="D8" s="1">
        <v>152.78999300000001</v>
      </c>
      <c r="E8" s="11">
        <v>153.30999800000001</v>
      </c>
      <c r="F8" s="9">
        <f t="shared" si="0"/>
        <v>2.1855704779766474</v>
      </c>
      <c r="G8" s="9">
        <v>2.1832283503551104</v>
      </c>
      <c r="H8" s="10">
        <f t="shared" si="1"/>
        <v>2.3421276215369602E-3</v>
      </c>
      <c r="I8" s="6">
        <v>153.30999800000001</v>
      </c>
      <c r="J8" s="1">
        <v>2224400</v>
      </c>
    </row>
    <row r="9" spans="1:10" x14ac:dyDescent="0.25">
      <c r="A9" s="7">
        <v>43154</v>
      </c>
      <c r="B9" s="1">
        <v>153.83999600000001</v>
      </c>
      <c r="C9" s="1">
        <v>155.270004</v>
      </c>
      <c r="D9" s="1">
        <v>153.61999499999999</v>
      </c>
      <c r="E9" s="11">
        <v>155.11999499999999</v>
      </c>
      <c r="F9" s="9">
        <f t="shared" si="0"/>
        <v>2.1906677820719871</v>
      </c>
      <c r="G9" s="9">
        <v>2.1828619498671147</v>
      </c>
      <c r="H9" s="10">
        <f t="shared" si="1"/>
        <v>7.8058322048724094E-3</v>
      </c>
      <c r="I9" s="6">
        <v>155.11999499999999</v>
      </c>
      <c r="J9" s="1">
        <v>3165500</v>
      </c>
    </row>
    <row r="10" spans="1:10" x14ac:dyDescent="0.25">
      <c r="A10" s="7">
        <v>43157</v>
      </c>
      <c r="B10" s="1">
        <v>155.58000200000001</v>
      </c>
      <c r="C10" s="1">
        <v>156.720001</v>
      </c>
      <c r="D10" s="1">
        <v>155.11000100000001</v>
      </c>
      <c r="E10" s="11">
        <v>156.5</v>
      </c>
      <c r="F10" s="9">
        <f t="shared" si="0"/>
        <v>2.1945143418824671</v>
      </c>
      <c r="G10" s="9">
        <v>2.1824417618528358</v>
      </c>
      <c r="H10" s="10">
        <f t="shared" si="1"/>
        <v>1.2072580029631297E-2</v>
      </c>
      <c r="I10" s="6">
        <v>156.5</v>
      </c>
      <c r="J10" s="1">
        <v>2902900</v>
      </c>
    </row>
    <row r="11" spans="1:10" x14ac:dyDescent="0.25">
      <c r="A11" s="7">
        <v>43158</v>
      </c>
      <c r="B11" s="1">
        <v>156.63000500000001</v>
      </c>
      <c r="C11" s="1">
        <v>156.94000199999999</v>
      </c>
      <c r="D11" s="1">
        <v>153.83999600000001</v>
      </c>
      <c r="E11" s="11">
        <v>153.91999799999999</v>
      </c>
      <c r="F11" s="9">
        <f t="shared" si="0"/>
        <v>2.187295049050618</v>
      </c>
      <c r="G11" s="9">
        <v>2.18197034829551</v>
      </c>
      <c r="H11" s="10">
        <f t="shared" si="1"/>
        <v>5.3247007551080472E-3</v>
      </c>
      <c r="I11" s="6">
        <v>153.91999799999999</v>
      </c>
      <c r="J11" s="1">
        <v>3098200</v>
      </c>
    </row>
    <row r="12" spans="1:10" x14ac:dyDescent="0.25">
      <c r="A12" s="7">
        <v>43159</v>
      </c>
      <c r="B12" s="1">
        <v>154.39999399999999</v>
      </c>
      <c r="C12" s="1">
        <v>154.979996</v>
      </c>
      <c r="D12" s="1">
        <v>150.979996</v>
      </c>
      <c r="E12" s="11">
        <v>151.11000100000001</v>
      </c>
      <c r="F12" s="9">
        <f t="shared" si="0"/>
        <v>2.1792932084514023</v>
      </c>
      <c r="G12" s="9">
        <v>2.1814578165408922</v>
      </c>
      <c r="H12" s="10">
        <f t="shared" si="1"/>
        <v>-2.1646080894899278E-3</v>
      </c>
      <c r="I12" s="6">
        <v>151.11000100000001</v>
      </c>
      <c r="J12" s="1">
        <v>3529000</v>
      </c>
    </row>
    <row r="13" spans="1:10" x14ac:dyDescent="0.25">
      <c r="A13" s="7">
        <v>43160</v>
      </c>
      <c r="B13" s="1">
        <v>151.33000200000001</v>
      </c>
      <c r="C13" s="1">
        <v>151.449997</v>
      </c>
      <c r="D13" s="1">
        <v>146.63000500000001</v>
      </c>
      <c r="E13" s="11">
        <v>147.21000699999999</v>
      </c>
      <c r="F13" s="9">
        <f t="shared" si="0"/>
        <v>2.1679373333517655</v>
      </c>
      <c r="G13" s="9">
        <v>2.180917601872709</v>
      </c>
      <c r="H13" s="10">
        <f t="shared" si="1"/>
        <v>-1.2980268520943472E-2</v>
      </c>
      <c r="I13" s="6">
        <v>147.21000699999999</v>
      </c>
      <c r="J13" s="1">
        <v>4626300</v>
      </c>
    </row>
    <row r="14" spans="1:10" x14ac:dyDescent="0.25">
      <c r="A14" s="7">
        <v>43161</v>
      </c>
      <c r="B14" s="1">
        <v>146.320007</v>
      </c>
      <c r="C14" s="1">
        <v>148.78999300000001</v>
      </c>
      <c r="D14" s="1">
        <v>146.13000500000001</v>
      </c>
      <c r="E14" s="11">
        <v>148.13999899999999</v>
      </c>
      <c r="F14" s="9">
        <f t="shared" si="0"/>
        <v>2.1706723373839267</v>
      </c>
      <c r="G14" s="9">
        <v>2.1803617866946308</v>
      </c>
      <c r="H14" s="10">
        <f t="shared" si="1"/>
        <v>-9.6894493107040347E-3</v>
      </c>
      <c r="I14" s="6">
        <v>148.13999899999999</v>
      </c>
      <c r="J14" s="1">
        <v>3403900</v>
      </c>
    </row>
    <row r="15" spans="1:10" x14ac:dyDescent="0.25">
      <c r="A15" s="7">
        <v>43164</v>
      </c>
      <c r="B15" s="1">
        <v>147.570007</v>
      </c>
      <c r="C15" s="1">
        <v>148.979996</v>
      </c>
      <c r="D15" s="1">
        <v>146.520004</v>
      </c>
      <c r="E15" s="11">
        <v>148.509995</v>
      </c>
      <c r="F15" s="9">
        <f t="shared" si="0"/>
        <v>2.1717556834665124</v>
      </c>
      <c r="G15" s="9">
        <v>2.1797943407425016</v>
      </c>
      <c r="H15" s="10">
        <f t="shared" si="1"/>
        <v>-8.0386572759891806E-3</v>
      </c>
      <c r="I15" s="6">
        <v>148.509995</v>
      </c>
      <c r="J15" s="1">
        <v>3400000</v>
      </c>
    </row>
    <row r="16" spans="1:10" x14ac:dyDescent="0.25">
      <c r="A16" s="7">
        <v>43165</v>
      </c>
      <c r="B16" s="1">
        <v>149.36000100000001</v>
      </c>
      <c r="C16" s="1">
        <v>149.91999799999999</v>
      </c>
      <c r="D16" s="1">
        <v>148.320007</v>
      </c>
      <c r="E16" s="11">
        <v>149.33000200000001</v>
      </c>
      <c r="F16" s="9">
        <f t="shared" si="0"/>
        <v>2.1741470709136044</v>
      </c>
      <c r="G16" s="9">
        <v>2.1792131778463468</v>
      </c>
      <c r="H16" s="10">
        <f t="shared" si="1"/>
        <v>-5.0661069327424535E-3</v>
      </c>
      <c r="I16" s="6">
        <v>149.33000200000001</v>
      </c>
      <c r="J16" s="1">
        <v>2782900</v>
      </c>
    </row>
    <row r="17" spans="1:10" x14ac:dyDescent="0.25">
      <c r="A17" s="7">
        <v>43166</v>
      </c>
      <c r="B17" s="1">
        <v>147.570007</v>
      </c>
      <c r="C17" s="1">
        <v>151.33999600000001</v>
      </c>
      <c r="D17" s="1">
        <v>147.240005</v>
      </c>
      <c r="E17" s="11">
        <v>150.41000399999999</v>
      </c>
      <c r="F17" s="9">
        <f t="shared" si="0"/>
        <v>2.1772767228082035</v>
      </c>
      <c r="G17" s="9">
        <v>2.178611187675394</v>
      </c>
      <c r="H17" s="10">
        <f t="shared" si="1"/>
        <v>-1.3344648671904658E-3</v>
      </c>
      <c r="I17" s="6">
        <v>150.41000399999999</v>
      </c>
      <c r="J17" s="1">
        <v>3984900</v>
      </c>
    </row>
    <row r="18" spans="1:10" x14ac:dyDescent="0.25">
      <c r="A18" s="7">
        <v>43167</v>
      </c>
      <c r="B18" s="1">
        <v>151.36000100000001</v>
      </c>
      <c r="C18" s="1">
        <v>151.91000399999999</v>
      </c>
      <c r="D18" s="1">
        <v>150.16999799999999</v>
      </c>
      <c r="E18" s="11">
        <v>151.229996</v>
      </c>
      <c r="F18" s="9">
        <f t="shared" si="0"/>
        <v>2.17963794067082</v>
      </c>
      <c r="G18" s="9">
        <v>2.1779780935820376</v>
      </c>
      <c r="H18" s="10">
        <f t="shared" si="1"/>
        <v>1.6598470887823069E-3</v>
      </c>
      <c r="I18" s="6">
        <v>151.229996</v>
      </c>
      <c r="J18" s="1">
        <v>2186300</v>
      </c>
    </row>
    <row r="19" spans="1:10" x14ac:dyDescent="0.25">
      <c r="A19" s="7">
        <v>43168</v>
      </c>
      <c r="B19" s="1">
        <v>152.009995</v>
      </c>
      <c r="C19" s="1">
        <v>154.470001</v>
      </c>
      <c r="D19" s="1">
        <v>151.60000600000001</v>
      </c>
      <c r="E19" s="11">
        <v>154.21000699999999</v>
      </c>
      <c r="F19" s="9">
        <f t="shared" si="0"/>
        <v>2.1881125568787998</v>
      </c>
      <c r="G19" s="9">
        <v>2.177302784878131</v>
      </c>
      <c r="H19" s="10">
        <f t="shared" si="1"/>
        <v>1.0809772000668794E-2</v>
      </c>
      <c r="I19" s="6">
        <v>154.21000699999999</v>
      </c>
      <c r="J19" s="1">
        <v>2884600</v>
      </c>
    </row>
    <row r="20" spans="1:10" x14ac:dyDescent="0.25">
      <c r="A20" s="7">
        <v>43171</v>
      </c>
      <c r="B20" s="1">
        <v>154.41999799999999</v>
      </c>
      <c r="C20" s="1">
        <v>154.46000699999999</v>
      </c>
      <c r="D20" s="1">
        <v>151.929993</v>
      </c>
      <c r="E20" s="11">
        <v>152.229996</v>
      </c>
      <c r="F20" s="9">
        <f t="shared" si="0"/>
        <v>2.1825002359676651</v>
      </c>
      <c r="G20" s="9">
        <v>2.1765751882799571</v>
      </c>
      <c r="H20" s="10">
        <f t="shared" si="1"/>
        <v>5.9250476877079628E-3</v>
      </c>
      <c r="I20" s="6">
        <v>152.229996</v>
      </c>
      <c r="J20" s="1">
        <v>2415200</v>
      </c>
    </row>
    <row r="21" spans="1:10" x14ac:dyDescent="0.25">
      <c r="A21" s="7">
        <v>43172</v>
      </c>
      <c r="B21" s="1">
        <v>152.63999899999999</v>
      </c>
      <c r="C21" s="1">
        <v>153.61999499999999</v>
      </c>
      <c r="D21" s="1">
        <v>151.08000200000001</v>
      </c>
      <c r="E21" s="11">
        <v>151.5</v>
      </c>
      <c r="F21" s="9">
        <f t="shared" si="0"/>
        <v>2.180412632838324</v>
      </c>
      <c r="G21" s="9">
        <v>2.1757919866112987</v>
      </c>
      <c r="H21" s="10">
        <f t="shared" si="1"/>
        <v>4.6206462270252935E-3</v>
      </c>
      <c r="I21" s="6">
        <v>151.5</v>
      </c>
      <c r="J21" s="1">
        <v>1885900</v>
      </c>
    </row>
    <row r="22" spans="1:10" x14ac:dyDescent="0.25">
      <c r="A22" s="7">
        <v>43173</v>
      </c>
      <c r="B22" s="1">
        <v>152.60000600000001</v>
      </c>
      <c r="C22" s="1">
        <v>152.63999899999999</v>
      </c>
      <c r="D22" s="1">
        <v>150.08999600000001</v>
      </c>
      <c r="E22" s="11">
        <v>150.41999799999999</v>
      </c>
      <c r="F22" s="9">
        <f t="shared" si="0"/>
        <v>2.1773055785674353</v>
      </c>
      <c r="G22" s="9">
        <v>2.1749535658507435</v>
      </c>
      <c r="H22" s="10">
        <f t="shared" si="1"/>
        <v>2.3520127166918314E-3</v>
      </c>
      <c r="I22" s="6">
        <v>150.41999799999999</v>
      </c>
      <c r="J22" s="1">
        <v>2028400</v>
      </c>
    </row>
    <row r="23" spans="1:10" x14ac:dyDescent="0.25">
      <c r="A23" s="7">
        <v>43174</v>
      </c>
      <c r="B23" s="1">
        <v>150.679993</v>
      </c>
      <c r="C23" s="1">
        <v>151.63999899999999</v>
      </c>
      <c r="D23" s="1">
        <v>150.11999499999999</v>
      </c>
      <c r="E23" s="11">
        <v>151.070007</v>
      </c>
      <c r="F23" s="9">
        <f t="shared" si="0"/>
        <v>2.1791782493333218</v>
      </c>
      <c r="G23" s="9">
        <v>2.1740631998807709</v>
      </c>
      <c r="H23" s="10">
        <f t="shared" si="1"/>
        <v>5.1150494525509238E-3</v>
      </c>
      <c r="I23" s="6">
        <v>151.070007</v>
      </c>
      <c r="J23" s="1">
        <v>1847800</v>
      </c>
    </row>
    <row r="24" spans="1:10" x14ac:dyDescent="0.25">
      <c r="A24" s="7">
        <v>43175</v>
      </c>
      <c r="B24" s="1">
        <v>151.28999300000001</v>
      </c>
      <c r="C24" s="1">
        <v>152.44000199999999</v>
      </c>
      <c r="D24" s="1">
        <v>151.28999300000001</v>
      </c>
      <c r="E24" s="11">
        <v>151.779999</v>
      </c>
      <c r="F24" s="9">
        <f t="shared" si="0"/>
        <v>2.1812145456290728</v>
      </c>
      <c r="G24" s="9">
        <v>2.1731256325918085</v>
      </c>
      <c r="H24" s="10">
        <f t="shared" si="1"/>
        <v>8.0889130372643336E-3</v>
      </c>
      <c r="I24" s="6">
        <v>151.779999</v>
      </c>
      <c r="J24" s="1">
        <v>4329200</v>
      </c>
    </row>
    <row r="25" spans="1:10" x14ac:dyDescent="0.25">
      <c r="A25" s="7">
        <v>43178</v>
      </c>
      <c r="B25" s="1">
        <v>151.070007</v>
      </c>
      <c r="C25" s="1">
        <v>151.449997</v>
      </c>
      <c r="D25" s="1">
        <v>149.279999</v>
      </c>
      <c r="E25" s="11">
        <v>150.199997</v>
      </c>
      <c r="F25" s="9">
        <f t="shared" si="0"/>
        <v>2.1766699239938254</v>
      </c>
      <c r="G25" s="9">
        <v>2.1721488047801918</v>
      </c>
      <c r="H25" s="10">
        <f t="shared" si="1"/>
        <v>4.5211192136336287E-3</v>
      </c>
      <c r="I25" s="6">
        <v>150.199997</v>
      </c>
      <c r="J25" s="1">
        <v>2173400</v>
      </c>
    </row>
    <row r="26" spans="1:10" x14ac:dyDescent="0.25">
      <c r="A26" s="7">
        <v>43179</v>
      </c>
      <c r="B26" s="1">
        <v>150.83999600000001</v>
      </c>
      <c r="C26" s="1">
        <v>151.89999399999999</v>
      </c>
      <c r="D26" s="1">
        <v>150.16000399999999</v>
      </c>
      <c r="E26" s="11">
        <v>150.479996</v>
      </c>
      <c r="F26" s="9">
        <f t="shared" si="0"/>
        <v>2.1774787709980776</v>
      </c>
      <c r="G26" s="9">
        <v>2.1711457128129044</v>
      </c>
      <c r="H26" s="10">
        <f t="shared" si="1"/>
        <v>6.3330581851732681E-3</v>
      </c>
      <c r="I26" s="6">
        <v>150.479996</v>
      </c>
      <c r="J26" s="1">
        <v>2721100</v>
      </c>
    </row>
    <row r="27" spans="1:10" x14ac:dyDescent="0.25">
      <c r="A27" s="7">
        <v>43180</v>
      </c>
      <c r="B27" s="1">
        <v>150.770004</v>
      </c>
      <c r="C27" s="1">
        <v>152.770004</v>
      </c>
      <c r="D27" s="1">
        <v>150.05999800000001</v>
      </c>
      <c r="E27" s="11">
        <v>151.36000100000001</v>
      </c>
      <c r="F27" s="9">
        <f t="shared" si="0"/>
        <v>2.1800111219269991</v>
      </c>
      <c r="G27" s="9">
        <v>2.1701321787564392</v>
      </c>
      <c r="H27" s="10">
        <f t="shared" si="1"/>
        <v>9.8789431705599284E-3</v>
      </c>
      <c r="I27" s="6">
        <v>151.36000100000001</v>
      </c>
      <c r="J27" s="1">
        <v>2589700</v>
      </c>
    </row>
    <row r="28" spans="1:10" x14ac:dyDescent="0.25">
      <c r="A28" s="7">
        <v>43181</v>
      </c>
      <c r="B28" s="1">
        <v>149.60000600000001</v>
      </c>
      <c r="C28" s="1">
        <v>150.279999</v>
      </c>
      <c r="D28" s="1">
        <v>146.39999399999999</v>
      </c>
      <c r="E28" s="11">
        <v>146.88000500000001</v>
      </c>
      <c r="F28" s="9">
        <f t="shared" si="0"/>
        <v>2.1669626786411569</v>
      </c>
      <c r="G28" s="9">
        <v>2.1691279828386545</v>
      </c>
      <c r="H28" s="10">
        <f t="shared" si="1"/>
        <v>-2.1653041974976084E-3</v>
      </c>
      <c r="I28" s="6">
        <v>146.88000500000001</v>
      </c>
      <c r="J28" s="1">
        <v>2579400</v>
      </c>
    </row>
    <row r="29" spans="1:10" x14ac:dyDescent="0.25">
      <c r="A29" s="7">
        <v>43182</v>
      </c>
      <c r="B29" s="1">
        <v>146.990005</v>
      </c>
      <c r="C29" s="1">
        <v>148.13000500000001</v>
      </c>
      <c r="D29" s="1">
        <v>143.10000600000001</v>
      </c>
      <c r="E29" s="11">
        <v>143.279999</v>
      </c>
      <c r="F29" s="9">
        <f t="shared" si="0"/>
        <v>2.1561855698098857</v>
      </c>
      <c r="G29" s="9">
        <v>2.1681590796268906</v>
      </c>
      <c r="H29" s="10">
        <f t="shared" si="1"/>
        <v>-1.1973509817004846E-2</v>
      </c>
      <c r="I29" s="6">
        <v>143.279999</v>
      </c>
      <c r="J29" s="1">
        <v>3614500</v>
      </c>
    </row>
    <row r="30" spans="1:10" x14ac:dyDescent="0.25">
      <c r="A30" s="7">
        <v>43185</v>
      </c>
      <c r="B30" s="1">
        <v>145.46000699999999</v>
      </c>
      <c r="C30" s="1">
        <v>147.320007</v>
      </c>
      <c r="D30" s="1">
        <v>144.33000200000001</v>
      </c>
      <c r="E30" s="11">
        <v>146.94000199999999</v>
      </c>
      <c r="F30" s="9">
        <f t="shared" si="0"/>
        <v>2.1671400414195388</v>
      </c>
      <c r="G30" s="9">
        <v>2.1672500703733641</v>
      </c>
      <c r="H30" s="10">
        <f t="shared" si="1"/>
        <v>-1.100289538253918E-4</v>
      </c>
      <c r="I30" s="6">
        <v>146.94000199999999</v>
      </c>
      <c r="J30" s="1">
        <v>2245500</v>
      </c>
    </row>
    <row r="31" spans="1:10" x14ac:dyDescent="0.25">
      <c r="A31" s="7">
        <v>43186</v>
      </c>
      <c r="B31" s="1">
        <v>147.58000200000001</v>
      </c>
      <c r="C31" s="1">
        <v>148.14999399999999</v>
      </c>
      <c r="D31" s="1">
        <v>143.570007</v>
      </c>
      <c r="E31" s="11">
        <v>144.33999600000001</v>
      </c>
      <c r="F31" s="9">
        <f t="shared" si="0"/>
        <v>2.1593866889264355</v>
      </c>
      <c r="G31" s="9">
        <v>2.1664180728866564</v>
      </c>
      <c r="H31" s="10">
        <f t="shared" si="1"/>
        <v>-7.0313839602209605E-3</v>
      </c>
      <c r="I31" s="6">
        <v>144.33999600000001</v>
      </c>
      <c r="J31" s="1">
        <v>3080700</v>
      </c>
    </row>
    <row r="32" spans="1:10" x14ac:dyDescent="0.25">
      <c r="A32" s="7">
        <v>43187</v>
      </c>
      <c r="B32" s="1">
        <v>143.89999399999999</v>
      </c>
      <c r="C32" s="1">
        <v>145.050003</v>
      </c>
      <c r="D32" s="1">
        <v>142.490005</v>
      </c>
      <c r="E32" s="11">
        <v>143.259995</v>
      </c>
      <c r="F32" s="9">
        <f t="shared" si="0"/>
        <v>2.1561249316650404</v>
      </c>
      <c r="G32" s="9">
        <v>2.1656801362072522</v>
      </c>
      <c r="H32" s="10">
        <f t="shared" si="1"/>
        <v>-9.5552045422118148E-3</v>
      </c>
      <c r="I32" s="6">
        <v>143.259995</v>
      </c>
      <c r="J32" s="1">
        <v>5022200</v>
      </c>
    </row>
    <row r="33" spans="1:10" x14ac:dyDescent="0.25">
      <c r="A33" s="7">
        <v>43188</v>
      </c>
      <c r="B33" s="1">
        <v>144.009995</v>
      </c>
      <c r="C33" s="1">
        <v>145.86000100000001</v>
      </c>
      <c r="D33" s="1">
        <v>143.58999600000001</v>
      </c>
      <c r="E33" s="11">
        <v>144.509995</v>
      </c>
      <c r="F33" s="9">
        <f t="shared" si="0"/>
        <v>2.1598978860076454</v>
      </c>
      <c r="G33" s="9">
        <v>2.1650489147606615</v>
      </c>
      <c r="H33" s="10">
        <f t="shared" si="1"/>
        <v>-5.1510287530160959E-3</v>
      </c>
      <c r="I33" s="6">
        <v>144.509995</v>
      </c>
      <c r="J33" s="1">
        <v>2573200</v>
      </c>
    </row>
    <row r="34" spans="1:10" x14ac:dyDescent="0.25">
      <c r="A34" s="7">
        <v>43192</v>
      </c>
      <c r="B34" s="1">
        <v>143.83999600000001</v>
      </c>
      <c r="C34" s="1">
        <v>144.63999899999999</v>
      </c>
      <c r="D34" s="1">
        <v>140.16999799999999</v>
      </c>
      <c r="E34" s="11">
        <v>142.429993</v>
      </c>
      <c r="F34" s="9">
        <f t="shared" si="0"/>
        <v>2.1536014529441614</v>
      </c>
      <c r="G34" s="9">
        <v>2.1645310909695556</v>
      </c>
      <c r="H34" s="10">
        <f t="shared" si="1"/>
        <v>-1.0929638025394262E-2</v>
      </c>
      <c r="I34" s="6">
        <v>142.429993</v>
      </c>
      <c r="J34" s="1">
        <v>4092100</v>
      </c>
    </row>
    <row r="35" spans="1:10" x14ac:dyDescent="0.25">
      <c r="A35" s="7">
        <v>43193</v>
      </c>
      <c r="B35" s="1">
        <v>143</v>
      </c>
      <c r="C35" s="1">
        <v>144.33999600000001</v>
      </c>
      <c r="D35" s="1">
        <v>141.63000500000001</v>
      </c>
      <c r="E35" s="11">
        <v>144.259995</v>
      </c>
      <c r="F35" s="9">
        <f t="shared" si="0"/>
        <v>2.1591459128015558</v>
      </c>
      <c r="G35" s="9">
        <v>2.1641301278636349</v>
      </c>
      <c r="H35" s="10">
        <f t="shared" si="1"/>
        <v>-4.9842150620791337E-3</v>
      </c>
      <c r="I35" s="6">
        <v>144.259995</v>
      </c>
      <c r="J35" s="1">
        <v>3205700</v>
      </c>
    </row>
    <row r="36" spans="1:10" x14ac:dyDescent="0.25">
      <c r="A36" s="7">
        <v>43194</v>
      </c>
      <c r="B36" s="1">
        <v>141.820007</v>
      </c>
      <c r="C36" s="1">
        <v>145.070007</v>
      </c>
      <c r="D36" s="1">
        <v>141.550003</v>
      </c>
      <c r="E36" s="11">
        <v>144.83999600000001</v>
      </c>
      <c r="F36" s="9">
        <f t="shared" si="0"/>
        <v>2.160888504151202</v>
      </c>
      <c r="G36" s="9">
        <v>2.1638426574488339</v>
      </c>
      <c r="H36" s="10">
        <f t="shared" si="1"/>
        <v>-2.954153297631823E-3</v>
      </c>
      <c r="I36" s="6">
        <v>144.83999600000001</v>
      </c>
      <c r="J36" s="1">
        <v>2769000</v>
      </c>
    </row>
    <row r="37" spans="1:10" x14ac:dyDescent="0.25">
      <c r="A37" s="7">
        <v>43195</v>
      </c>
      <c r="B37" s="1">
        <v>145.820007</v>
      </c>
      <c r="C37" s="1">
        <v>146.94000199999999</v>
      </c>
      <c r="D37" s="1">
        <v>145.279999</v>
      </c>
      <c r="E37" s="11">
        <v>146.39999399999999</v>
      </c>
      <c r="F37" s="9">
        <f t="shared" si="0"/>
        <v>2.1655410589234183</v>
      </c>
      <c r="G37" s="9">
        <v>2.1636621965966727</v>
      </c>
      <c r="H37" s="10">
        <f t="shared" si="1"/>
        <v>1.8788623267456117E-3</v>
      </c>
      <c r="I37" s="6">
        <v>146.39999399999999</v>
      </c>
      <c r="J37" s="1">
        <v>2239600</v>
      </c>
    </row>
    <row r="38" spans="1:10" x14ac:dyDescent="0.25">
      <c r="A38" s="7">
        <v>43196</v>
      </c>
      <c r="B38" s="1">
        <v>145.16999799999999</v>
      </c>
      <c r="C38" s="1">
        <v>145.91999799999999</v>
      </c>
      <c r="D38" s="1">
        <v>141.479996</v>
      </c>
      <c r="E38" s="11">
        <v>142.740005</v>
      </c>
      <c r="F38" s="9">
        <f t="shared" si="0"/>
        <v>2.1545457076336909</v>
      </c>
      <c r="G38" s="9">
        <v>2.1635804158328611</v>
      </c>
      <c r="H38" s="10">
        <f t="shared" si="1"/>
        <v>-9.0347081991701828E-3</v>
      </c>
      <c r="I38" s="6">
        <v>142.740005</v>
      </c>
      <c r="J38" s="1">
        <v>2867900</v>
      </c>
    </row>
    <row r="39" spans="1:10" x14ac:dyDescent="0.25">
      <c r="A39" s="7">
        <v>43199</v>
      </c>
      <c r="B39" s="1">
        <v>143.320007</v>
      </c>
      <c r="C39" s="1">
        <v>145.30999800000001</v>
      </c>
      <c r="D39" s="1">
        <v>142.63999899999999</v>
      </c>
      <c r="E39" s="11">
        <v>142.83000200000001</v>
      </c>
      <c r="F39" s="9">
        <f t="shared" si="0"/>
        <v>2.1548194422754512</v>
      </c>
      <c r="G39" s="9">
        <v>2.1635901599720619</v>
      </c>
      <c r="H39" s="10">
        <f t="shared" si="1"/>
        <v>-8.7707176966107525E-3</v>
      </c>
      <c r="I39" s="6">
        <v>142.83000200000001</v>
      </c>
      <c r="J39" s="1">
        <v>1952400</v>
      </c>
    </row>
    <row r="40" spans="1:10" x14ac:dyDescent="0.25">
      <c r="A40" s="7">
        <v>43200</v>
      </c>
      <c r="B40" s="1">
        <v>145.020004</v>
      </c>
      <c r="C40" s="1">
        <v>147.070007</v>
      </c>
      <c r="D40" s="1">
        <v>144.60000600000001</v>
      </c>
      <c r="E40" s="11">
        <v>145.63000500000001</v>
      </c>
      <c r="F40" s="9">
        <f t="shared" si="0"/>
        <v>2.1632508644235169</v>
      </c>
      <c r="G40" s="9">
        <v>2.163678627136314</v>
      </c>
      <c r="H40" s="10">
        <f t="shared" si="1"/>
        <v>-4.2776271279709732E-4</v>
      </c>
      <c r="I40" s="6">
        <v>145.63000500000001</v>
      </c>
      <c r="J40" s="1">
        <v>2880400</v>
      </c>
    </row>
    <row r="41" spans="1:10" x14ac:dyDescent="0.25">
      <c r="A41" s="7">
        <v>43201</v>
      </c>
      <c r="B41" s="1">
        <v>144.490005</v>
      </c>
      <c r="C41" s="1">
        <v>145.720001</v>
      </c>
      <c r="D41" s="1">
        <v>143.949997</v>
      </c>
      <c r="E41" s="11">
        <v>144.279999</v>
      </c>
      <c r="F41" s="9">
        <f t="shared" si="0"/>
        <v>2.1592061306362447</v>
      </c>
      <c r="G41" s="9">
        <v>2.1638275337490964</v>
      </c>
      <c r="H41" s="10">
        <f t="shared" si="1"/>
        <v>-4.6214031128517519E-3</v>
      </c>
      <c r="I41" s="6">
        <v>144.279999</v>
      </c>
      <c r="J41" s="1">
        <v>1953100</v>
      </c>
    </row>
    <row r="42" spans="1:10" x14ac:dyDescent="0.25">
      <c r="A42" s="7">
        <v>43202</v>
      </c>
      <c r="B42" s="1">
        <v>145.10000600000001</v>
      </c>
      <c r="C42" s="1">
        <v>147.16000399999999</v>
      </c>
      <c r="D42" s="1">
        <v>145.10000600000001</v>
      </c>
      <c r="E42" s="11">
        <v>146.470001</v>
      </c>
      <c r="F42" s="9">
        <f t="shared" si="0"/>
        <v>2.1657486845244889</v>
      </c>
      <c r="G42" s="9">
        <v>2.1640183288821921</v>
      </c>
      <c r="H42" s="10">
        <f t="shared" si="1"/>
        <v>1.7303556422967326E-3</v>
      </c>
      <c r="I42" s="6">
        <v>146.470001</v>
      </c>
      <c r="J42" s="1">
        <v>2327600</v>
      </c>
    </row>
    <row r="43" spans="1:10" x14ac:dyDescent="0.25">
      <c r="A43" s="7">
        <v>43203</v>
      </c>
      <c r="B43" s="1">
        <v>147.199997</v>
      </c>
      <c r="C43" s="1">
        <v>147.36999499999999</v>
      </c>
      <c r="D43" s="1">
        <v>145.38000500000001</v>
      </c>
      <c r="E43" s="11">
        <v>146.11999499999999</v>
      </c>
      <c r="F43" s="9">
        <f t="shared" si="0"/>
        <v>2.1647096486789943</v>
      </c>
      <c r="G43" s="9">
        <v>2.1642295732304389</v>
      </c>
      <c r="H43" s="10">
        <f t="shared" si="1"/>
        <v>4.8007544855543927E-4</v>
      </c>
      <c r="I43" s="6">
        <v>146.11999499999999</v>
      </c>
      <c r="J43" s="1">
        <v>1588500</v>
      </c>
    </row>
    <row r="44" spans="1:10" x14ac:dyDescent="0.25">
      <c r="A44" s="7">
        <v>43206</v>
      </c>
      <c r="B44" s="1">
        <v>147.38999899999999</v>
      </c>
      <c r="C44" s="1">
        <v>148.13000500000001</v>
      </c>
      <c r="D44" s="1">
        <v>146.44000199999999</v>
      </c>
      <c r="E44" s="11">
        <v>146.75</v>
      </c>
      <c r="F44" s="9">
        <f t="shared" si="0"/>
        <v>2.1665781099196519</v>
      </c>
      <c r="G44" s="9">
        <v>2.1644409089609513</v>
      </c>
      <c r="H44" s="10">
        <f t="shared" si="1"/>
        <v>2.1372009587006247E-3</v>
      </c>
      <c r="I44" s="6">
        <v>146.75</v>
      </c>
      <c r="J44" s="1">
        <v>2565800</v>
      </c>
    </row>
    <row r="45" spans="1:10" x14ac:dyDescent="0.25">
      <c r="A45" s="7">
        <v>43207</v>
      </c>
      <c r="B45" s="1">
        <v>147.88999899999999</v>
      </c>
      <c r="C45" s="1">
        <v>149.03999300000001</v>
      </c>
      <c r="D45" s="1">
        <v>147.69000199999999</v>
      </c>
      <c r="E45" s="11">
        <v>148.699997</v>
      </c>
      <c r="F45" s="9">
        <f t="shared" si="0"/>
        <v>2.1723109597601287</v>
      </c>
      <c r="G45" s="9">
        <v>2.1646322782879994</v>
      </c>
      <c r="H45" s="10">
        <f t="shared" si="1"/>
        <v>7.6786814721292451E-3</v>
      </c>
      <c r="I45" s="6">
        <v>148.699997</v>
      </c>
      <c r="J45" s="1">
        <v>2106300</v>
      </c>
    </row>
    <row r="46" spans="1:10" x14ac:dyDescent="0.25">
      <c r="A46" s="7">
        <v>43208</v>
      </c>
      <c r="B46" s="1">
        <v>149.36000100000001</v>
      </c>
      <c r="C46" s="1">
        <v>150.240005</v>
      </c>
      <c r="D46" s="1">
        <v>148.570007</v>
      </c>
      <c r="E46" s="11">
        <v>149.36999499999999</v>
      </c>
      <c r="F46" s="9">
        <f t="shared" si="0"/>
        <v>2.1742633664575814</v>
      </c>
      <c r="G46" s="9">
        <v>2.1647849591764525</v>
      </c>
      <c r="H46" s="10">
        <f t="shared" si="1"/>
        <v>9.4784072811289199E-3</v>
      </c>
      <c r="I46" s="6">
        <v>149.36999499999999</v>
      </c>
      <c r="J46" s="1">
        <v>2751400</v>
      </c>
    </row>
    <row r="47" spans="1:10" x14ac:dyDescent="0.25">
      <c r="A47" s="7">
        <v>43209</v>
      </c>
      <c r="B47" s="1">
        <v>148.78999300000001</v>
      </c>
      <c r="C47" s="1">
        <v>149.949997</v>
      </c>
      <c r="D47" s="1">
        <v>147.520004</v>
      </c>
      <c r="E47" s="11">
        <v>148.13000500000001</v>
      </c>
      <c r="F47" s="9">
        <f t="shared" si="0"/>
        <v>2.1706430374953443</v>
      </c>
      <c r="G47" s="9">
        <v>2.1648850287670998</v>
      </c>
      <c r="H47" s="10">
        <f t="shared" si="1"/>
        <v>5.7580087282445014E-3</v>
      </c>
      <c r="I47" s="6">
        <v>148.13000500000001</v>
      </c>
      <c r="J47" s="1">
        <v>3182300</v>
      </c>
    </row>
    <row r="48" spans="1:10" x14ac:dyDescent="0.25">
      <c r="A48" s="7">
        <v>43210</v>
      </c>
      <c r="B48" s="1">
        <v>150.770004</v>
      </c>
      <c r="C48" s="1">
        <v>151.570007</v>
      </c>
      <c r="D48" s="1">
        <v>147.94000199999999</v>
      </c>
      <c r="E48" s="11">
        <v>150.570007</v>
      </c>
      <c r="F48" s="9">
        <f t="shared" si="0"/>
        <v>2.1777384705920713</v>
      </c>
      <c r="G48" s="9">
        <v>2.1649244882052812</v>
      </c>
      <c r="H48" s="10">
        <f t="shared" si="1"/>
        <v>1.2813982386790101E-2</v>
      </c>
      <c r="I48" s="6">
        <v>150.570007</v>
      </c>
      <c r="J48" s="1">
        <v>5270200</v>
      </c>
    </row>
    <row r="49" spans="1:10" x14ac:dyDescent="0.25">
      <c r="A49" s="7">
        <v>43213</v>
      </c>
      <c r="B49" s="1">
        <v>150.71000699999999</v>
      </c>
      <c r="C49" s="1">
        <v>151.63000500000001</v>
      </c>
      <c r="D49" s="1">
        <v>147.55999800000001</v>
      </c>
      <c r="E49" s="11">
        <v>148.61999499999999</v>
      </c>
      <c r="F49" s="9">
        <f t="shared" si="0"/>
        <v>2.1720772423585775</v>
      </c>
      <c r="G49" s="9">
        <v>2.1648989373917922</v>
      </c>
      <c r="H49" s="10">
        <f t="shared" si="1"/>
        <v>7.1783049667852872E-3</v>
      </c>
      <c r="I49" s="6">
        <v>148.61999499999999</v>
      </c>
      <c r="J49" s="1">
        <v>4461800</v>
      </c>
    </row>
    <row r="50" spans="1:10" x14ac:dyDescent="0.25">
      <c r="A50" s="7">
        <v>43214</v>
      </c>
      <c r="B50" s="1">
        <v>148.88000500000001</v>
      </c>
      <c r="C50" s="1">
        <v>150.08000200000001</v>
      </c>
      <c r="D50" s="1">
        <v>144.85000600000001</v>
      </c>
      <c r="E50" s="11">
        <v>147.220001</v>
      </c>
      <c r="F50" s="9">
        <f t="shared" si="0"/>
        <v>2.1679668163455901</v>
      </c>
      <c r="G50" s="9">
        <v>2.1648119849664194</v>
      </c>
      <c r="H50" s="10">
        <f t="shared" si="1"/>
        <v>3.1548313791707194E-3</v>
      </c>
      <c r="I50" s="6">
        <v>147.220001</v>
      </c>
      <c r="J50" s="1">
        <v>4191700</v>
      </c>
    </row>
    <row r="51" spans="1:10" x14ac:dyDescent="0.25">
      <c r="A51" s="7">
        <v>43215</v>
      </c>
      <c r="B51" s="1">
        <v>147.46000699999999</v>
      </c>
      <c r="C51" s="1">
        <v>148.199997</v>
      </c>
      <c r="D51" s="1">
        <v>145.050003</v>
      </c>
      <c r="E51" s="11">
        <v>147.05999800000001</v>
      </c>
      <c r="F51" s="9">
        <f t="shared" si="0"/>
        <v>2.1674945557293639</v>
      </c>
      <c r="G51" s="9">
        <v>2.164671726009554</v>
      </c>
      <c r="H51" s="10">
        <f t="shared" si="1"/>
        <v>2.8228297198098495E-3</v>
      </c>
      <c r="I51" s="6">
        <v>147.05999800000001</v>
      </c>
      <c r="J51" s="1">
        <v>2877100</v>
      </c>
    </row>
    <row r="52" spans="1:10" x14ac:dyDescent="0.25">
      <c r="A52" s="7">
        <v>43216</v>
      </c>
      <c r="B52" s="1">
        <v>147.320007</v>
      </c>
      <c r="C52" s="1">
        <v>148.009995</v>
      </c>
      <c r="D52" s="1">
        <v>146.070007</v>
      </c>
      <c r="E52" s="11">
        <v>146.800003</v>
      </c>
      <c r="F52" s="9">
        <f t="shared" si="0"/>
        <v>2.1667260644552795</v>
      </c>
      <c r="G52" s="9">
        <v>2.1644882273711992</v>
      </c>
      <c r="H52" s="10">
        <f t="shared" si="1"/>
        <v>2.2378370840803186E-3</v>
      </c>
      <c r="I52" s="6">
        <v>146.800003</v>
      </c>
      <c r="J52" s="1">
        <v>2404600</v>
      </c>
    </row>
    <row r="53" spans="1:10" x14ac:dyDescent="0.25">
      <c r="A53" s="7">
        <v>43217</v>
      </c>
      <c r="B53" s="1">
        <v>146.53999300000001</v>
      </c>
      <c r="C53" s="1">
        <v>147.19000199999999</v>
      </c>
      <c r="D53" s="1">
        <v>145.86999499999999</v>
      </c>
      <c r="E53" s="11">
        <v>146.929993</v>
      </c>
      <c r="F53" s="9">
        <f t="shared" si="0"/>
        <v>2.1671104579061145</v>
      </c>
      <c r="G53" s="9">
        <v>2.164273320169932</v>
      </c>
      <c r="H53" s="10">
        <f t="shared" si="1"/>
        <v>2.8371377361824379E-3</v>
      </c>
      <c r="I53" s="6">
        <v>146.929993</v>
      </c>
      <c r="J53" s="1">
        <v>2132100</v>
      </c>
    </row>
    <row r="54" spans="1:10" x14ac:dyDescent="0.25">
      <c r="A54" s="7">
        <v>43220</v>
      </c>
      <c r="B54" s="1">
        <v>147.029999</v>
      </c>
      <c r="C54" s="1">
        <v>147.71000699999999</v>
      </c>
      <c r="D54" s="1">
        <v>144.60000600000001</v>
      </c>
      <c r="E54" s="11">
        <v>144.679993</v>
      </c>
      <c r="F54" s="9">
        <f t="shared" si="0"/>
        <v>2.1604084790772693</v>
      </c>
      <c r="G54" s="9">
        <v>2.164040234172508</v>
      </c>
      <c r="H54" s="10">
        <f t="shared" si="1"/>
        <v>-3.6317550952387201E-3</v>
      </c>
      <c r="I54" s="6">
        <v>144.679993</v>
      </c>
      <c r="J54" s="1">
        <v>3235600</v>
      </c>
    </row>
    <row r="55" spans="1:10" x14ac:dyDescent="0.25">
      <c r="A55" s="7">
        <v>43221</v>
      </c>
      <c r="B55" s="1">
        <v>144.36999499999999</v>
      </c>
      <c r="C55" s="1">
        <v>144.720001</v>
      </c>
      <c r="D55" s="1">
        <v>142.179993</v>
      </c>
      <c r="E55" s="11">
        <v>144.509995</v>
      </c>
      <c r="F55" s="9">
        <f t="shared" si="0"/>
        <v>2.1598978860076454</v>
      </c>
      <c r="G55" s="9">
        <v>2.1638039723567681</v>
      </c>
      <c r="H55" s="10">
        <f t="shared" si="1"/>
        <v>-3.906086349122706E-3</v>
      </c>
      <c r="I55" s="6">
        <v>144.509995</v>
      </c>
      <c r="J55" s="1">
        <v>2431500</v>
      </c>
    </row>
    <row r="56" spans="1:10" x14ac:dyDescent="0.25">
      <c r="A56" s="7">
        <v>43222</v>
      </c>
      <c r="B56" s="1">
        <v>144.529999</v>
      </c>
      <c r="C56" s="1">
        <v>145.36999499999999</v>
      </c>
      <c r="D56" s="1">
        <v>142.699997</v>
      </c>
      <c r="E56" s="11">
        <v>142.979996</v>
      </c>
      <c r="F56" s="9">
        <f t="shared" si="0"/>
        <v>2.155275280580303</v>
      </c>
      <c r="G56" s="9">
        <v>2.1635772678536194</v>
      </c>
      <c r="H56" s="10">
        <f t="shared" si="1"/>
        <v>-8.3019872733163247E-3</v>
      </c>
      <c r="I56" s="6">
        <v>142.979996</v>
      </c>
      <c r="J56" s="1">
        <v>2346900</v>
      </c>
    </row>
    <row r="57" spans="1:10" x14ac:dyDescent="0.25">
      <c r="A57" s="7">
        <v>43223</v>
      </c>
      <c r="B57" s="1">
        <v>142.240005</v>
      </c>
      <c r="C57" s="1">
        <v>144.070007</v>
      </c>
      <c r="D57" s="1">
        <v>139.509995</v>
      </c>
      <c r="E57" s="11">
        <v>143.36000100000001</v>
      </c>
      <c r="F57" s="9">
        <f t="shared" si="0"/>
        <v>2.1564279953474479</v>
      </c>
      <c r="G57" s="9">
        <v>2.1633704124899999</v>
      </c>
      <c r="H57" s="10">
        <f t="shared" si="1"/>
        <v>-6.9424171425520598E-3</v>
      </c>
      <c r="I57" s="6">
        <v>143.36000100000001</v>
      </c>
      <c r="J57" s="1">
        <v>4356200</v>
      </c>
    </row>
    <row r="58" spans="1:10" x14ac:dyDescent="0.25">
      <c r="A58" s="7">
        <v>43224</v>
      </c>
      <c r="B58" s="1">
        <v>142.070007</v>
      </c>
      <c r="C58" s="1">
        <v>144.61000100000001</v>
      </c>
      <c r="D58" s="1">
        <v>141.550003</v>
      </c>
      <c r="E58" s="11">
        <v>143.88999899999999</v>
      </c>
      <c r="F58" s="9">
        <f t="shared" si="0"/>
        <v>2.1580306095721009</v>
      </c>
      <c r="G58" s="9">
        <v>2.1631885093508023</v>
      </c>
      <c r="H58" s="10">
        <f t="shared" si="1"/>
        <v>-5.1578997787014025E-3</v>
      </c>
      <c r="I58" s="6">
        <v>143.88999899999999</v>
      </c>
      <c r="J58" s="1">
        <v>2640000</v>
      </c>
    </row>
    <row r="59" spans="1:10" x14ac:dyDescent="0.25">
      <c r="A59" s="7">
        <v>43227</v>
      </c>
      <c r="B59" s="1">
        <v>144.21000699999999</v>
      </c>
      <c r="C59" s="1">
        <v>144.94000199999999</v>
      </c>
      <c r="D59" s="1">
        <v>143.66999799999999</v>
      </c>
      <c r="E59" s="11">
        <v>144.16000399999999</v>
      </c>
      <c r="F59" s="9">
        <f t="shared" si="0"/>
        <v>2.1588447856853339</v>
      </c>
      <c r="G59" s="9">
        <v>2.1630323225102051</v>
      </c>
      <c r="H59" s="10">
        <f t="shared" si="1"/>
        <v>-4.1875368248711631E-3</v>
      </c>
      <c r="I59" s="6">
        <v>144.16000399999999</v>
      </c>
      <c r="J59" s="1">
        <v>1826200</v>
      </c>
    </row>
    <row r="60" spans="1:10" x14ac:dyDescent="0.25">
      <c r="A60" s="7">
        <v>43228</v>
      </c>
      <c r="B60" s="1">
        <v>143.550003</v>
      </c>
      <c r="C60" s="1">
        <v>144.33999600000001</v>
      </c>
      <c r="D60" s="1">
        <v>142.800003</v>
      </c>
      <c r="E60" s="11">
        <v>144.229996</v>
      </c>
      <c r="F60" s="9">
        <f t="shared" si="0"/>
        <v>2.1590555914689893</v>
      </c>
      <c r="G60" s="9">
        <v>2.1628993923550248</v>
      </c>
      <c r="H60" s="10">
        <f t="shared" si="1"/>
        <v>-3.8438008860355311E-3</v>
      </c>
      <c r="I60" s="6">
        <v>144.229996</v>
      </c>
      <c r="J60" s="1">
        <v>2828100</v>
      </c>
    </row>
    <row r="61" spans="1:10" x14ac:dyDescent="0.25">
      <c r="A61" s="7">
        <v>43229</v>
      </c>
      <c r="B61" s="1">
        <v>144.699997</v>
      </c>
      <c r="C61" s="1">
        <v>145.729996</v>
      </c>
      <c r="D61" s="1">
        <v>144.179993</v>
      </c>
      <c r="E61" s="11">
        <v>145.69000199999999</v>
      </c>
      <c r="F61" s="9">
        <f t="shared" si="0"/>
        <v>2.1634297492633703</v>
      </c>
      <c r="G61" s="9">
        <v>2.1627846420615633</v>
      </c>
      <c r="H61" s="10">
        <f t="shared" si="1"/>
        <v>6.4510720180699366E-4</v>
      </c>
      <c r="I61" s="6">
        <v>145.69000199999999</v>
      </c>
      <c r="J61" s="1">
        <v>2472800</v>
      </c>
    </row>
    <row r="62" spans="1:10" x14ac:dyDescent="0.25">
      <c r="A62" s="7">
        <v>43230</v>
      </c>
      <c r="B62" s="1">
        <v>146</v>
      </c>
      <c r="C62" s="1">
        <v>147.39999399999999</v>
      </c>
      <c r="D62" s="1">
        <v>145.699997</v>
      </c>
      <c r="E62" s="11">
        <v>147.300003</v>
      </c>
      <c r="F62" s="9">
        <f t="shared" si="0"/>
        <v>2.1682027556877324</v>
      </c>
      <c r="G62" s="9">
        <v>2.1626805924305685</v>
      </c>
      <c r="H62" s="10">
        <f t="shared" si="1"/>
        <v>5.5221632571638146E-3</v>
      </c>
      <c r="I62" s="6">
        <v>147.300003</v>
      </c>
      <c r="J62" s="1">
        <v>1973700</v>
      </c>
    </row>
    <row r="63" spans="1:10" x14ac:dyDescent="0.25">
      <c r="A63" s="7">
        <v>43231</v>
      </c>
      <c r="B63" s="1">
        <v>146.979996</v>
      </c>
      <c r="C63" s="1">
        <v>148.279999</v>
      </c>
      <c r="D63" s="1">
        <v>146.83999600000001</v>
      </c>
      <c r="E63" s="11">
        <v>147.36000100000001</v>
      </c>
      <c r="F63" s="9">
        <f t="shared" si="0"/>
        <v>2.1683796157999402</v>
      </c>
      <c r="G63" s="9">
        <v>2.1625801674547893</v>
      </c>
      <c r="H63" s="10">
        <f t="shared" si="1"/>
        <v>5.7994483451508927E-3</v>
      </c>
      <c r="I63" s="6">
        <v>147.36000100000001</v>
      </c>
      <c r="J63" s="1">
        <v>1542700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2 - Solver</vt:lpstr>
      <vt:lpstr>Problem 2 - HP Filter Add-in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Raj Thota</dc:creator>
  <cp:lastModifiedBy>Sunil Raj Thota</cp:lastModifiedBy>
  <dcterms:created xsi:type="dcterms:W3CDTF">2015-06-05T18:17:20Z</dcterms:created>
  <dcterms:modified xsi:type="dcterms:W3CDTF">2021-04-09T05:16:00Z</dcterms:modified>
</cp:coreProperties>
</file>