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bo\Documents\MPSA\6050\"/>
    </mc:Choice>
  </mc:AlternateContent>
  <bookViews>
    <workbookView xWindow="480" yWindow="120" windowWidth="17115" windowHeight="8190"/>
  </bookViews>
  <sheets>
    <sheet name="MA" sheetId="1" r:id="rId1"/>
    <sheet name="WMA" sheetId="2" r:id="rId2"/>
    <sheet name="Exp Smoothing" sheetId="4" r:id="rId3"/>
    <sheet name="Adjusted Exponential Smoothing" sheetId="6" r:id="rId4"/>
    <sheet name="Regression" sheetId="3" r:id="rId5"/>
    <sheet name="Multiple Reg" sheetId="5" r:id="rId6"/>
  </sheets>
  <calcPr calcId="171027"/>
</workbook>
</file>

<file path=xl/calcChain.xml><?xml version="1.0" encoding="utf-8"?>
<calcChain xmlns="http://schemas.openxmlformats.org/spreadsheetml/2006/main">
  <c r="H16" i="6" l="1"/>
  <c r="H14" i="6"/>
  <c r="H4" i="6"/>
  <c r="H5" i="6"/>
  <c r="H6" i="6"/>
  <c r="H7" i="6"/>
  <c r="H8" i="6"/>
  <c r="H9" i="6"/>
  <c r="H10" i="6"/>
  <c r="H11" i="6"/>
  <c r="H12" i="6"/>
  <c r="H3" i="6"/>
  <c r="F4" i="6"/>
  <c r="F5" i="6" s="1"/>
  <c r="F6" i="6" s="1"/>
  <c r="F7" i="6" s="1"/>
  <c r="F8" i="6" s="1"/>
  <c r="F9" i="6" s="1"/>
  <c r="F10" i="6" s="1"/>
  <c r="F11" i="6" s="1"/>
  <c r="F12" i="6" s="1"/>
  <c r="F13" i="6" s="1"/>
  <c r="F3" i="6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2" i="4"/>
  <c r="D3" i="4" s="1"/>
  <c r="G16" i="2"/>
  <c r="G14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13" i="2"/>
  <c r="F5" i="2"/>
  <c r="D5" i="2"/>
  <c r="D6" i="2"/>
  <c r="D7" i="2"/>
  <c r="D8" i="2"/>
  <c r="D9" i="2"/>
  <c r="D10" i="2"/>
  <c r="D11" i="2"/>
  <c r="D12" i="2"/>
  <c r="D13" i="2"/>
  <c r="D4" i="2"/>
  <c r="F7" i="1"/>
  <c r="F11" i="1"/>
  <c r="E7" i="1"/>
  <c r="E8" i="1"/>
  <c r="F8" i="1" s="1"/>
  <c r="E9" i="1"/>
  <c r="F9" i="1" s="1"/>
  <c r="E10" i="1"/>
  <c r="F10" i="1" s="1"/>
  <c r="E11" i="1"/>
  <c r="E12" i="1"/>
  <c r="E6" i="1"/>
  <c r="F6" i="1" s="1"/>
  <c r="D6" i="1"/>
  <c r="D7" i="1"/>
  <c r="D8" i="1"/>
  <c r="D9" i="1"/>
  <c r="D10" i="1"/>
  <c r="D11" i="1"/>
  <c r="D12" i="1"/>
  <c r="D5" i="1"/>
  <c r="C5" i="1"/>
  <c r="C6" i="1"/>
  <c r="C7" i="1"/>
  <c r="C8" i="1"/>
  <c r="C9" i="1"/>
  <c r="C10" i="1"/>
  <c r="C11" i="1"/>
  <c r="C12" i="1"/>
  <c r="C4" i="1"/>
  <c r="G13" i="6" l="1"/>
  <c r="D4" i="4"/>
  <c r="E3" i="4"/>
  <c r="G2" i="6"/>
  <c r="G10" i="6"/>
  <c r="G6" i="6"/>
  <c r="G5" i="6"/>
  <c r="G12" i="6"/>
  <c r="G8" i="6"/>
  <c r="G4" i="6"/>
  <c r="G9" i="6"/>
  <c r="G11" i="6"/>
  <c r="G7" i="6"/>
  <c r="G3" i="6"/>
  <c r="F22" i="1"/>
  <c r="F14" i="1"/>
  <c r="F17" i="1" s="1"/>
  <c r="D5" i="4" l="1"/>
  <c r="E4" i="4"/>
  <c r="D6" i="4" l="1"/>
  <c r="E5" i="4"/>
  <c r="D7" i="4" l="1"/>
  <c r="E6" i="4"/>
  <c r="D8" i="4" l="1"/>
  <c r="E7" i="4"/>
  <c r="D9" i="4" l="1"/>
  <c r="E8" i="4"/>
  <c r="D10" i="4" l="1"/>
  <c r="E9" i="4"/>
  <c r="D11" i="4" l="1"/>
  <c r="E10" i="4"/>
  <c r="D12" i="4" l="1"/>
  <c r="E11" i="4"/>
  <c r="D13" i="4" l="1"/>
  <c r="E12" i="4"/>
  <c r="E14" i="4" l="1"/>
  <c r="E16" i="4"/>
</calcChain>
</file>

<file path=xl/comments1.xml><?xml version="1.0" encoding="utf-8"?>
<comments xmlns="http://schemas.openxmlformats.org/spreadsheetml/2006/main">
  <authors>
    <author>Rasoul Behboudi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Calculate the absolute errors only for those periods for which there are both available Demand values and available forecasted values. In this example, there will be 6 such absolute errors; that is, n = 6</t>
        </r>
      </text>
    </comment>
    <comment ref="C12" authorId="0" shape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The forecast for November using a 2-Period Moving Averages (MA-2)</t>
        </r>
      </text>
    </comment>
    <comment ref="D12" authorId="0" shape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The forecast for November using a 3-Period Moving Averages (MA-3)</t>
        </r>
      </text>
    </comment>
    <comment ref="E12" authorId="0" shapeId="0">
      <text>
        <r>
          <rPr>
            <b/>
            <sz val="10"/>
            <color indexed="81"/>
            <rFont val="Tahoma"/>
            <family val="2"/>
          </rPr>
          <t xml:space="preserve">The forecast for November using a 4-Period Moving Averages (MA-4)
</t>
        </r>
      </text>
    </comment>
  </commentList>
</comments>
</file>

<file path=xl/sharedStrings.xml><?xml version="1.0" encoding="utf-8"?>
<sst xmlns="http://schemas.openxmlformats.org/spreadsheetml/2006/main" count="125" uniqueCount="74">
  <si>
    <t>Period</t>
  </si>
  <si>
    <t>Demand</t>
  </si>
  <si>
    <t xml:space="preserve"> </t>
  </si>
  <si>
    <t>MA-2</t>
  </si>
  <si>
    <t>MA-3</t>
  </si>
  <si>
    <t>MA-4</t>
  </si>
  <si>
    <t>WMA-2</t>
  </si>
  <si>
    <t>WMA-3</t>
  </si>
  <si>
    <t>Alpha:</t>
  </si>
  <si>
    <t>Exp Smoothing</t>
  </si>
  <si>
    <t>x</t>
  </si>
  <si>
    <t>y</t>
  </si>
  <si>
    <t>Y (price)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</si>
  <si>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 (Bedrooms)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</si>
  <si>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 (sqr ft)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</si>
  <si>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 (Lot in acres)</t>
    </r>
  </si>
  <si>
    <t>Absolute Errors for MA-4</t>
  </si>
  <si>
    <t>Add up the above values to obtain</t>
  </si>
  <si>
    <t xml:space="preserve">  the Sum of the absolute errors</t>
  </si>
  <si>
    <t>Divide the above sum by n=6</t>
  </si>
  <si>
    <t>Format the result in percentages:</t>
  </si>
  <si>
    <t>Divide the sum of Abs. Errors by the sum</t>
  </si>
  <si>
    <t>of the Demands during the same</t>
  </si>
  <si>
    <r>
      <t xml:space="preserve">to obtain </t>
    </r>
    <r>
      <rPr>
        <b/>
        <u/>
        <sz val="12"/>
        <color rgb="FFFF0000"/>
        <rFont val="Calibri"/>
        <family val="2"/>
        <scheme val="minor"/>
      </rPr>
      <t>MAD</t>
    </r>
    <r>
      <rPr>
        <b/>
        <sz val="10"/>
        <color theme="1"/>
        <rFont val="Calibri"/>
        <family val="2"/>
        <scheme val="minor"/>
      </rPr>
      <t>:</t>
    </r>
  </si>
  <si>
    <r>
      <t xml:space="preserve">six periods to obtain </t>
    </r>
    <r>
      <rPr>
        <b/>
        <u/>
        <sz val="12"/>
        <color rgb="FFFF0000"/>
        <rFont val="Calibri"/>
        <family val="2"/>
        <scheme val="minor"/>
      </rPr>
      <t>MAPD</t>
    </r>
    <r>
      <rPr>
        <b/>
        <sz val="10"/>
        <color theme="1"/>
        <rFont val="Calibri"/>
        <family val="2"/>
        <scheme val="minor"/>
      </rPr>
      <t xml:space="preserve">. </t>
    </r>
  </si>
  <si>
    <t xml:space="preserve">WMA-2 Weights </t>
  </si>
  <si>
    <t xml:space="preserve">WMA-3 Abs Error </t>
  </si>
  <si>
    <t>MAD:</t>
  </si>
  <si>
    <t>MAPD:</t>
  </si>
  <si>
    <t xml:space="preserve">Exp  Abs Error </t>
  </si>
  <si>
    <t>Trends</t>
  </si>
  <si>
    <t>Adj Exp Smoothing</t>
  </si>
  <si>
    <t>Abs. Error</t>
  </si>
  <si>
    <t>Beta:</t>
  </si>
  <si>
    <r>
      <t>T</t>
    </r>
    <r>
      <rPr>
        <b/>
        <i/>
        <vertAlign val="subscript"/>
        <sz val="20"/>
        <color theme="1"/>
        <rFont val="Calibri"/>
        <family val="2"/>
        <scheme val="minor"/>
      </rPr>
      <t>1</t>
    </r>
    <r>
      <rPr>
        <b/>
        <i/>
        <sz val="20"/>
        <color theme="1"/>
        <rFont val="Calibri"/>
        <family val="2"/>
        <scheme val="minor"/>
      </rPr>
      <t xml:space="preserve"> = 0</t>
    </r>
  </si>
  <si>
    <r>
      <t>F</t>
    </r>
    <r>
      <rPr>
        <b/>
        <i/>
        <vertAlign val="subscript"/>
        <sz val="20"/>
        <color theme="1"/>
        <rFont val="Calibri"/>
        <family val="2"/>
        <scheme val="minor"/>
      </rPr>
      <t>1</t>
    </r>
    <r>
      <rPr>
        <b/>
        <i/>
        <sz val="20"/>
        <color theme="1"/>
        <rFont val="Calibri"/>
        <family val="2"/>
        <scheme val="minor"/>
      </rPr>
      <t xml:space="preserve"> = </t>
    </r>
    <r>
      <rPr>
        <b/>
        <i/>
        <sz val="20"/>
        <color theme="1"/>
        <rFont val="Calibri"/>
        <family val="2"/>
        <scheme val="minor"/>
      </rPr>
      <t>D</t>
    </r>
    <r>
      <rPr>
        <b/>
        <i/>
        <vertAlign val="subscript"/>
        <sz val="20"/>
        <color theme="1"/>
        <rFont val="Calibri"/>
        <family val="2"/>
        <scheme val="minor"/>
      </rPr>
      <t>1</t>
    </r>
    <r>
      <rPr>
        <b/>
        <i/>
        <sz val="20"/>
        <color theme="1"/>
        <rFont val="Calibri"/>
        <family val="2"/>
        <scheme val="minor"/>
      </rPr>
      <t xml:space="preserve"> </t>
    </r>
  </si>
  <si>
    <r>
      <t>for t &gt; 1,  F</t>
    </r>
    <r>
      <rPr>
        <b/>
        <i/>
        <vertAlign val="subscript"/>
        <sz val="20"/>
        <color theme="1"/>
        <rFont val="Calibri"/>
        <family val="2"/>
        <scheme val="minor"/>
      </rPr>
      <t>t</t>
    </r>
    <r>
      <rPr>
        <b/>
        <i/>
        <sz val="20"/>
        <color theme="1"/>
        <rFont val="Calibri"/>
        <family val="2"/>
        <scheme val="minor"/>
      </rPr>
      <t xml:space="preserve"> = </t>
    </r>
    <r>
      <rPr>
        <b/>
        <i/>
        <sz val="20"/>
        <color theme="1"/>
        <rFont val="Calibri"/>
        <family val="2"/>
      </rPr>
      <t>α</t>
    </r>
    <r>
      <rPr>
        <b/>
        <i/>
        <sz val="20"/>
        <color theme="1"/>
        <rFont val="Calibri"/>
        <family val="2"/>
        <scheme val="minor"/>
      </rPr>
      <t>D</t>
    </r>
    <r>
      <rPr>
        <b/>
        <i/>
        <vertAlign val="subscript"/>
        <sz val="20"/>
        <color theme="1"/>
        <rFont val="Calibri"/>
        <family val="2"/>
        <scheme val="minor"/>
      </rPr>
      <t>t-1</t>
    </r>
    <r>
      <rPr>
        <b/>
        <i/>
        <sz val="20"/>
        <color theme="1"/>
        <rFont val="Calibri"/>
        <family val="2"/>
        <scheme val="minor"/>
      </rPr>
      <t xml:space="preserve"> + (1- α) F</t>
    </r>
    <r>
      <rPr>
        <b/>
        <i/>
        <vertAlign val="subscript"/>
        <sz val="20"/>
        <color theme="1"/>
        <rFont val="Calibri"/>
        <family val="2"/>
        <scheme val="minor"/>
      </rPr>
      <t>t-1</t>
    </r>
  </si>
  <si>
    <r>
      <t>for t &gt; 1,  T</t>
    </r>
    <r>
      <rPr>
        <b/>
        <i/>
        <vertAlign val="subscript"/>
        <sz val="20"/>
        <color theme="1"/>
        <rFont val="Calibri"/>
        <family val="2"/>
        <scheme val="minor"/>
      </rPr>
      <t>t</t>
    </r>
    <r>
      <rPr>
        <b/>
        <i/>
        <sz val="20"/>
        <color theme="1"/>
        <rFont val="Calibri"/>
        <family val="2"/>
        <scheme val="minor"/>
      </rPr>
      <t xml:space="preserve"> = </t>
    </r>
    <r>
      <rPr>
        <b/>
        <i/>
        <sz val="20"/>
        <color theme="1"/>
        <rFont val="Calibri"/>
        <family val="2"/>
      </rPr>
      <t>β (</t>
    </r>
    <r>
      <rPr>
        <b/>
        <i/>
        <sz val="20"/>
        <color theme="1"/>
        <rFont val="Calibri"/>
        <family val="2"/>
        <scheme val="minor"/>
      </rPr>
      <t>F</t>
    </r>
    <r>
      <rPr>
        <b/>
        <i/>
        <vertAlign val="subscript"/>
        <sz val="20"/>
        <color theme="1"/>
        <rFont val="Calibri"/>
        <family val="2"/>
        <scheme val="minor"/>
      </rPr>
      <t>t</t>
    </r>
    <r>
      <rPr>
        <b/>
        <i/>
        <sz val="20"/>
        <color theme="1"/>
        <rFont val="Calibri"/>
        <family val="2"/>
        <scheme val="minor"/>
      </rPr>
      <t>- F</t>
    </r>
    <r>
      <rPr>
        <b/>
        <i/>
        <vertAlign val="subscript"/>
        <sz val="20"/>
        <color theme="1"/>
        <rFont val="Calibri"/>
        <family val="2"/>
        <scheme val="minor"/>
      </rPr>
      <t>t-1</t>
    </r>
    <r>
      <rPr>
        <b/>
        <i/>
        <sz val="20"/>
        <color theme="1"/>
        <rFont val="Calibri"/>
        <family val="2"/>
        <scheme val="minor"/>
      </rPr>
      <t>) + (1- β) T</t>
    </r>
    <r>
      <rPr>
        <b/>
        <i/>
        <vertAlign val="subscript"/>
        <sz val="20"/>
        <color theme="1"/>
        <rFont val="Calibri"/>
        <family val="2"/>
        <scheme val="minor"/>
      </rPr>
      <t>t-1</t>
    </r>
  </si>
  <si>
    <r>
      <t>AF</t>
    </r>
    <r>
      <rPr>
        <b/>
        <i/>
        <vertAlign val="subscript"/>
        <sz val="20"/>
        <color theme="1"/>
        <rFont val="Calibri"/>
        <family val="2"/>
        <scheme val="minor"/>
      </rPr>
      <t>t</t>
    </r>
    <r>
      <rPr>
        <b/>
        <i/>
        <sz val="20"/>
        <color theme="1"/>
        <rFont val="Calibri"/>
        <family val="2"/>
        <scheme val="minor"/>
      </rPr>
      <t xml:space="preserve"> = F</t>
    </r>
    <r>
      <rPr>
        <b/>
        <i/>
        <vertAlign val="subscript"/>
        <sz val="20"/>
        <color theme="1"/>
        <rFont val="Calibri"/>
        <family val="2"/>
        <scheme val="minor"/>
      </rPr>
      <t>t</t>
    </r>
    <r>
      <rPr>
        <b/>
        <i/>
        <sz val="20"/>
        <color theme="1"/>
        <rFont val="Calibri"/>
        <family val="2"/>
        <scheme val="minor"/>
      </rPr>
      <t xml:space="preserve"> + T</t>
    </r>
    <r>
      <rPr>
        <b/>
        <i/>
        <vertAlign val="subscript"/>
        <sz val="20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</si>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</sst>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vertAlign val="subscript"/>
      <sz val="20"/>
      <color theme="1"/>
      <name val="Calibri"/>
      <family val="2"/>
      <scheme val="minor"/>
    </font>
    <font>
      <b/>
      <i/>
      <sz val="20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7" fontId="5" fillId="0" borderId="2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1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2" xfId="0" applyFill="1" applyBorder="1" applyAlignment="1"/>
    <xf numFmtId="0" fontId="16" fillId="0" borderId="16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59933675955174E-2"/>
          <c:y val="3.2251328061116545E-2"/>
          <c:w val="0.77564697376899738"/>
          <c:h val="0.89497698408613957"/>
        </c:manualLayout>
      </c:layout>
      <c:lineChart>
        <c:grouping val="standard"/>
        <c:varyColors val="0"/>
        <c:ser>
          <c:idx val="1"/>
          <c:order val="0"/>
          <c:tx>
            <c:strRef>
              <c:f>MA!$D$1</c:f>
              <c:strCache>
                <c:ptCount val="1"/>
                <c:pt idx="0">
                  <c:v>MA-3</c:v>
                </c:pt>
              </c:strCache>
            </c:strRef>
          </c:tx>
          <c:spPr>
            <a:ln w="4127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MA!$A$2:$A$12</c:f>
              <c:numCache>
                <c:formatCode>mmm\-yy</c:formatCode>
                <c:ptCount val="1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</c:numCache>
            </c:numRef>
          </c:cat>
          <c:val>
            <c:numRef>
              <c:f>MA!$D$2:$D$12</c:f>
              <c:numCache>
                <c:formatCode>General</c:formatCode>
                <c:ptCount val="11"/>
                <c:pt idx="3">
                  <c:v>119</c:v>
                </c:pt>
                <c:pt idx="4">
                  <c:v>124</c:v>
                </c:pt>
                <c:pt idx="5" formatCode="0.00">
                  <c:v>125.66666666666667</c:v>
                </c:pt>
                <c:pt idx="6">
                  <c:v>127</c:v>
                </c:pt>
                <c:pt idx="7" formatCode="0.00">
                  <c:v>123.66666666666667</c:v>
                </c:pt>
                <c:pt idx="8" formatCode="0.00">
                  <c:v>122.66666666666667</c:v>
                </c:pt>
                <c:pt idx="9">
                  <c:v>120</c:v>
                </c:pt>
                <c:pt idx="10" formatCode="0.00">
                  <c:v>118.33333333333333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26-4E61-96A1-9049FF7B9761}"/>
            </c:ext>
          </c:extLst>
        </c:ser>
        <c:ser>
          <c:idx val="2"/>
          <c:order val="1"/>
          <c:tx>
            <c:strRef>
              <c:f>MA!$E$1</c:f>
              <c:strCache>
                <c:ptCount val="1"/>
                <c:pt idx="0">
                  <c:v>MA-4</c:v>
                </c:pt>
              </c:strCache>
            </c:strRef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MA!$A$2:$A$12</c:f>
              <c:numCache>
                <c:formatCode>mmm\-yy</c:formatCode>
                <c:ptCount val="1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</c:numCache>
            </c:numRef>
          </c:cat>
          <c:val>
            <c:numRef>
              <c:f>MA!$E$2:$E$12</c:f>
              <c:numCache>
                <c:formatCode>General</c:formatCode>
                <c:ptCount val="11"/>
                <c:pt idx="4">
                  <c:v>121.75</c:v>
                </c:pt>
                <c:pt idx="5">
                  <c:v>124.25</c:v>
                </c:pt>
                <c:pt idx="6">
                  <c:v>125.75</c:v>
                </c:pt>
                <c:pt idx="7">
                  <c:v>125.25</c:v>
                </c:pt>
                <c:pt idx="8">
                  <c:v>123.25</c:v>
                </c:pt>
                <c:pt idx="9">
                  <c:v>121.5</c:v>
                </c:pt>
                <c:pt idx="10">
                  <c:v>118.75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26-4E61-96A1-9049FF7B9761}"/>
            </c:ext>
          </c:extLst>
        </c:ser>
        <c:ser>
          <c:idx val="3"/>
          <c:order val="2"/>
          <c:tx>
            <c:v>Demand</c:v>
          </c:tx>
          <c:spPr>
            <a:ln w="6032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MA!$A$2:$A$12</c:f>
              <c:numCache>
                <c:formatCode>mmm\-yy</c:formatCode>
                <c:ptCount val="1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</c:numCache>
            </c:numRef>
          </c:cat>
          <c:val>
            <c:numRef>
              <c:f>MA!$B$2:$B$11</c:f>
              <c:numCache>
                <c:formatCode>General</c:formatCode>
                <c:ptCount val="10"/>
                <c:pt idx="0">
                  <c:v>115</c:v>
                </c:pt>
                <c:pt idx="1">
                  <c:v>120</c:v>
                </c:pt>
                <c:pt idx="2">
                  <c:v>122</c:v>
                </c:pt>
                <c:pt idx="3">
                  <c:v>130</c:v>
                </c:pt>
                <c:pt idx="4">
                  <c:v>125</c:v>
                </c:pt>
                <c:pt idx="5">
                  <c:v>126</c:v>
                </c:pt>
                <c:pt idx="6">
                  <c:v>120</c:v>
                </c:pt>
                <c:pt idx="7">
                  <c:v>122</c:v>
                </c:pt>
                <c:pt idx="8">
                  <c:v>118</c:v>
                </c:pt>
                <c:pt idx="9">
                  <c:v>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926-4E61-96A1-9049FF7B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7952"/>
        <c:axId val="158557696"/>
      </c:lineChart>
      <c:dateAx>
        <c:axId val="158317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8557696"/>
        <c:crosses val="autoZero"/>
        <c:auto val="1"/>
        <c:lblOffset val="100"/>
        <c:baseTimeUnit val="months"/>
      </c:dateAx>
      <c:valAx>
        <c:axId val="1585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</c:numCache>
            </c:numRef>
          </c:xVal>
          <c:yVal>
            <c:numRef>
              <c:f>Regression!$C$42:$C$53</c:f>
              <c:numCache>
                <c:formatCode>General</c:formatCode>
                <c:ptCount val="12"/>
                <c:pt idx="0">
                  <c:v>-4.0555555555555571</c:v>
                </c:pt>
                <c:pt idx="1">
                  <c:v>5.5111111111111057</c:v>
                </c:pt>
                <c:pt idx="2">
                  <c:v>-2.5333333333333314</c:v>
                </c:pt>
                <c:pt idx="3">
                  <c:v>2.5555555555555429</c:v>
                </c:pt>
                <c:pt idx="4">
                  <c:v>-0.53333333333333144</c:v>
                </c:pt>
                <c:pt idx="5">
                  <c:v>0.98888888888888005</c:v>
                </c:pt>
                <c:pt idx="6">
                  <c:v>2.98888888888888</c:v>
                </c:pt>
                <c:pt idx="7">
                  <c:v>0.46666666666666856</c:v>
                </c:pt>
                <c:pt idx="8">
                  <c:v>1.5111111111111057</c:v>
                </c:pt>
                <c:pt idx="9">
                  <c:v>-2.4000000000000057</c:v>
                </c:pt>
                <c:pt idx="10">
                  <c:v>-5.9666666666666686</c:v>
                </c:pt>
                <c:pt idx="11">
                  <c:v>1.4666666666666686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3-4EA0-A8ED-426E4F70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57944"/>
        <c:axId val="458551384"/>
      </c:scatterChart>
      <c:valAx>
        <c:axId val="45855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51384"/>
        <c:crosses val="autoZero"/>
        <c:crossBetween val="midCat"/>
      </c:valAx>
      <c:valAx>
        <c:axId val="458551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57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Regression!$F$42:$F$53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Regression!$G$42:$G$53</c:f>
              <c:numCache>
                <c:formatCode>General</c:formatCode>
                <c:ptCount val="12"/>
                <c:pt idx="0">
                  <c:v>68</c:v>
                </c:pt>
                <c:pt idx="1">
                  <c:v>73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80</c:v>
                </c:pt>
                <c:pt idx="6">
                  <c:v>80</c:v>
                </c:pt>
                <c:pt idx="7">
                  <c:v>82</c:v>
                </c:pt>
                <c:pt idx="8">
                  <c:v>84</c:v>
                </c:pt>
                <c:pt idx="9">
                  <c:v>88</c:v>
                </c:pt>
                <c:pt idx="10">
                  <c:v>92</c:v>
                </c:pt>
                <c:pt idx="1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5-42B0-8FE5-C4A0430F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23056"/>
        <c:axId val="568023384"/>
      </c:scatterChart>
      <c:valAx>
        <c:axId val="56802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023384"/>
        <c:crosses val="autoZero"/>
        <c:crossBetween val="midCat"/>
      </c:valAx>
      <c:valAx>
        <c:axId val="56802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02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16694444444444445"/>
          <c:y val="4.597701149425287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 Reg'!$B$2:$B$8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xVal>
          <c:yVal>
            <c:numRef>
              <c:f>'Multiple Reg'!$C$42:$C$48</c:f>
              <c:numCache>
                <c:formatCode>General</c:formatCode>
                <c:ptCount val="7"/>
                <c:pt idx="0">
                  <c:v>747.41506646972266</c:v>
                </c:pt>
                <c:pt idx="1">
                  <c:v>-19889.143279172829</c:v>
                </c:pt>
                <c:pt idx="2">
                  <c:v>5490.8419497784344</c:v>
                </c:pt>
                <c:pt idx="3">
                  <c:v>4499.4830132939387</c:v>
                </c:pt>
                <c:pt idx="4">
                  <c:v>320.31019202363677</c:v>
                </c:pt>
                <c:pt idx="5">
                  <c:v>-8571.8611521418206</c:v>
                </c:pt>
                <c:pt idx="6">
                  <c:v>17402.954209748888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E-47D3-8D50-0B328509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12544"/>
        <c:axId val="445412216"/>
      </c:scatterChart>
      <c:valAx>
        <c:axId val="4454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412216"/>
        <c:crosses val="autoZero"/>
        <c:crossBetween val="midCat"/>
      </c:valAx>
      <c:valAx>
        <c:axId val="445412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41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 Reg'!$C$2:$C$8</c:f>
              <c:numCache>
                <c:formatCode>General</c:formatCode>
                <c:ptCount val="7"/>
                <c:pt idx="0">
                  <c:v>1000</c:v>
                </c:pt>
                <c:pt idx="1">
                  <c:v>1700</c:v>
                </c:pt>
                <c:pt idx="2">
                  <c:v>1600</c:v>
                </c:pt>
                <c:pt idx="3">
                  <c:v>2500</c:v>
                </c:pt>
                <c:pt idx="4">
                  <c:v>2000</c:v>
                </c:pt>
                <c:pt idx="5">
                  <c:v>1600</c:v>
                </c:pt>
                <c:pt idx="6">
                  <c:v>1500</c:v>
                </c:pt>
              </c:numCache>
            </c:numRef>
          </c:xVal>
          <c:yVal>
            <c:numRef>
              <c:f>'Multiple Reg'!$C$42:$C$48</c:f>
              <c:numCache>
                <c:formatCode>General</c:formatCode>
                <c:ptCount val="7"/>
                <c:pt idx="0">
                  <c:v>747.41506646972266</c:v>
                </c:pt>
                <c:pt idx="1">
                  <c:v>-19889.143279172829</c:v>
                </c:pt>
                <c:pt idx="2">
                  <c:v>5490.8419497784344</c:v>
                </c:pt>
                <c:pt idx="3">
                  <c:v>4499.4830132939387</c:v>
                </c:pt>
                <c:pt idx="4">
                  <c:v>320.31019202363677</c:v>
                </c:pt>
                <c:pt idx="5">
                  <c:v>-8571.8611521418206</c:v>
                </c:pt>
                <c:pt idx="6">
                  <c:v>17402.954209748888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1-4CE9-A9A5-A8F5A2867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32208"/>
        <c:axId val="445032536"/>
      </c:scatterChart>
      <c:valAx>
        <c:axId val="44503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032536"/>
        <c:crosses val="autoZero"/>
        <c:crossBetween val="midCat"/>
      </c:valAx>
      <c:valAx>
        <c:axId val="44503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03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 Reg'!$D$2:$D$8</c:f>
              <c:numCache>
                <c:formatCode>General</c:formatCode>
                <c:ptCount val="7"/>
                <c:pt idx="0">
                  <c:v>0.18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0.25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'Multiple Reg'!$C$42:$C$48</c:f>
              <c:numCache>
                <c:formatCode>General</c:formatCode>
                <c:ptCount val="7"/>
                <c:pt idx="0">
                  <c:v>747.41506646972266</c:v>
                </c:pt>
                <c:pt idx="1">
                  <c:v>-19889.143279172829</c:v>
                </c:pt>
                <c:pt idx="2">
                  <c:v>5490.8419497784344</c:v>
                </c:pt>
                <c:pt idx="3">
                  <c:v>4499.4830132939387</c:v>
                </c:pt>
                <c:pt idx="4">
                  <c:v>320.31019202363677</c:v>
                </c:pt>
                <c:pt idx="5">
                  <c:v>-8571.8611521418206</c:v>
                </c:pt>
                <c:pt idx="6">
                  <c:v>17402.954209748888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7-4E8E-867C-3E72BB44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31920"/>
        <c:axId val="386230936"/>
      </c:scatterChart>
      <c:valAx>
        <c:axId val="38623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230936"/>
        <c:crosses val="autoZero"/>
        <c:crossBetween val="midCat"/>
      </c:valAx>
      <c:valAx>
        <c:axId val="386230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23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 Reg'!$F$42:$F$48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'Multiple Reg'!$G$42:$G$48</c:f>
              <c:numCache>
                <c:formatCode>General</c:formatCode>
                <c:ptCount val="7"/>
                <c:pt idx="0">
                  <c:v>120000</c:v>
                </c:pt>
                <c:pt idx="1">
                  <c:v>132000</c:v>
                </c:pt>
                <c:pt idx="2">
                  <c:v>155000</c:v>
                </c:pt>
                <c:pt idx="3">
                  <c:v>160000</c:v>
                </c:pt>
                <c:pt idx="4">
                  <c:v>170000</c:v>
                </c:pt>
                <c:pt idx="5">
                  <c:v>180000</c:v>
                </c:pt>
                <c:pt idx="6">
                  <c:v>220000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8-4F63-A292-7248F4E3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96264"/>
        <c:axId val="385798232"/>
      </c:scatterChart>
      <c:valAx>
        <c:axId val="38579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798232"/>
        <c:crosses val="autoZero"/>
        <c:crossBetween val="midCat"/>
      </c:valAx>
      <c:valAx>
        <c:axId val="38579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79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22</xdr:row>
      <xdr:rowOff>28574</xdr:rowOff>
    </xdr:from>
    <xdr:to>
      <xdr:col>6</xdr:col>
      <xdr:colOff>9525</xdr:colOff>
      <xdr:row>40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19050</xdr:rowOff>
    </xdr:from>
    <xdr:to>
      <xdr:col>14</xdr:col>
      <xdr:colOff>552450</xdr:colOff>
      <xdr:row>10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240DE-4F7C-4539-B585-AB65F76B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10</xdr:row>
      <xdr:rowOff>76200</xdr:rowOff>
    </xdr:from>
    <xdr:to>
      <xdr:col>14</xdr:col>
      <xdr:colOff>571500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478BB-AC06-4977-8BC7-32AF023C8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19050</xdr:rowOff>
    </xdr:from>
    <xdr:to>
      <xdr:col>16</xdr:col>
      <xdr:colOff>0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F44D3-6855-444C-85CF-87044D6D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14</xdr:row>
      <xdr:rowOff>76200</xdr:rowOff>
    </xdr:from>
    <xdr:to>
      <xdr:col>16</xdr:col>
      <xdr:colOff>19050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42B98-E636-4C5B-9FA3-50684CE0D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24</xdr:row>
      <xdr:rowOff>114300</xdr:rowOff>
    </xdr:from>
    <xdr:to>
      <xdr:col>16</xdr:col>
      <xdr:colOff>28575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AAE0E-4AF4-4CA7-9680-47D53294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34</xdr:row>
      <xdr:rowOff>133350</xdr:rowOff>
    </xdr:from>
    <xdr:to>
      <xdr:col>16</xdr:col>
      <xdr:colOff>38100</xdr:colOff>
      <xdr:row>44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31BA6B-1FB0-4D76-B837-29721844B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B16" sqref="B16"/>
    </sheetView>
  </sheetViews>
  <sheetFormatPr defaultRowHeight="18.75" x14ac:dyDescent="0.3"/>
  <cols>
    <col min="1" max="1" width="16" style="1" customWidth="1"/>
    <col min="2" max="2" width="12.7109375" style="1" customWidth="1"/>
    <col min="3" max="3" width="18.7109375" style="30" customWidth="1"/>
    <col min="4" max="4" width="18.42578125" style="29" customWidth="1"/>
    <col min="5" max="5" width="25.42578125" style="24" customWidth="1"/>
    <col min="6" max="6" width="58.140625" style="26" customWidth="1"/>
    <col min="7" max="13" width="16.28515625" style="37" customWidth="1"/>
    <col min="14" max="19" width="16.28515625" style="1" customWidth="1"/>
  </cols>
  <sheetData>
    <row r="1" spans="1:10" ht="19.5" thickBot="1" x14ac:dyDescent="0.35">
      <c r="A1" s="19" t="s">
        <v>0</v>
      </c>
      <c r="B1" s="20" t="s">
        <v>1</v>
      </c>
      <c r="C1" s="21" t="s">
        <v>3</v>
      </c>
      <c r="D1" s="21" t="s">
        <v>4</v>
      </c>
      <c r="E1" s="21" t="s">
        <v>5</v>
      </c>
      <c r="F1" s="25" t="s">
        <v>16</v>
      </c>
      <c r="G1" s="36"/>
      <c r="H1" s="36"/>
      <c r="I1" s="36"/>
      <c r="J1" s="36"/>
    </row>
    <row r="2" spans="1:10" ht="19.5" thickTop="1" x14ac:dyDescent="0.3">
      <c r="A2" s="22">
        <v>42461</v>
      </c>
      <c r="B2" s="23">
        <v>115</v>
      </c>
      <c r="C2" s="32"/>
      <c r="D2" s="32"/>
      <c r="E2" s="32"/>
    </row>
    <row r="3" spans="1:10" x14ac:dyDescent="0.3">
      <c r="A3" s="22">
        <v>42491</v>
      </c>
      <c r="B3" s="23">
        <v>120</v>
      </c>
      <c r="C3" s="32"/>
      <c r="D3" s="32"/>
      <c r="E3" s="32"/>
    </row>
    <row r="4" spans="1:10" x14ac:dyDescent="0.3">
      <c r="A4" s="22">
        <v>42522</v>
      </c>
      <c r="B4" s="23">
        <v>122</v>
      </c>
      <c r="C4" s="24">
        <f>AVERAGE(B2:B3)</f>
        <v>117.5</v>
      </c>
      <c r="D4" s="32"/>
      <c r="E4" s="32"/>
    </row>
    <row r="5" spans="1:10" x14ac:dyDescent="0.3">
      <c r="A5" s="22">
        <v>42552</v>
      </c>
      <c r="B5" s="23">
        <v>130</v>
      </c>
      <c r="C5" s="24">
        <f t="shared" ref="C5:C12" si="0">AVERAGE(B3:B4)</f>
        <v>121</v>
      </c>
      <c r="D5" s="24">
        <f>AVERAGE(B2:B4)</f>
        <v>119</v>
      </c>
      <c r="E5" s="32"/>
    </row>
    <row r="6" spans="1:10" x14ac:dyDescent="0.3">
      <c r="A6" s="22">
        <v>42583</v>
      </c>
      <c r="B6" s="41">
        <v>125</v>
      </c>
      <c r="C6" s="38">
        <f t="shared" si="0"/>
        <v>126</v>
      </c>
      <c r="D6" s="24">
        <f t="shared" ref="D6:D12" si="1">AVERAGE(B3:B5)</f>
        <v>124</v>
      </c>
      <c r="E6" s="41">
        <f>AVERAGE(B2:B5)</f>
        <v>121.75</v>
      </c>
      <c r="F6" s="39">
        <f>ABS(B6-E6)</f>
        <v>3.25</v>
      </c>
    </row>
    <row r="7" spans="1:10" x14ac:dyDescent="0.3">
      <c r="A7" s="22">
        <v>42614</v>
      </c>
      <c r="B7" s="41">
        <v>126</v>
      </c>
      <c r="C7" s="38">
        <f t="shared" si="0"/>
        <v>127.5</v>
      </c>
      <c r="D7" s="31">
        <f t="shared" si="1"/>
        <v>125.66666666666667</v>
      </c>
      <c r="E7" s="41">
        <f t="shared" ref="E7:E12" si="2">AVERAGE(B3:B6)</f>
        <v>124.25</v>
      </c>
      <c r="F7" s="39">
        <f t="shared" ref="F7:F11" si="3">ABS(B7-E7)</f>
        <v>1.75</v>
      </c>
    </row>
    <row r="8" spans="1:10" x14ac:dyDescent="0.3">
      <c r="A8" s="22">
        <v>42644</v>
      </c>
      <c r="B8" s="41">
        <v>120</v>
      </c>
      <c r="C8" s="38">
        <f t="shared" si="0"/>
        <v>125.5</v>
      </c>
      <c r="D8" s="24">
        <f t="shared" si="1"/>
        <v>127</v>
      </c>
      <c r="E8" s="41">
        <f t="shared" si="2"/>
        <v>125.75</v>
      </c>
      <c r="F8" s="39">
        <f t="shared" si="3"/>
        <v>5.75</v>
      </c>
    </row>
    <row r="9" spans="1:10" x14ac:dyDescent="0.3">
      <c r="A9" s="22">
        <v>42675</v>
      </c>
      <c r="B9" s="41">
        <v>122</v>
      </c>
      <c r="C9" s="38">
        <f t="shared" si="0"/>
        <v>123</v>
      </c>
      <c r="D9" s="31">
        <f t="shared" si="1"/>
        <v>123.66666666666667</v>
      </c>
      <c r="E9" s="41">
        <f t="shared" si="2"/>
        <v>125.25</v>
      </c>
      <c r="F9" s="39">
        <f t="shared" si="3"/>
        <v>3.25</v>
      </c>
    </row>
    <row r="10" spans="1:10" x14ac:dyDescent="0.3">
      <c r="A10" s="22">
        <v>42705</v>
      </c>
      <c r="B10" s="41">
        <v>118</v>
      </c>
      <c r="C10" s="38">
        <f t="shared" si="0"/>
        <v>121</v>
      </c>
      <c r="D10" s="31">
        <f t="shared" si="1"/>
        <v>122.66666666666667</v>
      </c>
      <c r="E10" s="41">
        <f t="shared" si="2"/>
        <v>123.25</v>
      </c>
      <c r="F10" s="39">
        <f t="shared" si="3"/>
        <v>5.25</v>
      </c>
    </row>
    <row r="11" spans="1:10" ht="19.5" thickBot="1" x14ac:dyDescent="0.35">
      <c r="A11" s="52">
        <v>42736</v>
      </c>
      <c r="B11" s="54">
        <v>115</v>
      </c>
      <c r="C11" s="55">
        <f t="shared" si="0"/>
        <v>120</v>
      </c>
      <c r="D11" s="56">
        <f t="shared" si="1"/>
        <v>120</v>
      </c>
      <c r="E11" s="54">
        <f t="shared" si="2"/>
        <v>121.5</v>
      </c>
      <c r="F11" s="57">
        <f t="shared" si="3"/>
        <v>6.5</v>
      </c>
    </row>
    <row r="12" spans="1:10" ht="24" thickBot="1" x14ac:dyDescent="0.4">
      <c r="A12" s="22">
        <v>42767</v>
      </c>
      <c r="B12" s="40" t="s">
        <v>2</v>
      </c>
      <c r="C12" s="42">
        <f t="shared" si="0"/>
        <v>116.5</v>
      </c>
      <c r="D12" s="53">
        <f t="shared" si="1"/>
        <v>118.33333333333333</v>
      </c>
      <c r="E12" s="42">
        <f t="shared" si="2"/>
        <v>118.75</v>
      </c>
      <c r="F12" s="29" t="s">
        <v>17</v>
      </c>
    </row>
    <row r="13" spans="1:10" ht="24" thickBot="1" x14ac:dyDescent="0.4">
      <c r="A13" s="27" t="s">
        <v>2</v>
      </c>
      <c r="B13" s="28"/>
      <c r="F13" s="29" t="s">
        <v>18</v>
      </c>
    </row>
    <row r="14" spans="1:10" ht="19.5" thickBot="1" x14ac:dyDescent="0.35">
      <c r="A14" s="4"/>
      <c r="B14" s="7"/>
      <c r="F14" s="33">
        <f>SUM(F6:F11)</f>
        <v>25.75</v>
      </c>
    </row>
    <row r="15" spans="1:10" ht="15.75" x14ac:dyDescent="0.25">
      <c r="A15" s="4"/>
      <c r="B15" s="7"/>
      <c r="F15" s="29" t="s">
        <v>19</v>
      </c>
    </row>
    <row r="16" spans="1:10" ht="16.5" thickBot="1" x14ac:dyDescent="0.3">
      <c r="A16" s="4"/>
      <c r="B16" s="7"/>
      <c r="F16" s="29" t="s">
        <v>23</v>
      </c>
    </row>
    <row r="17" spans="1:6" ht="19.5" thickBot="1" x14ac:dyDescent="0.35">
      <c r="A17" s="5"/>
      <c r="B17" s="7"/>
      <c r="F17" s="34">
        <f>F14/6</f>
        <v>4.291666666666667</v>
      </c>
    </row>
    <row r="18" spans="1:6" ht="15.75" x14ac:dyDescent="0.25">
      <c r="A18" s="5"/>
      <c r="B18" s="7"/>
      <c r="F18" s="29" t="s">
        <v>21</v>
      </c>
    </row>
    <row r="19" spans="1:6" ht="15.75" x14ac:dyDescent="0.25">
      <c r="A19" s="5"/>
      <c r="B19" s="7"/>
      <c r="F19" s="29" t="s">
        <v>22</v>
      </c>
    </row>
    <row r="20" spans="1:6" ht="15.75" x14ac:dyDescent="0.25">
      <c r="A20" s="5"/>
      <c r="B20" s="7"/>
      <c r="F20" s="29" t="s">
        <v>24</v>
      </c>
    </row>
    <row r="21" spans="1:6" ht="16.5" thickBot="1" x14ac:dyDescent="0.3">
      <c r="A21" s="5"/>
      <c r="B21" s="7"/>
      <c r="F21" s="29" t="s">
        <v>20</v>
      </c>
    </row>
    <row r="22" spans="1:6" ht="19.5" thickBot="1" x14ac:dyDescent="0.35">
      <c r="F22" s="35">
        <f>SUM(F6:F11)  /  SUM(B6:B11)</f>
        <v>3.5468319559228648E-2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E15" sqref="E15"/>
    </sheetView>
  </sheetViews>
  <sheetFormatPr defaultRowHeight="15" x14ac:dyDescent="0.25"/>
  <cols>
    <col min="1" max="1" width="16" style="1" customWidth="1"/>
    <col min="2" max="2" width="12.7109375" style="1" customWidth="1"/>
    <col min="3" max="3" width="19.28515625" style="1" customWidth="1"/>
    <col min="4" max="4" width="15.42578125" style="1" customWidth="1"/>
    <col min="5" max="5" width="19.28515625" style="1" customWidth="1"/>
    <col min="6" max="6" width="14.85546875" style="1" customWidth="1"/>
    <col min="7" max="7" width="22.5703125" style="1" customWidth="1"/>
    <col min="8" max="13" width="16.28515625" style="1" customWidth="1"/>
    <col min="14" max="20" width="9.140625" style="1"/>
  </cols>
  <sheetData>
    <row r="1" spans="1:12" ht="15.75" thickBot="1" x14ac:dyDescent="0.3">
      <c r="A1" s="3" t="s">
        <v>0</v>
      </c>
      <c r="B1" s="6" t="s">
        <v>1</v>
      </c>
      <c r="C1" s="2" t="s">
        <v>25</v>
      </c>
      <c r="D1" s="6" t="s">
        <v>6</v>
      </c>
      <c r="E1" s="2" t="s">
        <v>25</v>
      </c>
      <c r="F1" s="6" t="s">
        <v>7</v>
      </c>
      <c r="G1" s="2" t="s">
        <v>26</v>
      </c>
      <c r="H1" s="2"/>
      <c r="I1" s="2"/>
      <c r="J1" s="2"/>
      <c r="K1" s="2"/>
      <c r="L1" s="2"/>
    </row>
    <row r="2" spans="1:12" ht="16.5" thickTop="1" x14ac:dyDescent="0.25">
      <c r="A2" s="22">
        <v>42461</v>
      </c>
      <c r="B2" s="7">
        <v>115</v>
      </c>
      <c r="C2" s="58">
        <v>0.3</v>
      </c>
      <c r="D2" s="7"/>
      <c r="E2" s="58">
        <v>0.25</v>
      </c>
      <c r="F2" s="7"/>
    </row>
    <row r="3" spans="1:12" ht="15.75" x14ac:dyDescent="0.25">
      <c r="A3" s="22">
        <v>42491</v>
      </c>
      <c r="B3" s="7">
        <v>120</v>
      </c>
      <c r="C3" s="58">
        <v>0.7</v>
      </c>
      <c r="D3" s="7"/>
      <c r="E3" s="58">
        <v>0.35</v>
      </c>
      <c r="F3" s="7"/>
    </row>
    <row r="4" spans="1:12" ht="15.75" x14ac:dyDescent="0.25">
      <c r="A4" s="22">
        <v>42522</v>
      </c>
      <c r="B4" s="7">
        <v>122</v>
      </c>
      <c r="C4" s="9" t="s">
        <v>2</v>
      </c>
      <c r="D4" s="43">
        <f>SUMPRODUCT(B2:B3,$C$2:$C$3)</f>
        <v>118.5</v>
      </c>
      <c r="E4" s="58">
        <v>0.4</v>
      </c>
      <c r="F4" s="7"/>
    </row>
    <row r="5" spans="1:12" ht="15.75" x14ac:dyDescent="0.25">
      <c r="A5" s="22">
        <v>42552</v>
      </c>
      <c r="B5" s="7">
        <v>130</v>
      </c>
      <c r="C5" s="9"/>
      <c r="D5" s="43">
        <f>SUMPRODUCT(B3:B4,$C$2:$C$3)</f>
        <v>121.39999999999999</v>
      </c>
      <c r="F5" s="43">
        <f>SUMPRODUCT(B2:B4,$E$2:$E$4)</f>
        <v>119.55000000000001</v>
      </c>
      <c r="G5" s="1">
        <f>ABS(B5-F5)</f>
        <v>10.449999999999989</v>
      </c>
    </row>
    <row r="6" spans="1:12" ht="15.75" x14ac:dyDescent="0.25">
      <c r="A6" s="22">
        <v>42583</v>
      </c>
      <c r="B6" s="7">
        <v>125</v>
      </c>
      <c r="C6" s="9"/>
      <c r="D6" s="43">
        <f t="shared" ref="D5:D13" si="0">SUMPRODUCT(B4:B5,$C$2:$C$3)</f>
        <v>127.6</v>
      </c>
      <c r="F6" s="43">
        <f t="shared" ref="F6:F13" si="1">SUMPRODUCT(B3:B5,$E$2:$E$4)</f>
        <v>124.69999999999999</v>
      </c>
      <c r="G6" s="1">
        <f t="shared" ref="G6:G12" si="2">ABS(B6-F6)</f>
        <v>0.30000000000001137</v>
      </c>
    </row>
    <row r="7" spans="1:12" ht="15.75" x14ac:dyDescent="0.25">
      <c r="A7" s="22">
        <v>42614</v>
      </c>
      <c r="B7" s="7">
        <v>126</v>
      </c>
      <c r="C7" s="9"/>
      <c r="D7" s="43">
        <f t="shared" si="0"/>
        <v>126.5</v>
      </c>
      <c r="F7" s="43">
        <f t="shared" si="1"/>
        <v>126</v>
      </c>
      <c r="G7" s="1">
        <f t="shared" si="2"/>
        <v>0</v>
      </c>
    </row>
    <row r="8" spans="1:12" ht="15.75" x14ac:dyDescent="0.25">
      <c r="A8" s="22">
        <v>42644</v>
      </c>
      <c r="B8" s="7">
        <v>120</v>
      </c>
      <c r="C8" s="9"/>
      <c r="D8" s="43">
        <f t="shared" si="0"/>
        <v>125.69999999999999</v>
      </c>
      <c r="F8" s="43">
        <f t="shared" si="1"/>
        <v>126.65</v>
      </c>
      <c r="G8" s="1">
        <f t="shared" si="2"/>
        <v>6.6500000000000057</v>
      </c>
    </row>
    <row r="9" spans="1:12" ht="15.75" x14ac:dyDescent="0.25">
      <c r="A9" s="22">
        <v>42675</v>
      </c>
      <c r="B9" s="7">
        <v>122</v>
      </c>
      <c r="C9" s="9"/>
      <c r="D9" s="43">
        <f t="shared" si="0"/>
        <v>121.8</v>
      </c>
      <c r="F9" s="43">
        <f t="shared" si="1"/>
        <v>123.35</v>
      </c>
      <c r="G9" s="1">
        <f t="shared" si="2"/>
        <v>1.3499999999999943</v>
      </c>
    </row>
    <row r="10" spans="1:12" ht="15.75" x14ac:dyDescent="0.25">
      <c r="A10" s="22">
        <v>42705</v>
      </c>
      <c r="B10" s="7">
        <v>118</v>
      </c>
      <c r="C10" s="9"/>
      <c r="D10" s="43">
        <f t="shared" si="0"/>
        <v>121.39999999999999</v>
      </c>
      <c r="F10" s="43">
        <f t="shared" si="1"/>
        <v>122.30000000000001</v>
      </c>
      <c r="G10" s="1">
        <f t="shared" si="2"/>
        <v>4.3000000000000114</v>
      </c>
    </row>
    <row r="11" spans="1:12" ht="15.75" x14ac:dyDescent="0.25">
      <c r="A11" s="22">
        <v>42736</v>
      </c>
      <c r="B11" s="7">
        <v>115</v>
      </c>
      <c r="C11" s="9"/>
      <c r="D11" s="43">
        <f t="shared" si="0"/>
        <v>119.19999999999999</v>
      </c>
      <c r="F11" s="43">
        <f t="shared" si="1"/>
        <v>119.89999999999999</v>
      </c>
      <c r="G11" s="1">
        <f t="shared" si="2"/>
        <v>4.8999999999999915</v>
      </c>
    </row>
    <row r="12" spans="1:12" ht="16.5" thickBot="1" x14ac:dyDescent="0.3">
      <c r="A12" s="52">
        <v>42767</v>
      </c>
      <c r="B12" s="45">
        <v>114</v>
      </c>
      <c r="C12" s="46"/>
      <c r="D12" s="47">
        <f t="shared" si="0"/>
        <v>115.9</v>
      </c>
      <c r="E12" s="46"/>
      <c r="F12" s="47">
        <f t="shared" si="1"/>
        <v>117.8</v>
      </c>
      <c r="G12" s="46">
        <f t="shared" si="2"/>
        <v>3.7999999999999972</v>
      </c>
    </row>
    <row r="13" spans="1:12" ht="15.75" x14ac:dyDescent="0.25">
      <c r="A13" s="22">
        <v>42795</v>
      </c>
      <c r="B13" s="8"/>
      <c r="C13" s="10"/>
      <c r="D13" s="44">
        <f t="shared" si="0"/>
        <v>114.3</v>
      </c>
      <c r="F13" s="44">
        <f t="shared" si="1"/>
        <v>115.35</v>
      </c>
      <c r="G13" s="1" t="s">
        <v>27</v>
      </c>
    </row>
    <row r="14" spans="1:12" x14ac:dyDescent="0.25">
      <c r="A14" s="4"/>
      <c r="B14" s="7"/>
      <c r="C14" s="9"/>
      <c r="D14" s="7"/>
      <c r="F14" s="7"/>
      <c r="G14" s="48">
        <f>SUM(G5:G12)/COUNT(G5:G12)</f>
        <v>3.96875</v>
      </c>
    </row>
    <row r="15" spans="1:12" x14ac:dyDescent="0.25">
      <c r="A15" s="4"/>
      <c r="B15" s="7"/>
      <c r="C15" s="9"/>
      <c r="D15" s="7"/>
      <c r="F15" s="7"/>
      <c r="G15" s="1" t="s">
        <v>28</v>
      </c>
    </row>
    <row r="16" spans="1:12" x14ac:dyDescent="0.25">
      <c r="A16" s="4"/>
      <c r="B16" s="7"/>
      <c r="C16" s="9"/>
      <c r="D16" s="7"/>
      <c r="F16" s="7"/>
      <c r="G16" s="49">
        <f>SUM(G5:G12)/SUM(B5:B12)</f>
        <v>3.27319587628866E-2</v>
      </c>
    </row>
    <row r="17" spans="1:6" x14ac:dyDescent="0.25">
      <c r="A17" s="5"/>
      <c r="B17" s="7"/>
      <c r="C17" s="9"/>
      <c r="D17" s="7"/>
      <c r="F17" s="7"/>
    </row>
    <row r="18" spans="1:6" x14ac:dyDescent="0.25">
      <c r="A18" s="5"/>
      <c r="B18" s="7"/>
      <c r="C18" s="9"/>
      <c r="D18" s="7"/>
      <c r="F18" s="7"/>
    </row>
    <row r="19" spans="1:6" x14ac:dyDescent="0.25">
      <c r="A19" s="5"/>
      <c r="B19" s="7"/>
      <c r="C19" s="9"/>
      <c r="D19" s="7"/>
      <c r="F19" s="7"/>
    </row>
    <row r="20" spans="1:6" x14ac:dyDescent="0.25">
      <c r="A20" s="5"/>
      <c r="B20" s="7"/>
      <c r="C20" s="9"/>
      <c r="D20" s="7"/>
      <c r="F20" s="7"/>
    </row>
    <row r="21" spans="1:6" x14ac:dyDescent="0.25">
      <c r="A21" s="5"/>
      <c r="B21" s="7"/>
      <c r="C21" s="9"/>
      <c r="D21" s="7"/>
      <c r="F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E13" sqref="E13:E16"/>
    </sheetView>
  </sheetViews>
  <sheetFormatPr defaultRowHeight="15" x14ac:dyDescent="0.25"/>
  <cols>
    <col min="1" max="1" width="16" style="1" customWidth="1"/>
    <col min="2" max="2" width="12.7109375" style="1" customWidth="1"/>
    <col min="3" max="11" width="16.28515625" style="1" customWidth="1"/>
    <col min="12" max="22" width="9.140625" style="1"/>
  </cols>
  <sheetData>
    <row r="1" spans="1:10" ht="15.75" thickBot="1" x14ac:dyDescent="0.3">
      <c r="A1" s="3" t="s">
        <v>0</v>
      </c>
      <c r="B1" s="6" t="s">
        <v>1</v>
      </c>
      <c r="C1" s="2"/>
      <c r="D1" s="6" t="s">
        <v>9</v>
      </c>
      <c r="E1" s="2" t="s">
        <v>29</v>
      </c>
      <c r="F1" s="2"/>
      <c r="G1" s="2"/>
      <c r="H1" s="2"/>
      <c r="I1" s="2"/>
      <c r="J1" s="2"/>
    </row>
    <row r="2" spans="1:10" ht="16.5" thickTop="1" x14ac:dyDescent="0.25">
      <c r="A2" s="22">
        <v>42461</v>
      </c>
      <c r="B2" s="7">
        <v>115</v>
      </c>
      <c r="D2" s="7">
        <f>B2</f>
        <v>115</v>
      </c>
    </row>
    <row r="3" spans="1:10" ht="16.5" thickBot="1" x14ac:dyDescent="0.3">
      <c r="A3" s="22">
        <v>42491</v>
      </c>
      <c r="B3" s="7">
        <v>120</v>
      </c>
      <c r="C3" s="59" t="s">
        <v>8</v>
      </c>
      <c r="D3" s="43">
        <f>$C$4*B2+(1-$C$4)*D2</f>
        <v>115</v>
      </c>
      <c r="E3" s="50">
        <f>ABS(B3-D3)</f>
        <v>5</v>
      </c>
    </row>
    <row r="4" spans="1:10" ht="16.5" thickBot="1" x14ac:dyDescent="0.3">
      <c r="A4" s="22">
        <v>42522</v>
      </c>
      <c r="B4" s="12">
        <v>122</v>
      </c>
      <c r="C4" s="60">
        <v>0.3</v>
      </c>
      <c r="D4" s="43">
        <f t="shared" ref="D4:D13" si="0">$C$4*B3+(1-$C$4)*D3</f>
        <v>116.5</v>
      </c>
      <c r="E4" s="50">
        <f t="shared" ref="E4:E12" si="1">ABS(B4-D4)</f>
        <v>5.5</v>
      </c>
    </row>
    <row r="5" spans="1:10" ht="15.75" x14ac:dyDescent="0.25">
      <c r="A5" s="22">
        <v>42552</v>
      </c>
      <c r="B5" s="7">
        <v>130</v>
      </c>
      <c r="D5" s="43">
        <f t="shared" si="0"/>
        <v>118.15</v>
      </c>
      <c r="E5" s="50">
        <f t="shared" si="1"/>
        <v>11.849999999999994</v>
      </c>
    </row>
    <row r="6" spans="1:10" ht="15.75" x14ac:dyDescent="0.25">
      <c r="A6" s="22">
        <v>42583</v>
      </c>
      <c r="B6" s="7">
        <v>125</v>
      </c>
      <c r="D6" s="43">
        <f t="shared" si="0"/>
        <v>121.705</v>
      </c>
      <c r="E6" s="50">
        <f t="shared" si="1"/>
        <v>3.2950000000000017</v>
      </c>
    </row>
    <row r="7" spans="1:10" ht="15.75" x14ac:dyDescent="0.25">
      <c r="A7" s="22">
        <v>42614</v>
      </c>
      <c r="B7" s="7">
        <v>126</v>
      </c>
      <c r="D7" s="43">
        <f t="shared" si="0"/>
        <v>122.6935</v>
      </c>
      <c r="E7" s="50">
        <f t="shared" si="1"/>
        <v>3.3064999999999998</v>
      </c>
    </row>
    <row r="8" spans="1:10" ht="15.75" x14ac:dyDescent="0.25">
      <c r="A8" s="22">
        <v>42644</v>
      </c>
      <c r="B8" s="7">
        <v>120</v>
      </c>
      <c r="D8" s="43">
        <f t="shared" si="0"/>
        <v>123.68544999999999</v>
      </c>
      <c r="E8" s="50">
        <f t="shared" si="1"/>
        <v>3.6854499999999888</v>
      </c>
    </row>
    <row r="9" spans="1:10" ht="15.75" x14ac:dyDescent="0.25">
      <c r="A9" s="22">
        <v>42675</v>
      </c>
      <c r="B9" s="7">
        <v>122</v>
      </c>
      <c r="D9" s="43">
        <f t="shared" si="0"/>
        <v>122.57981499999998</v>
      </c>
      <c r="E9" s="50">
        <f t="shared" si="1"/>
        <v>0.57981499999998221</v>
      </c>
    </row>
    <row r="10" spans="1:10" ht="15.75" x14ac:dyDescent="0.25">
      <c r="A10" s="22">
        <v>42705</v>
      </c>
      <c r="B10" s="7">
        <v>118</v>
      </c>
      <c r="D10" s="43">
        <f t="shared" si="0"/>
        <v>122.40587049999999</v>
      </c>
      <c r="E10" s="50">
        <f t="shared" si="1"/>
        <v>4.4058704999999918</v>
      </c>
    </row>
    <row r="11" spans="1:10" ht="15.75" x14ac:dyDescent="0.25">
      <c r="A11" s="22">
        <v>42736</v>
      </c>
      <c r="B11" s="7">
        <v>115</v>
      </c>
      <c r="D11" s="43">
        <f t="shared" si="0"/>
        <v>121.08410934999998</v>
      </c>
      <c r="E11" s="50">
        <f t="shared" si="1"/>
        <v>6.0841093499999772</v>
      </c>
    </row>
    <row r="12" spans="1:10" ht="16.5" thickBot="1" x14ac:dyDescent="0.3">
      <c r="A12" s="52">
        <v>42767</v>
      </c>
      <c r="B12" s="45">
        <v>114</v>
      </c>
      <c r="C12" s="46"/>
      <c r="D12" s="47">
        <f t="shared" si="0"/>
        <v>119.25887654499998</v>
      </c>
      <c r="E12" s="51">
        <f t="shared" si="1"/>
        <v>5.2588765449999784</v>
      </c>
      <c r="F12" s="46"/>
    </row>
    <row r="13" spans="1:10" ht="15.75" x14ac:dyDescent="0.25">
      <c r="A13" s="22">
        <v>42795</v>
      </c>
      <c r="B13" s="8"/>
      <c r="D13" s="44">
        <f t="shared" si="0"/>
        <v>117.68121358149997</v>
      </c>
      <c r="E13" s="1" t="s">
        <v>27</v>
      </c>
    </row>
    <row r="14" spans="1:10" x14ac:dyDescent="0.25">
      <c r="A14" s="4"/>
      <c r="B14" s="7"/>
      <c r="D14" s="7"/>
      <c r="E14" s="48">
        <f>SUM(E3:E12)/COUNT(E3:E12)</f>
        <v>4.8965621394999914</v>
      </c>
    </row>
    <row r="15" spans="1:10" x14ac:dyDescent="0.25">
      <c r="A15" s="4"/>
      <c r="B15" s="7"/>
      <c r="D15" s="7"/>
      <c r="E15" s="1" t="s">
        <v>28</v>
      </c>
    </row>
    <row r="16" spans="1:10" x14ac:dyDescent="0.25">
      <c r="A16" s="4"/>
      <c r="B16" s="7"/>
      <c r="D16" s="7"/>
      <c r="E16" s="49">
        <f>SUM(E3:E12)/SUM(B3:B12)</f>
        <v>4.0400677718646791E-2</v>
      </c>
    </row>
    <row r="17" spans="1:1" ht="30.75" x14ac:dyDescent="0.55000000000000004">
      <c r="A17" s="62" t="s">
        <v>35</v>
      </c>
    </row>
    <row r="18" spans="1:1" ht="30.75" x14ac:dyDescent="0.55000000000000004">
      <c r="A18" s="6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22" sqref="I22"/>
    </sheetView>
  </sheetViews>
  <sheetFormatPr defaultRowHeight="15" x14ac:dyDescent="0.25"/>
  <cols>
    <col min="1" max="1" width="25.140625" style="1" customWidth="1"/>
    <col min="2" max="2" width="12.7109375" style="1" customWidth="1"/>
    <col min="3" max="4" width="16.28515625" style="1" customWidth="1"/>
    <col min="5" max="5" width="16.85546875" customWidth="1"/>
    <col min="6" max="6" width="14" customWidth="1"/>
    <col min="7" max="7" width="19.28515625" customWidth="1"/>
    <col min="8" max="8" width="17.42578125" customWidth="1"/>
  </cols>
  <sheetData>
    <row r="1" spans="1:8" ht="15.75" thickBot="1" x14ac:dyDescent="0.3">
      <c r="A1" s="3" t="s">
        <v>0</v>
      </c>
      <c r="B1" s="6" t="s">
        <v>1</v>
      </c>
      <c r="C1" s="2"/>
      <c r="D1" s="6" t="s">
        <v>9</v>
      </c>
      <c r="E1" s="6" t="s">
        <v>2</v>
      </c>
      <c r="F1" s="6" t="s">
        <v>30</v>
      </c>
      <c r="G1" s="6" t="s">
        <v>31</v>
      </c>
      <c r="H1" s="6" t="s">
        <v>32</v>
      </c>
    </row>
    <row r="2" spans="1:8" ht="16.5" thickTop="1" x14ac:dyDescent="0.25">
      <c r="A2" s="22">
        <v>42461</v>
      </c>
      <c r="B2" s="7">
        <v>115</v>
      </c>
      <c r="D2" s="7">
        <f>B2</f>
        <v>115</v>
      </c>
      <c r="E2" s="7"/>
      <c r="F2" s="7">
        <v>0</v>
      </c>
      <c r="G2" s="7">
        <f>SUM(D2,F2)</f>
        <v>115</v>
      </c>
      <c r="H2" s="7"/>
    </row>
    <row r="3" spans="1:8" ht="16.5" thickBot="1" x14ac:dyDescent="0.3">
      <c r="A3" s="22">
        <v>42491</v>
      </c>
      <c r="B3" s="7">
        <v>120</v>
      </c>
      <c r="C3" s="1" t="s">
        <v>8</v>
      </c>
      <c r="D3" s="43">
        <f>$C$4*B2+(1-$C$4)*D2</f>
        <v>115</v>
      </c>
      <c r="E3" s="1" t="s">
        <v>33</v>
      </c>
      <c r="F3" s="43">
        <f>$E$4*(D3-D2)+(1-$E$4)*F2</f>
        <v>0</v>
      </c>
      <c r="G3" s="43">
        <f t="shared" ref="G3:G13" si="0">SUM(D3,F3)</f>
        <v>115</v>
      </c>
      <c r="H3" s="43">
        <f>ABS(B3-G3)</f>
        <v>5</v>
      </c>
    </row>
    <row r="4" spans="1:8" ht="16.5" thickBot="1" x14ac:dyDescent="0.3">
      <c r="A4" s="22">
        <v>42522</v>
      </c>
      <c r="B4" s="12">
        <v>122</v>
      </c>
      <c r="C4" s="13">
        <v>0.3</v>
      </c>
      <c r="D4" s="43">
        <f t="shared" ref="D4:D13" si="1">$C$4*B3+(1-$C$4)*D3</f>
        <v>116.5</v>
      </c>
      <c r="E4" s="13">
        <v>0.6</v>
      </c>
      <c r="F4" s="43">
        <f t="shared" ref="F4:F13" si="2">$E$4*(D4-D3)+(1-$E$4)*F3</f>
        <v>0.89999999999999991</v>
      </c>
      <c r="G4" s="43">
        <f t="shared" si="0"/>
        <v>117.4</v>
      </c>
      <c r="H4" s="43">
        <f t="shared" ref="H4:H12" si="3">ABS(B4-G4)</f>
        <v>4.5999999999999943</v>
      </c>
    </row>
    <row r="5" spans="1:8" ht="15.75" x14ac:dyDescent="0.25">
      <c r="A5" s="22">
        <v>42552</v>
      </c>
      <c r="B5" s="7">
        <v>130</v>
      </c>
      <c r="D5" s="43">
        <f t="shared" si="1"/>
        <v>118.15</v>
      </c>
      <c r="E5" s="43"/>
      <c r="F5" s="43">
        <f t="shared" si="2"/>
        <v>1.3500000000000032</v>
      </c>
      <c r="G5" s="43">
        <f t="shared" si="0"/>
        <v>119.50000000000001</v>
      </c>
      <c r="H5" s="43">
        <f t="shared" si="3"/>
        <v>10.499999999999986</v>
      </c>
    </row>
    <row r="6" spans="1:8" ht="15.75" x14ac:dyDescent="0.25">
      <c r="A6" s="22">
        <v>42583</v>
      </c>
      <c r="B6" s="7">
        <v>125</v>
      </c>
      <c r="D6" s="43">
        <f t="shared" si="1"/>
        <v>121.705</v>
      </c>
      <c r="E6" s="43"/>
      <c r="F6" s="43">
        <f t="shared" si="2"/>
        <v>2.6729999999999969</v>
      </c>
      <c r="G6" s="43">
        <f t="shared" si="0"/>
        <v>124.378</v>
      </c>
      <c r="H6" s="43">
        <f t="shared" si="3"/>
        <v>0.62199999999999989</v>
      </c>
    </row>
    <row r="7" spans="1:8" ht="15.75" x14ac:dyDescent="0.25">
      <c r="A7" s="22">
        <v>42614</v>
      </c>
      <c r="B7" s="7">
        <v>126</v>
      </c>
      <c r="D7" s="43">
        <f t="shared" si="1"/>
        <v>122.6935</v>
      </c>
      <c r="E7" s="43"/>
      <c r="F7" s="43">
        <f t="shared" si="2"/>
        <v>1.6623000000000001</v>
      </c>
      <c r="G7" s="43">
        <f t="shared" si="0"/>
        <v>124.3558</v>
      </c>
      <c r="H7" s="43">
        <f t="shared" si="3"/>
        <v>1.6441999999999979</v>
      </c>
    </row>
    <row r="8" spans="1:8" ht="15.75" x14ac:dyDescent="0.25">
      <c r="A8" s="22">
        <v>42644</v>
      </c>
      <c r="B8" s="7">
        <v>120</v>
      </c>
      <c r="D8" s="43">
        <f t="shared" si="1"/>
        <v>123.68544999999999</v>
      </c>
      <c r="E8" s="43"/>
      <c r="F8" s="43">
        <f t="shared" si="2"/>
        <v>1.2600899999999933</v>
      </c>
      <c r="G8" s="43">
        <f t="shared" si="0"/>
        <v>124.94553999999998</v>
      </c>
      <c r="H8" s="43">
        <f t="shared" si="3"/>
        <v>4.9455399999999798</v>
      </c>
    </row>
    <row r="9" spans="1:8" ht="15.75" x14ac:dyDescent="0.25">
      <c r="A9" s="22">
        <v>42675</v>
      </c>
      <c r="B9" s="7">
        <v>122</v>
      </c>
      <c r="D9" s="43">
        <f t="shared" si="1"/>
        <v>122.57981499999998</v>
      </c>
      <c r="E9" s="43"/>
      <c r="F9" s="43">
        <f t="shared" si="2"/>
        <v>-0.15934500000000651</v>
      </c>
      <c r="G9" s="43">
        <f t="shared" si="0"/>
        <v>122.42046999999998</v>
      </c>
      <c r="H9" s="43">
        <f t="shared" si="3"/>
        <v>0.42046999999998036</v>
      </c>
    </row>
    <row r="10" spans="1:8" ht="15.75" x14ac:dyDescent="0.25">
      <c r="A10" s="22">
        <v>42705</v>
      </c>
      <c r="B10" s="7">
        <v>118</v>
      </c>
      <c r="D10" s="43">
        <f t="shared" si="1"/>
        <v>122.40587049999999</v>
      </c>
      <c r="E10" s="43"/>
      <c r="F10" s="43">
        <f t="shared" si="2"/>
        <v>-0.16810469999999683</v>
      </c>
      <c r="G10" s="43">
        <f t="shared" si="0"/>
        <v>122.23776579999999</v>
      </c>
      <c r="H10" s="43">
        <f t="shared" si="3"/>
        <v>4.2377657999999911</v>
      </c>
    </row>
    <row r="11" spans="1:8" ht="15.75" x14ac:dyDescent="0.25">
      <c r="A11" s="22">
        <v>42736</v>
      </c>
      <c r="B11" s="7">
        <v>115</v>
      </c>
      <c r="D11" s="43">
        <f t="shared" si="1"/>
        <v>121.08410934999998</v>
      </c>
      <c r="E11" s="43"/>
      <c r="F11" s="43">
        <f t="shared" si="2"/>
        <v>-0.86029857000000753</v>
      </c>
      <c r="G11" s="43">
        <f t="shared" si="0"/>
        <v>120.22381077999997</v>
      </c>
      <c r="H11" s="43">
        <f t="shared" si="3"/>
        <v>5.2238107799999653</v>
      </c>
    </row>
    <row r="12" spans="1:8" ht="16.5" thickBot="1" x14ac:dyDescent="0.3">
      <c r="A12" s="52">
        <v>42767</v>
      </c>
      <c r="B12" s="45">
        <v>114</v>
      </c>
      <c r="C12" s="46"/>
      <c r="D12" s="47">
        <f t="shared" si="1"/>
        <v>119.25887654499998</v>
      </c>
      <c r="E12" s="47"/>
      <c r="F12" s="43">
        <f t="shared" si="2"/>
        <v>-1.4392591110000024</v>
      </c>
      <c r="G12" s="47">
        <f t="shared" si="0"/>
        <v>117.81961743399998</v>
      </c>
      <c r="H12" s="47">
        <f t="shared" si="3"/>
        <v>3.81961743399998</v>
      </c>
    </row>
    <row r="13" spans="1:8" ht="15.75" x14ac:dyDescent="0.25">
      <c r="A13" s="22">
        <v>42795</v>
      </c>
      <c r="B13" s="8"/>
      <c r="D13" s="44">
        <f t="shared" si="1"/>
        <v>117.68121358149997</v>
      </c>
      <c r="E13" s="7"/>
      <c r="F13" s="43">
        <f t="shared" si="2"/>
        <v>-1.5223014225000031</v>
      </c>
      <c r="G13" s="44">
        <f t="shared" si="0"/>
        <v>116.15891215899997</v>
      </c>
      <c r="H13" s="1" t="s">
        <v>27</v>
      </c>
    </row>
    <row r="14" spans="1:8" x14ac:dyDescent="0.25">
      <c r="A14" s="4"/>
      <c r="B14" s="7"/>
      <c r="D14" s="7"/>
      <c r="E14" s="7"/>
      <c r="F14" s="7"/>
      <c r="G14" s="7"/>
      <c r="H14" s="48">
        <f>SUM(H3:H12)/COUNT(H3:H12)</f>
        <v>4.1013404013999875</v>
      </c>
    </row>
    <row r="15" spans="1:8" x14ac:dyDescent="0.25">
      <c r="A15" s="4"/>
      <c r="B15" s="7"/>
      <c r="D15" s="7"/>
      <c r="E15" s="7"/>
      <c r="F15" s="7"/>
      <c r="G15" s="7"/>
      <c r="H15" s="1" t="s">
        <v>28</v>
      </c>
    </row>
    <row r="16" spans="1:8" x14ac:dyDescent="0.25">
      <c r="H16" s="49">
        <f>SUM(H3:H12)/SUM(B3:B12)</f>
        <v>3.3839442255775475E-2</v>
      </c>
    </row>
    <row r="17" spans="1:1" ht="30.75" x14ac:dyDescent="0.55000000000000004">
      <c r="A17" s="61" t="s">
        <v>38</v>
      </c>
    </row>
    <row r="18" spans="1:1" ht="30.75" x14ac:dyDescent="0.55000000000000004">
      <c r="A18" s="62" t="s">
        <v>34</v>
      </c>
    </row>
    <row r="19" spans="1:1" ht="30.75" x14ac:dyDescent="0.55000000000000004">
      <c r="A19" s="6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O49" sqref="O49"/>
    </sheetView>
  </sheetViews>
  <sheetFormatPr defaultRowHeight="15" x14ac:dyDescent="0.25"/>
  <cols>
    <col min="1" max="1" width="14.28515625" style="17" customWidth="1"/>
    <col min="2" max="2" width="15.28515625" style="1" customWidth="1"/>
    <col min="3" max="20" width="9.140625" style="1"/>
  </cols>
  <sheetData>
    <row r="1" spans="1:2" ht="15.75" thickBot="1" x14ac:dyDescent="0.3">
      <c r="A1" s="15" t="s">
        <v>10</v>
      </c>
      <c r="B1" s="6" t="s">
        <v>11</v>
      </c>
    </row>
    <row r="2" spans="1:2" ht="15.75" thickTop="1" x14ac:dyDescent="0.25">
      <c r="A2" s="16">
        <v>2</v>
      </c>
      <c r="B2" s="7">
        <v>68</v>
      </c>
    </row>
    <row r="3" spans="1:2" x14ac:dyDescent="0.25">
      <c r="A3" s="16">
        <v>5</v>
      </c>
      <c r="B3" s="7">
        <v>88</v>
      </c>
    </row>
    <row r="4" spans="1:2" x14ac:dyDescent="0.25">
      <c r="A4" s="16">
        <v>3</v>
      </c>
      <c r="B4" s="7">
        <v>73</v>
      </c>
    </row>
    <row r="5" spans="1:2" x14ac:dyDescent="0.25">
      <c r="A5" s="16">
        <v>7</v>
      </c>
      <c r="B5" s="7">
        <v>92</v>
      </c>
    </row>
    <row r="6" spans="1:2" x14ac:dyDescent="0.25">
      <c r="A6" s="16">
        <v>3</v>
      </c>
      <c r="B6" s="7">
        <v>75</v>
      </c>
    </row>
    <row r="7" spans="1:2" x14ac:dyDescent="0.25">
      <c r="A7" s="16">
        <v>4</v>
      </c>
      <c r="B7" s="7">
        <v>80</v>
      </c>
    </row>
    <row r="8" spans="1:2" x14ac:dyDescent="0.25">
      <c r="A8" s="16">
        <v>4</v>
      </c>
      <c r="B8" s="7">
        <v>82</v>
      </c>
    </row>
    <row r="9" spans="1:2" x14ac:dyDescent="0.25">
      <c r="A9" s="16">
        <v>3</v>
      </c>
      <c r="B9" s="7">
        <v>76</v>
      </c>
    </row>
    <row r="10" spans="1:2" x14ac:dyDescent="0.25">
      <c r="A10" s="16">
        <v>5</v>
      </c>
      <c r="B10" s="7">
        <v>84</v>
      </c>
    </row>
    <row r="11" spans="1:2" x14ac:dyDescent="0.25">
      <c r="A11" s="16">
        <v>9</v>
      </c>
      <c r="B11" s="7">
        <v>94</v>
      </c>
    </row>
    <row r="12" spans="1:2" x14ac:dyDescent="0.25">
      <c r="A12" s="16">
        <v>6</v>
      </c>
      <c r="B12" s="7">
        <v>80</v>
      </c>
    </row>
    <row r="13" spans="1:2" x14ac:dyDescent="0.25">
      <c r="A13" s="16">
        <v>3</v>
      </c>
      <c r="B13" s="14">
        <v>77</v>
      </c>
    </row>
    <row r="14" spans="1:2" x14ac:dyDescent="0.25">
      <c r="A14" s="16"/>
      <c r="B14" s="7"/>
    </row>
    <row r="15" spans="1:2" x14ac:dyDescent="0.25">
      <c r="A15" s="16"/>
      <c r="B15" s="7"/>
    </row>
    <row r="16" spans="1:2" x14ac:dyDescent="0.25">
      <c r="A16" s="16"/>
      <c r="B16" s="7"/>
    </row>
    <row r="17" spans="1:9" x14ac:dyDescent="0.25">
      <c r="A17" s="16"/>
      <c r="B17" s="7"/>
    </row>
    <row r="18" spans="1:9" x14ac:dyDescent="0.25">
      <c r="A18" t="s">
        <v>39</v>
      </c>
      <c r="B18"/>
      <c r="C18"/>
      <c r="D18"/>
      <c r="E18"/>
      <c r="F18"/>
      <c r="G18"/>
      <c r="H18"/>
      <c r="I18"/>
    </row>
    <row r="19" spans="1:9" ht="15.75" thickBot="1" x14ac:dyDescent="0.3">
      <c r="A19"/>
      <c r="B19"/>
      <c r="C19"/>
      <c r="D19"/>
      <c r="E19"/>
      <c r="F19"/>
      <c r="G19"/>
      <c r="H19"/>
      <c r="I19"/>
    </row>
    <row r="20" spans="1:9" x14ac:dyDescent="0.25">
      <c r="A20" s="66" t="s">
        <v>40</v>
      </c>
      <c r="B20" s="66"/>
      <c r="C20"/>
      <c r="D20"/>
      <c r="E20"/>
      <c r="F20"/>
      <c r="G20"/>
      <c r="H20"/>
      <c r="I20"/>
    </row>
    <row r="21" spans="1:9" x14ac:dyDescent="0.25">
      <c r="A21" s="63" t="s">
        <v>41</v>
      </c>
      <c r="B21" s="63">
        <v>0.90793316447755734</v>
      </c>
      <c r="C21"/>
      <c r="D21"/>
      <c r="E21"/>
      <c r="F21"/>
      <c r="G21"/>
      <c r="H21"/>
      <c r="I21"/>
    </row>
    <row r="22" spans="1:9" x14ac:dyDescent="0.25">
      <c r="A22" s="63" t="s">
        <v>42</v>
      </c>
      <c r="B22" s="63">
        <v>0.82434263115823114</v>
      </c>
      <c r="C22"/>
      <c r="D22"/>
      <c r="E22"/>
      <c r="F22"/>
      <c r="G22"/>
      <c r="H22"/>
      <c r="I22"/>
    </row>
    <row r="23" spans="1:9" x14ac:dyDescent="0.25">
      <c r="A23" s="63" t="s">
        <v>43</v>
      </c>
      <c r="B23" s="63">
        <v>0.8067768942740543</v>
      </c>
      <c r="C23"/>
      <c r="D23"/>
      <c r="E23"/>
      <c r="F23"/>
      <c r="G23"/>
      <c r="H23"/>
      <c r="I23"/>
    </row>
    <row r="24" spans="1:9" x14ac:dyDescent="0.25">
      <c r="A24" s="63" t="s">
        <v>44</v>
      </c>
      <c r="B24" s="63">
        <v>3.405551024104291</v>
      </c>
      <c r="C24"/>
      <c r="D24"/>
      <c r="E24"/>
      <c r="F24"/>
      <c r="G24"/>
      <c r="H24"/>
      <c r="I24"/>
    </row>
    <row r="25" spans="1:9" ht="15.75" thickBot="1" x14ac:dyDescent="0.3">
      <c r="A25" s="64" t="s">
        <v>45</v>
      </c>
      <c r="B25" s="64">
        <v>12</v>
      </c>
      <c r="C25"/>
      <c r="D25"/>
      <c r="E25"/>
      <c r="F25"/>
      <c r="G25"/>
      <c r="H25"/>
      <c r="I25"/>
    </row>
    <row r="26" spans="1:9" x14ac:dyDescent="0.25">
      <c r="A26"/>
      <c r="B26"/>
      <c r="C26"/>
      <c r="D26"/>
      <c r="E26"/>
      <c r="F26"/>
      <c r="G26"/>
      <c r="H26"/>
      <c r="I26"/>
    </row>
    <row r="27" spans="1:9" ht="15.75" thickBot="1" x14ac:dyDescent="0.3">
      <c r="A27" t="s">
        <v>46</v>
      </c>
      <c r="B27"/>
      <c r="C27"/>
      <c r="D27"/>
      <c r="E27"/>
      <c r="F27"/>
      <c r="G27"/>
      <c r="H27"/>
      <c r="I27"/>
    </row>
    <row r="28" spans="1:9" x14ac:dyDescent="0.25">
      <c r="A28" s="65"/>
      <c r="B28" s="65" t="s">
        <v>51</v>
      </c>
      <c r="C28" s="65" t="s">
        <v>52</v>
      </c>
      <c r="D28" s="65" t="s">
        <v>53</v>
      </c>
      <c r="E28" s="65" t="s">
        <v>54</v>
      </c>
      <c r="F28" s="65" t="s">
        <v>55</v>
      </c>
      <c r="G28"/>
      <c r="H28"/>
      <c r="I28"/>
    </row>
    <row r="29" spans="1:9" x14ac:dyDescent="0.25">
      <c r="A29" s="63" t="s">
        <v>47</v>
      </c>
      <c r="B29" s="63">
        <v>1</v>
      </c>
      <c r="C29" s="63">
        <v>544.27222222222213</v>
      </c>
      <c r="D29" s="63">
        <v>544.27222222222213</v>
      </c>
      <c r="E29" s="63">
        <v>46.92900938877176</v>
      </c>
      <c r="F29" s="63">
        <v>4.4558819887998906E-5</v>
      </c>
      <c r="G29"/>
      <c r="H29"/>
      <c r="I29"/>
    </row>
    <row r="30" spans="1:9" x14ac:dyDescent="0.25">
      <c r="A30" s="63" t="s">
        <v>48</v>
      </c>
      <c r="B30" s="63">
        <v>10</v>
      </c>
      <c r="C30" s="63">
        <v>115.97777777777785</v>
      </c>
      <c r="D30" s="63">
        <v>11.597777777777784</v>
      </c>
      <c r="E30" s="63"/>
      <c r="F30" s="63"/>
      <c r="G30"/>
      <c r="H30"/>
      <c r="I30"/>
    </row>
    <row r="31" spans="1:9" ht="15.75" thickBot="1" x14ac:dyDescent="0.3">
      <c r="A31" s="64" t="s">
        <v>49</v>
      </c>
      <c r="B31" s="64">
        <v>11</v>
      </c>
      <c r="C31" s="64">
        <v>660.25</v>
      </c>
      <c r="D31" s="64"/>
      <c r="E31" s="64"/>
      <c r="F31" s="64"/>
      <c r="G31"/>
      <c r="H31"/>
      <c r="I31"/>
    </row>
    <row r="32" spans="1:9" ht="15.75" thickBot="1" x14ac:dyDescent="0.3">
      <c r="A32"/>
      <c r="B32"/>
      <c r="C32"/>
      <c r="D32"/>
      <c r="E32"/>
      <c r="F32"/>
      <c r="G32"/>
      <c r="H32"/>
      <c r="I32"/>
    </row>
    <row r="33" spans="1:9" x14ac:dyDescent="0.25">
      <c r="A33" s="65"/>
      <c r="B33" s="65" t="s">
        <v>56</v>
      </c>
      <c r="C33" s="65" t="s">
        <v>44</v>
      </c>
      <c r="D33" s="65" t="s">
        <v>57</v>
      </c>
      <c r="E33" s="65" t="s">
        <v>58</v>
      </c>
      <c r="F33" s="65" t="s">
        <v>59</v>
      </c>
      <c r="G33" s="65" t="s">
        <v>60</v>
      </c>
      <c r="H33" s="65" t="s">
        <v>61</v>
      </c>
      <c r="I33" s="65" t="s">
        <v>62</v>
      </c>
    </row>
    <row r="34" spans="1:9" x14ac:dyDescent="0.25">
      <c r="A34" s="63" t="s">
        <v>50</v>
      </c>
      <c r="B34" s="63">
        <v>65.099999999999994</v>
      </c>
      <c r="C34" s="63">
        <v>2.4870628221823199</v>
      </c>
      <c r="D34" s="63">
        <v>26.175454604269618</v>
      </c>
      <c r="E34" s="63">
        <v>1.5251538231956548E-10</v>
      </c>
      <c r="F34" s="63">
        <v>59.55847869856494</v>
      </c>
      <c r="G34" s="63">
        <v>70.641521301435048</v>
      </c>
      <c r="H34" s="63">
        <v>59.55847869856494</v>
      </c>
      <c r="I34" s="63">
        <v>70.641521301435048</v>
      </c>
    </row>
    <row r="35" spans="1:9" ht="15.75" thickBot="1" x14ac:dyDescent="0.3">
      <c r="A35" s="64" t="s">
        <v>63</v>
      </c>
      <c r="B35" s="64">
        <v>3.4777777777777796</v>
      </c>
      <c r="C35" s="64">
        <v>0.50766957271608126</v>
      </c>
      <c r="D35" s="64">
        <v>6.8504751213891595</v>
      </c>
      <c r="E35" s="64">
        <v>4.4558819887998662E-5</v>
      </c>
      <c r="F35" s="64">
        <v>2.3466194788378081</v>
      </c>
      <c r="G35" s="64">
        <v>4.6089360767177512</v>
      </c>
      <c r="H35" s="64">
        <v>2.3466194788378081</v>
      </c>
      <c r="I35" s="64">
        <v>4.6089360767177512</v>
      </c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 t="s">
        <v>66</v>
      </c>
      <c r="B39"/>
      <c r="C39"/>
      <c r="D39"/>
      <c r="E39"/>
      <c r="F39" t="s">
        <v>71</v>
      </c>
      <c r="G39"/>
      <c r="H39"/>
      <c r="I39"/>
    </row>
    <row r="40" spans="1:9" ht="15.75" thickBot="1" x14ac:dyDescent="0.3">
      <c r="A40"/>
      <c r="B40"/>
      <c r="C40"/>
      <c r="D40"/>
      <c r="E40"/>
      <c r="F40"/>
      <c r="G40"/>
      <c r="H40"/>
      <c r="I40"/>
    </row>
    <row r="41" spans="1:9" x14ac:dyDescent="0.25">
      <c r="A41" s="65" t="s">
        <v>67</v>
      </c>
      <c r="B41" s="65" t="s">
        <v>68</v>
      </c>
      <c r="C41" s="65" t="s">
        <v>69</v>
      </c>
      <c r="D41" s="65" t="s">
        <v>70</v>
      </c>
      <c r="E41"/>
      <c r="F41" s="65" t="s">
        <v>72</v>
      </c>
      <c r="G41" s="65" t="s">
        <v>73</v>
      </c>
      <c r="H41"/>
      <c r="I41"/>
    </row>
    <row r="42" spans="1:9" x14ac:dyDescent="0.25">
      <c r="A42" s="63">
        <v>1</v>
      </c>
      <c r="B42" s="63">
        <v>72.055555555555557</v>
      </c>
      <c r="C42" s="63">
        <v>-4.0555555555555571</v>
      </c>
      <c r="D42" s="63">
        <v>-1.2489909917091964</v>
      </c>
      <c r="E42"/>
      <c r="F42" s="63">
        <v>4.166666666666667</v>
      </c>
      <c r="G42" s="63">
        <v>68</v>
      </c>
      <c r="H42"/>
      <c r="I42"/>
    </row>
    <row r="43" spans="1:9" x14ac:dyDescent="0.25">
      <c r="A43" s="63">
        <v>2</v>
      </c>
      <c r="B43" s="63">
        <v>82.488888888888894</v>
      </c>
      <c r="C43" s="63">
        <v>5.5111111111111057</v>
      </c>
      <c r="D43" s="63">
        <v>1.6972589914733165</v>
      </c>
      <c r="E43"/>
      <c r="F43" s="63">
        <v>12.5</v>
      </c>
      <c r="G43" s="63">
        <v>73</v>
      </c>
      <c r="H43"/>
      <c r="I43"/>
    </row>
    <row r="44" spans="1:9" x14ac:dyDescent="0.25">
      <c r="A44" s="63">
        <v>3</v>
      </c>
      <c r="B44" s="63">
        <v>75.533333333333331</v>
      </c>
      <c r="C44" s="63">
        <v>-2.5333333333333314</v>
      </c>
      <c r="D44" s="63">
        <v>-0.78019163317725049</v>
      </c>
      <c r="E44"/>
      <c r="F44" s="63">
        <v>20.833333333333336</v>
      </c>
      <c r="G44" s="63">
        <v>75</v>
      </c>
      <c r="H44"/>
      <c r="I44"/>
    </row>
    <row r="45" spans="1:9" x14ac:dyDescent="0.25">
      <c r="A45" s="63">
        <v>4</v>
      </c>
      <c r="B45" s="63">
        <v>89.444444444444457</v>
      </c>
      <c r="C45" s="63">
        <v>2.5555555555555429</v>
      </c>
      <c r="D45" s="63">
        <v>0.787035419433188</v>
      </c>
      <c r="E45"/>
      <c r="F45" s="63">
        <v>29.166666666666668</v>
      </c>
      <c r="G45" s="63">
        <v>76</v>
      </c>
      <c r="H45"/>
      <c r="I45"/>
    </row>
    <row r="46" spans="1:9" x14ac:dyDescent="0.25">
      <c r="A46" s="63">
        <v>5</v>
      </c>
      <c r="B46" s="63">
        <v>75.533333333333331</v>
      </c>
      <c r="C46" s="63">
        <v>-0.53333333333333144</v>
      </c>
      <c r="D46" s="63">
        <v>-0.16425087014257858</v>
      </c>
      <c r="E46"/>
      <c r="F46" s="63">
        <v>37.5</v>
      </c>
      <c r="G46" s="63">
        <v>77</v>
      </c>
      <c r="H46"/>
      <c r="I46"/>
    </row>
    <row r="47" spans="1:9" x14ac:dyDescent="0.25">
      <c r="A47" s="63">
        <v>6</v>
      </c>
      <c r="B47" s="63">
        <v>79.01111111111112</v>
      </c>
      <c r="C47" s="63">
        <v>0.98888888888888005</v>
      </c>
      <c r="D47" s="63">
        <v>0.30454848838936283</v>
      </c>
      <c r="E47"/>
      <c r="F47" s="63">
        <v>45.833333333333336</v>
      </c>
      <c r="G47" s="63">
        <v>80</v>
      </c>
      <c r="H47"/>
      <c r="I47"/>
    </row>
    <row r="48" spans="1:9" x14ac:dyDescent="0.25">
      <c r="A48" s="63">
        <v>7</v>
      </c>
      <c r="B48" s="63">
        <v>79.01111111111112</v>
      </c>
      <c r="C48" s="63">
        <v>2.98888888888888</v>
      </c>
      <c r="D48" s="63">
        <v>0.9204892514240347</v>
      </c>
      <c r="E48"/>
      <c r="F48" s="63">
        <v>54.166666666666664</v>
      </c>
      <c r="G48" s="63">
        <v>80</v>
      </c>
      <c r="H48"/>
      <c r="I48"/>
    </row>
    <row r="49" spans="1:9" x14ac:dyDescent="0.25">
      <c r="A49" s="63">
        <v>8</v>
      </c>
      <c r="B49" s="63">
        <v>75.533333333333331</v>
      </c>
      <c r="C49" s="63">
        <v>0.46666666666666856</v>
      </c>
      <c r="D49" s="63">
        <v>0.14371951137475736</v>
      </c>
      <c r="E49"/>
      <c r="F49" s="63">
        <v>62.5</v>
      </c>
      <c r="G49" s="63">
        <v>82</v>
      </c>
      <c r="H49"/>
      <c r="I49"/>
    </row>
    <row r="50" spans="1:9" x14ac:dyDescent="0.25">
      <c r="A50" s="63">
        <v>9</v>
      </c>
      <c r="B50" s="63">
        <v>82.488888888888894</v>
      </c>
      <c r="C50" s="63">
        <v>1.5111111111111057</v>
      </c>
      <c r="D50" s="63">
        <v>0.46537746540397268</v>
      </c>
      <c r="E50"/>
      <c r="F50" s="63">
        <v>70.833333333333343</v>
      </c>
      <c r="G50" s="63">
        <v>84</v>
      </c>
      <c r="H50"/>
      <c r="I50"/>
    </row>
    <row r="51" spans="1:9" x14ac:dyDescent="0.25">
      <c r="A51" s="63">
        <v>10</v>
      </c>
      <c r="B51" s="63">
        <v>96.4</v>
      </c>
      <c r="C51" s="63">
        <v>-2.4000000000000057</v>
      </c>
      <c r="D51" s="63">
        <v>-0.73912891564160799</v>
      </c>
      <c r="E51"/>
      <c r="F51" s="63">
        <v>79.166666666666671</v>
      </c>
      <c r="G51" s="63">
        <v>88</v>
      </c>
      <c r="H51"/>
      <c r="I51"/>
    </row>
    <row r="52" spans="1:9" x14ac:dyDescent="0.25">
      <c r="A52" s="63">
        <v>11</v>
      </c>
      <c r="B52" s="63">
        <v>85.966666666666669</v>
      </c>
      <c r="C52" s="63">
        <v>-5.9666666666666686</v>
      </c>
      <c r="D52" s="63">
        <v>-1.837556609720105</v>
      </c>
      <c r="E52"/>
      <c r="F52" s="63">
        <v>87.500000000000014</v>
      </c>
      <c r="G52" s="63">
        <v>92</v>
      </c>
      <c r="H52"/>
      <c r="I52"/>
    </row>
    <row r="53" spans="1:9" ht="15.75" thickBot="1" x14ac:dyDescent="0.3">
      <c r="A53" s="64">
        <v>12</v>
      </c>
      <c r="B53" s="64">
        <v>75.533333333333331</v>
      </c>
      <c r="C53" s="64">
        <v>1.4666666666666686</v>
      </c>
      <c r="D53" s="64">
        <v>0.45168989289209333</v>
      </c>
      <c r="E53"/>
      <c r="F53" s="64">
        <v>95.833333333333343</v>
      </c>
      <c r="G53" s="64">
        <v>94</v>
      </c>
      <c r="H53"/>
      <c r="I53"/>
    </row>
  </sheetData>
  <sortState ref="G42:G53">
    <sortCondition ref="G4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selection activeCell="J40" sqref="J40"/>
    </sheetView>
  </sheetViews>
  <sheetFormatPr defaultRowHeight="15" x14ac:dyDescent="0.25"/>
  <cols>
    <col min="1" max="1" width="14.28515625" style="17" customWidth="1"/>
    <col min="2" max="2" width="15.28515625" style="1" customWidth="1"/>
    <col min="3" max="3" width="13.140625" style="1" customWidth="1"/>
    <col min="4" max="4" width="15.28515625" style="1" customWidth="1"/>
    <col min="5" max="24" width="9.140625" style="1"/>
  </cols>
  <sheetData>
    <row r="1" spans="1:9" ht="18.75" thickBot="1" x14ac:dyDescent="0.4">
      <c r="A1" s="15" t="s">
        <v>12</v>
      </c>
      <c r="B1" s="6" t="s">
        <v>13</v>
      </c>
      <c r="C1" s="6" t="s">
        <v>14</v>
      </c>
      <c r="D1" s="11" t="s">
        <v>15</v>
      </c>
      <c r="E1" s="9"/>
      <c r="F1" s="9"/>
      <c r="G1" s="9"/>
    </row>
    <row r="2" spans="1:9" ht="15.75" thickTop="1" x14ac:dyDescent="0.25">
      <c r="A2" s="16">
        <v>120000</v>
      </c>
      <c r="B2" s="7">
        <v>1</v>
      </c>
      <c r="C2" s="7">
        <v>1000</v>
      </c>
      <c r="D2" s="12">
        <v>0.18</v>
      </c>
      <c r="E2" s="9"/>
      <c r="F2" s="9"/>
      <c r="G2" s="9"/>
    </row>
    <row r="3" spans="1:9" x14ac:dyDescent="0.25">
      <c r="A3" s="16">
        <v>132000</v>
      </c>
      <c r="B3" s="7">
        <v>2</v>
      </c>
      <c r="C3" s="7">
        <v>1700</v>
      </c>
      <c r="D3" s="12">
        <v>0.23</v>
      </c>
      <c r="E3" s="9"/>
      <c r="F3" s="9"/>
      <c r="G3" s="9"/>
    </row>
    <row r="4" spans="1:9" x14ac:dyDescent="0.25">
      <c r="A4" s="16">
        <v>180000</v>
      </c>
      <c r="B4" s="7">
        <v>2</v>
      </c>
      <c r="C4" s="7">
        <v>1600</v>
      </c>
      <c r="D4" s="12">
        <v>0.28000000000000003</v>
      </c>
      <c r="E4" s="9"/>
      <c r="F4" s="9"/>
      <c r="G4" s="9"/>
    </row>
    <row r="5" spans="1:9" x14ac:dyDescent="0.25">
      <c r="A5" s="16">
        <v>220000</v>
      </c>
      <c r="B5" s="7">
        <v>4</v>
      </c>
      <c r="C5" s="7">
        <v>2500</v>
      </c>
      <c r="D5" s="12">
        <v>0.33</v>
      </c>
      <c r="E5" s="9"/>
      <c r="F5" s="9"/>
      <c r="G5" s="9"/>
    </row>
    <row r="6" spans="1:9" x14ac:dyDescent="0.25">
      <c r="A6" s="16">
        <v>170000</v>
      </c>
      <c r="B6" s="7">
        <v>3</v>
      </c>
      <c r="C6" s="7">
        <v>2000</v>
      </c>
      <c r="D6" s="12">
        <v>0.25</v>
      </c>
      <c r="E6" s="9"/>
      <c r="F6" s="9"/>
      <c r="G6" s="9"/>
    </row>
    <row r="7" spans="1:9" x14ac:dyDescent="0.25">
      <c r="A7" s="16">
        <v>160000</v>
      </c>
      <c r="B7" s="7">
        <v>3</v>
      </c>
      <c r="C7" s="7">
        <v>1600</v>
      </c>
      <c r="D7" s="12">
        <v>0.25</v>
      </c>
      <c r="E7" s="9"/>
      <c r="F7" s="9"/>
      <c r="G7" s="9"/>
    </row>
    <row r="8" spans="1:9" x14ac:dyDescent="0.25">
      <c r="A8" s="16">
        <v>155000</v>
      </c>
      <c r="B8" s="7">
        <v>2</v>
      </c>
      <c r="C8" s="7">
        <v>1500</v>
      </c>
      <c r="D8" s="12">
        <v>0.2</v>
      </c>
      <c r="E8" s="9"/>
      <c r="F8" s="9"/>
      <c r="G8" s="9"/>
    </row>
    <row r="9" spans="1:9" x14ac:dyDescent="0.25">
      <c r="A9" s="18"/>
      <c r="B9" s="9"/>
      <c r="C9" s="9"/>
      <c r="E9" s="9"/>
      <c r="F9" s="9"/>
      <c r="G9" s="9"/>
    </row>
    <row r="10" spans="1:9" x14ac:dyDescent="0.25">
      <c r="A10" s="18"/>
      <c r="B10" s="9"/>
      <c r="C10" s="9"/>
      <c r="G10" s="9"/>
    </row>
    <row r="11" spans="1:9" x14ac:dyDescent="0.25">
      <c r="A11" s="18"/>
      <c r="B11" s="9"/>
      <c r="C11" s="9"/>
    </row>
    <row r="12" spans="1:9" x14ac:dyDescent="0.25">
      <c r="A12" s="18"/>
      <c r="B12" s="9"/>
      <c r="C12" s="9"/>
    </row>
    <row r="13" spans="1:9" x14ac:dyDescent="0.25">
      <c r="A13" s="18"/>
      <c r="B13" s="10"/>
      <c r="C13" s="9"/>
    </row>
    <row r="14" spans="1:9" x14ac:dyDescent="0.25">
      <c r="A14" s="18"/>
      <c r="B14" s="9"/>
      <c r="C14" s="9"/>
    </row>
    <row r="15" spans="1:9" x14ac:dyDescent="0.25">
      <c r="A15" s="18"/>
      <c r="B15" s="9"/>
      <c r="C15" s="9"/>
    </row>
    <row r="16" spans="1:9" x14ac:dyDescent="0.25">
      <c r="A16" t="s">
        <v>39</v>
      </c>
      <c r="B16"/>
      <c r="C16"/>
      <c r="D16"/>
      <c r="E16"/>
      <c r="F16"/>
      <c r="G16"/>
      <c r="H16"/>
      <c r="I16"/>
    </row>
    <row r="17" spans="1:9" ht="15.75" thickBot="1" x14ac:dyDescent="0.3">
      <c r="A17"/>
      <c r="B17"/>
      <c r="C17"/>
      <c r="D17"/>
      <c r="E17"/>
      <c r="F17"/>
      <c r="G17"/>
      <c r="H17"/>
      <c r="I17"/>
    </row>
    <row r="18" spans="1:9" x14ac:dyDescent="0.25">
      <c r="A18" s="66" t="s">
        <v>40</v>
      </c>
      <c r="B18" s="66"/>
      <c r="C18"/>
      <c r="D18"/>
      <c r="E18"/>
      <c r="F18"/>
      <c r="G18"/>
      <c r="H18"/>
      <c r="I18"/>
    </row>
    <row r="19" spans="1:9" x14ac:dyDescent="0.25">
      <c r="A19" s="63" t="s">
        <v>41</v>
      </c>
      <c r="B19" s="63">
        <v>0.93421446212621062</v>
      </c>
      <c r="C19"/>
      <c r="D19"/>
      <c r="E19"/>
      <c r="F19"/>
      <c r="G19"/>
      <c r="H19"/>
      <c r="I19"/>
    </row>
    <row r="20" spans="1:9" x14ac:dyDescent="0.25">
      <c r="A20" s="63" t="s">
        <v>42</v>
      </c>
      <c r="B20" s="63">
        <v>0.87275666124576512</v>
      </c>
      <c r="C20"/>
      <c r="D20"/>
      <c r="E20"/>
      <c r="F20"/>
      <c r="G20"/>
      <c r="H20"/>
      <c r="I20"/>
    </row>
    <row r="21" spans="1:9" x14ac:dyDescent="0.25">
      <c r="A21" s="63" t="s">
        <v>43</v>
      </c>
      <c r="B21" s="63">
        <v>0.74551332249153024</v>
      </c>
      <c r="C21"/>
      <c r="D21"/>
      <c r="E21"/>
      <c r="F21"/>
      <c r="G21"/>
      <c r="H21"/>
      <c r="I21"/>
    </row>
    <row r="22" spans="1:9" x14ac:dyDescent="0.25">
      <c r="A22" s="63" t="s">
        <v>44</v>
      </c>
      <c r="B22" s="63">
        <v>16562.744939801367</v>
      </c>
      <c r="C22"/>
      <c r="D22"/>
      <c r="E22"/>
      <c r="F22"/>
      <c r="G22"/>
      <c r="H22"/>
      <c r="I22"/>
    </row>
    <row r="23" spans="1:9" ht="15.75" thickBot="1" x14ac:dyDescent="0.3">
      <c r="A23" s="64" t="s">
        <v>45</v>
      </c>
      <c r="B23" s="64">
        <v>7</v>
      </c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  <row r="25" spans="1:9" ht="15.75" thickBot="1" x14ac:dyDescent="0.3">
      <c r="A25" t="s">
        <v>46</v>
      </c>
      <c r="B25"/>
      <c r="C25"/>
      <c r="D25"/>
      <c r="E25"/>
      <c r="F25"/>
      <c r="G25"/>
      <c r="H25"/>
      <c r="I25"/>
    </row>
    <row r="26" spans="1:9" x14ac:dyDescent="0.25">
      <c r="A26" s="65"/>
      <c r="B26" s="65" t="s">
        <v>51</v>
      </c>
      <c r="C26" s="65" t="s">
        <v>52</v>
      </c>
      <c r="D26" s="65" t="s">
        <v>53</v>
      </c>
      <c r="E26" s="65" t="s">
        <v>54</v>
      </c>
      <c r="F26" s="65" t="s">
        <v>55</v>
      </c>
      <c r="G26"/>
      <c r="H26"/>
      <c r="I26"/>
    </row>
    <row r="27" spans="1:9" x14ac:dyDescent="0.25">
      <c r="A27" s="63" t="s">
        <v>47</v>
      </c>
      <c r="B27" s="63">
        <v>3</v>
      </c>
      <c r="C27" s="63">
        <v>5644740725.8915396</v>
      </c>
      <c r="D27" s="63">
        <v>1881580241.9638464</v>
      </c>
      <c r="E27" s="63">
        <v>6.8589575673698535</v>
      </c>
      <c r="F27" s="63">
        <v>7.4043308994197726E-2</v>
      </c>
      <c r="G27"/>
      <c r="H27"/>
      <c r="I27"/>
    </row>
    <row r="28" spans="1:9" x14ac:dyDescent="0.25">
      <c r="A28" s="63" t="s">
        <v>48</v>
      </c>
      <c r="B28" s="63">
        <v>3</v>
      </c>
      <c r="C28" s="63">
        <v>822973559.82274723</v>
      </c>
      <c r="D28" s="63">
        <v>274324519.94091576</v>
      </c>
      <c r="E28" s="63"/>
      <c r="F28" s="63"/>
      <c r="G28"/>
      <c r="H28"/>
      <c r="I28"/>
    </row>
    <row r="29" spans="1:9" ht="15.75" thickBot="1" x14ac:dyDescent="0.3">
      <c r="A29" s="64" t="s">
        <v>49</v>
      </c>
      <c r="B29" s="64">
        <v>6</v>
      </c>
      <c r="C29" s="64">
        <v>6467714285.7142868</v>
      </c>
      <c r="D29" s="64"/>
      <c r="E29" s="64"/>
      <c r="F29" s="64"/>
      <c r="G29"/>
      <c r="H29"/>
      <c r="I29"/>
    </row>
    <row r="30" spans="1:9" ht="15.75" thickBot="1" x14ac:dyDescent="0.3">
      <c r="A30"/>
      <c r="B30"/>
      <c r="C30"/>
      <c r="D30"/>
      <c r="E30"/>
      <c r="F30"/>
      <c r="G30"/>
      <c r="H30"/>
      <c r="I30"/>
    </row>
    <row r="31" spans="1:9" x14ac:dyDescent="0.25">
      <c r="A31" s="65"/>
      <c r="B31" s="65" t="s">
        <v>56</v>
      </c>
      <c r="C31" s="65" t="s">
        <v>44</v>
      </c>
      <c r="D31" s="65" t="s">
        <v>57</v>
      </c>
      <c r="E31" s="65" t="s">
        <v>58</v>
      </c>
      <c r="F31" s="65" t="s">
        <v>59</v>
      </c>
      <c r="G31" s="65" t="s">
        <v>60</v>
      </c>
      <c r="H31" s="65" t="s">
        <v>61</v>
      </c>
      <c r="I31" s="65" t="s">
        <v>62</v>
      </c>
    </row>
    <row r="32" spans="1:9" x14ac:dyDescent="0.25">
      <c r="A32" s="63" t="s">
        <v>50</v>
      </c>
      <c r="B32" s="63">
        <v>26253.028064992672</v>
      </c>
      <c r="C32" s="63">
        <v>40103.659113535577</v>
      </c>
      <c r="D32" s="63">
        <v>0.65462924444547477</v>
      </c>
      <c r="E32" s="63">
        <v>0.55941809175655466</v>
      </c>
      <c r="F32" s="63">
        <v>-101374.71370923598</v>
      </c>
      <c r="G32" s="63">
        <v>153880.76983922132</v>
      </c>
      <c r="H32" s="63">
        <v>-101374.71370923598</v>
      </c>
      <c r="I32" s="63">
        <v>153880.76983922132</v>
      </c>
    </row>
    <row r="33" spans="1:9" x14ac:dyDescent="0.25">
      <c r="A33" s="63" t="s">
        <v>63</v>
      </c>
      <c r="B33" s="63">
        <v>7800.8862629246942</v>
      </c>
      <c r="C33" s="63">
        <v>18378.78649267945</v>
      </c>
      <c r="D33" s="63">
        <v>0.42445056239332807</v>
      </c>
      <c r="E33" s="63">
        <v>0.69983713865294339</v>
      </c>
      <c r="F33" s="63">
        <v>-50688.614906301162</v>
      </c>
      <c r="G33" s="63">
        <v>66290.387432150543</v>
      </c>
      <c r="H33" s="63">
        <v>-50688.614906301162</v>
      </c>
      <c r="I33" s="63">
        <v>66290.387432150543</v>
      </c>
    </row>
    <row r="34" spans="1:9" x14ac:dyDescent="0.25">
      <c r="A34" s="63" t="s">
        <v>64</v>
      </c>
      <c r="B34" s="63">
        <v>2.769571639586379</v>
      </c>
      <c r="C34" s="63">
        <v>43.407468228052196</v>
      </c>
      <c r="D34" s="63">
        <v>6.3804035403210543E-2</v>
      </c>
      <c r="E34" s="63">
        <v>0.9531397012497701</v>
      </c>
      <c r="F34" s="63">
        <v>-135.37236524449833</v>
      </c>
      <c r="G34" s="63">
        <v>140.9115085236711</v>
      </c>
      <c r="H34" s="63">
        <v>-135.37236524449833</v>
      </c>
      <c r="I34" s="63">
        <v>140.9115085236711</v>
      </c>
    </row>
    <row r="35" spans="1:9" ht="15.75" thickBot="1" x14ac:dyDescent="0.3">
      <c r="A35" s="64" t="s">
        <v>65</v>
      </c>
      <c r="B35" s="64">
        <v>457939.43870014744</v>
      </c>
      <c r="C35" s="64">
        <v>274717.37011002895</v>
      </c>
      <c r="D35" s="64">
        <v>1.6669475196152865</v>
      </c>
      <c r="E35" s="64">
        <v>0.19411569384573424</v>
      </c>
      <c r="F35" s="64">
        <v>-416333.8408037714</v>
      </c>
      <c r="G35" s="64">
        <v>1332212.7182040662</v>
      </c>
      <c r="H35" s="64">
        <v>-416333.8408037714</v>
      </c>
      <c r="I35" s="64">
        <v>1332212.7182040662</v>
      </c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 t="s">
        <v>66</v>
      </c>
      <c r="B39"/>
      <c r="C39"/>
      <c r="D39"/>
      <c r="E39"/>
      <c r="F39" t="s">
        <v>71</v>
      </c>
      <c r="G39"/>
      <c r="H39"/>
      <c r="I39"/>
    </row>
    <row r="40" spans="1:9" ht="15.75" thickBot="1" x14ac:dyDescent="0.3">
      <c r="A40"/>
      <c r="B40"/>
      <c r="C40"/>
      <c r="D40"/>
      <c r="E40"/>
      <c r="F40"/>
      <c r="G40"/>
      <c r="H40"/>
      <c r="I40"/>
    </row>
    <row r="41" spans="1:9" x14ac:dyDescent="0.25">
      <c r="A41" s="65" t="s">
        <v>67</v>
      </c>
      <c r="B41" s="65" t="s">
        <v>68</v>
      </c>
      <c r="C41" s="65" t="s">
        <v>69</v>
      </c>
      <c r="D41" s="65" t="s">
        <v>70</v>
      </c>
      <c r="E41"/>
      <c r="F41" s="65" t="s">
        <v>72</v>
      </c>
      <c r="G41" s="65" t="s">
        <v>73</v>
      </c>
      <c r="H41"/>
      <c r="I41"/>
    </row>
    <row r="42" spans="1:9" x14ac:dyDescent="0.25">
      <c r="A42" s="63">
        <v>1</v>
      </c>
      <c r="B42" s="63">
        <v>119252.58493353028</v>
      </c>
      <c r="C42" s="63">
        <v>747.41506646972266</v>
      </c>
      <c r="D42" s="63">
        <v>6.38181972592851E-2</v>
      </c>
      <c r="E42"/>
      <c r="F42" s="63">
        <v>7.1428571428571432</v>
      </c>
      <c r="G42" s="63">
        <v>120000</v>
      </c>
      <c r="H42"/>
      <c r="I42"/>
    </row>
    <row r="43" spans="1:9" x14ac:dyDescent="0.25">
      <c r="A43" s="63">
        <v>2</v>
      </c>
      <c r="B43" s="63">
        <v>151889.14327917283</v>
      </c>
      <c r="C43" s="63">
        <v>-19889.143279172829</v>
      </c>
      <c r="D43" s="63">
        <v>-1.6982388047162202</v>
      </c>
      <c r="E43"/>
      <c r="F43" s="63">
        <v>21.428571428571431</v>
      </c>
      <c r="G43" s="63">
        <v>132000</v>
      </c>
      <c r="H43"/>
      <c r="I43"/>
    </row>
    <row r="44" spans="1:9" x14ac:dyDescent="0.25">
      <c r="A44" s="63">
        <v>3</v>
      </c>
      <c r="B44" s="63">
        <v>174509.15805022157</v>
      </c>
      <c r="C44" s="63">
        <v>5490.8419497784344</v>
      </c>
      <c r="D44" s="63">
        <v>0.46883672860067088</v>
      </c>
      <c r="E44"/>
      <c r="F44" s="63">
        <v>35.714285714285715</v>
      </c>
      <c r="G44" s="63">
        <v>155000</v>
      </c>
      <c r="H44"/>
      <c r="I44"/>
    </row>
    <row r="45" spans="1:9" x14ac:dyDescent="0.25">
      <c r="A45" s="63">
        <v>4</v>
      </c>
      <c r="B45" s="63">
        <v>215500.51698670606</v>
      </c>
      <c r="C45" s="63">
        <v>4499.4830132939387</v>
      </c>
      <c r="D45" s="63">
        <v>0.3841893311884787</v>
      </c>
      <c r="E45"/>
      <c r="F45" s="63">
        <v>50.000000000000007</v>
      </c>
      <c r="G45" s="63">
        <v>160000</v>
      </c>
      <c r="H45"/>
      <c r="I45"/>
    </row>
    <row r="46" spans="1:9" x14ac:dyDescent="0.25">
      <c r="A46" s="63">
        <v>5</v>
      </c>
      <c r="B46" s="63">
        <v>169679.68980797636</v>
      </c>
      <c r="C46" s="63">
        <v>320.31019202363677</v>
      </c>
      <c r="D46" s="63">
        <v>2.7349755090268865E-2</v>
      </c>
      <c r="E46"/>
      <c r="F46" s="63">
        <v>64.285714285714292</v>
      </c>
      <c r="G46" s="63">
        <v>170000</v>
      </c>
      <c r="H46"/>
      <c r="I46"/>
    </row>
    <row r="47" spans="1:9" x14ac:dyDescent="0.25">
      <c r="A47" s="63">
        <v>6</v>
      </c>
      <c r="B47" s="63">
        <v>168571.86115214182</v>
      </c>
      <c r="C47" s="63">
        <v>-8571.8611521418206</v>
      </c>
      <c r="D47" s="63">
        <v>-0.73191022020794372</v>
      </c>
      <c r="E47"/>
      <c r="F47" s="63">
        <v>78.571428571428569</v>
      </c>
      <c r="G47" s="63">
        <v>180000</v>
      </c>
      <c r="H47"/>
      <c r="I47"/>
    </row>
    <row r="48" spans="1:9" ht="15.75" thickBot="1" x14ac:dyDescent="0.3">
      <c r="A48" s="64">
        <v>7</v>
      </c>
      <c r="B48" s="64">
        <v>137597.04579025111</v>
      </c>
      <c r="C48" s="64">
        <v>17402.954209748888</v>
      </c>
      <c r="D48" s="64">
        <v>1.4859550127854579</v>
      </c>
      <c r="E48"/>
      <c r="F48" s="64">
        <v>92.857142857142861</v>
      </c>
      <c r="G48" s="64">
        <v>220000</v>
      </c>
      <c r="H48"/>
      <c r="I48"/>
    </row>
  </sheetData>
  <sortState ref="G42:G48">
    <sortCondition ref="G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</vt:lpstr>
      <vt:lpstr>WMA</vt:lpstr>
      <vt:lpstr>Exp Smoothing</vt:lpstr>
      <vt:lpstr>Adjusted Exponential Smoothing</vt:lpstr>
      <vt:lpstr>Regression</vt:lpstr>
      <vt:lpstr>Multiple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2012-07-26T19:12:36Z</dcterms:created>
  <dcterms:modified xsi:type="dcterms:W3CDTF">2016-11-15T22:38:52Z</dcterms:modified>
</cp:coreProperties>
</file>