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Library\Admin\RS\Research Data\Training\Doctoral Skills_Workshops\Data_organisation\2019_10_15_Data_Organisation\Datacarpentry-spreadsheets\Post-exercise_spreadsheets\"/>
    </mc:Choice>
  </mc:AlternateContent>
  <bookViews>
    <workbookView xWindow="0" yWindow="0" windowWidth="19200" windowHeight="11460" activeTab="3"/>
  </bookViews>
  <sheets>
    <sheet name="SAFI_clean_raw" sheetId="1" r:id="rId1"/>
    <sheet name="SAFI_clean_data_validation" sheetId="2" r:id="rId2"/>
    <sheet name="SAFI_clean_all_processed" sheetId="3" r:id="rId3"/>
    <sheet name="Documentation" sheetId="4" r:id="rId4"/>
  </sheets>
  <calcPr calcId="162913"/>
</workbook>
</file>

<file path=xl/calcChain.xml><?xml version="1.0" encoding="utf-8"?>
<calcChain xmlns="http://schemas.openxmlformats.org/spreadsheetml/2006/main">
  <c r="AA3" i="3" l="1"/>
  <c r="AA4" i="3"/>
  <c r="AA5" i="3"/>
  <c r="AA6" i="3"/>
  <c r="AA8" i="3"/>
  <c r="AA9" i="3"/>
  <c r="AA10" i="3"/>
  <c r="AA11" i="3"/>
  <c r="AA12" i="3"/>
  <c r="AA13" i="3"/>
  <c r="AA14" i="3"/>
  <c r="AA15" i="3"/>
  <c r="AA16" i="3"/>
  <c r="AA2" i="3"/>
  <c r="AW3" i="3"/>
  <c r="AW4" i="3"/>
  <c r="AW5" i="3"/>
  <c r="AW6" i="3"/>
  <c r="AW7" i="3"/>
  <c r="AW8"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2" i="3"/>
  <c r="AW123" i="3"/>
  <c r="AW124" i="3"/>
  <c r="AW125" i="3"/>
  <c r="AW126" i="3"/>
  <c r="AW127" i="3"/>
  <c r="AW128" i="3"/>
  <c r="AW129" i="3"/>
  <c r="AW130" i="3"/>
  <c r="AW131" i="3"/>
  <c r="AW132" i="3"/>
  <c r="AW2" i="3"/>
  <c r="AV3" i="3"/>
  <c r="AV4" i="3"/>
  <c r="AV5" i="3"/>
  <c r="AV6"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2" i="3"/>
  <c r="AU3" i="3"/>
  <c r="AU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2"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3" i="3"/>
  <c r="AT4" i="3"/>
  <c r="AT5" i="3"/>
  <c r="AT6" i="3"/>
  <c r="AT7" i="3"/>
  <c r="AT8" i="3"/>
  <c r="AT9" i="3"/>
  <c r="AT10" i="3"/>
  <c r="AT11" i="3"/>
  <c r="AT12" i="3"/>
  <c r="AT13" i="3"/>
  <c r="AT14" i="3"/>
  <c r="AT15" i="3"/>
  <c r="AT16" i="3"/>
  <c r="AT17" i="3"/>
  <c r="AT18" i="3"/>
  <c r="AT19" i="3"/>
  <c r="AT20" i="3"/>
  <c r="AT21" i="3"/>
  <c r="AT22" i="3"/>
  <c r="AT23" i="3"/>
  <c r="AT24" i="3"/>
  <c r="AT25" i="3"/>
  <c r="AT26" i="3"/>
  <c r="AT27" i="3"/>
  <c r="AT28" i="3"/>
  <c r="AT29" i="3"/>
  <c r="AT30" i="3"/>
  <c r="AT31" i="3"/>
  <c r="AT32" i="3"/>
  <c r="AT33" i="3"/>
  <c r="AT2"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3" i="3"/>
  <c r="AS4" i="3"/>
  <c r="AS5" i="3"/>
  <c r="AS6" i="3"/>
  <c r="AS7" i="3"/>
  <c r="AS8" i="3"/>
  <c r="AS9" i="3"/>
  <c r="AS10" i="3"/>
  <c r="AS11" i="3"/>
  <c r="AS12" i="3"/>
  <c r="AS13" i="3"/>
  <c r="AS14" i="3"/>
  <c r="AS15" i="3"/>
  <c r="AS16" i="3"/>
  <c r="AS17" i="3"/>
  <c r="AS18" i="3"/>
  <c r="AS19" i="3"/>
  <c r="AS20" i="3"/>
  <c r="AS21" i="3"/>
  <c r="AS22" i="3"/>
  <c r="AS23" i="3"/>
  <c r="AS24" i="3"/>
  <c r="AS2"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3" i="3"/>
  <c r="AR4" i="3"/>
  <c r="AR5" i="3"/>
  <c r="AR6" i="3"/>
  <c r="AR7" i="3"/>
  <c r="AR8" i="3"/>
  <c r="AR9" i="3"/>
  <c r="AR10" i="3"/>
  <c r="AR11" i="3"/>
  <c r="AR12" i="3"/>
  <c r="AR13" i="3"/>
  <c r="AR14" i="3"/>
  <c r="AR15" i="3"/>
  <c r="AR16" i="3"/>
  <c r="AR17" i="3"/>
  <c r="AR18" i="3"/>
  <c r="AR19" i="3"/>
  <c r="AR20" i="3"/>
  <c r="AR21" i="3"/>
  <c r="AR22" i="3"/>
  <c r="AR23" i="3"/>
  <c r="AR24" i="3"/>
  <c r="AR25" i="3"/>
  <c r="AR26" i="3"/>
  <c r="AR27" i="3"/>
  <c r="AR28" i="3"/>
  <c r="AR29" i="3"/>
  <c r="AR2"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3" i="3"/>
  <c r="AQ4" i="3"/>
  <c r="AQ5" i="3"/>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2"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3" i="3"/>
  <c r="AP4" i="3"/>
  <c r="AP5" i="3"/>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2"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3" i="3"/>
  <c r="AO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2" i="3"/>
  <c r="AN3" i="3"/>
  <c r="AN4"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2"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3" i="3"/>
  <c r="AM4" i="3"/>
  <c r="AM5" i="3"/>
  <c r="AM6" i="3"/>
  <c r="AM7" i="3"/>
  <c r="AM8" i="3"/>
  <c r="AM9" i="3"/>
  <c r="AM10" i="3"/>
  <c r="AM11" i="3"/>
  <c r="AM12" i="3"/>
  <c r="AM13" i="3"/>
  <c r="AM14" i="3"/>
  <c r="AM15" i="3"/>
  <c r="AM16" i="3"/>
  <c r="AM17" i="3"/>
  <c r="AM18" i="3"/>
  <c r="AM19" i="3"/>
  <c r="AM20" i="3"/>
  <c r="AM21" i="3"/>
  <c r="AM22" i="3"/>
  <c r="AM23" i="3"/>
  <c r="AM24" i="3"/>
  <c r="AM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3" i="3"/>
  <c r="AL4" i="3"/>
  <c r="AL5" i="3"/>
  <c r="AL6" i="3"/>
  <c r="AL7" i="3"/>
  <c r="AL8" i="3"/>
  <c r="AL9" i="3"/>
  <c r="AL10" i="3"/>
  <c r="AL11" i="3"/>
  <c r="AL12" i="3"/>
  <c r="AL13" i="3"/>
  <c r="AL14" i="3"/>
  <c r="AL15" i="3"/>
  <c r="AL16" i="3"/>
  <c r="AL17" i="3"/>
  <c r="AL18" i="3"/>
  <c r="AL19" i="3"/>
  <c r="AL20" i="3"/>
  <c r="AL21" i="3"/>
  <c r="AL22" i="3"/>
  <c r="AL2" i="3"/>
  <c r="AH3" i="3"/>
  <c r="AH4" i="3"/>
  <c r="AH5" i="3"/>
  <c r="AH6" i="3"/>
  <c r="AH8" i="3"/>
  <c r="AH9" i="3"/>
  <c r="AH10" i="3"/>
  <c r="AH11" i="3"/>
  <c r="AH12" i="3"/>
  <c r="AH13" i="3"/>
  <c r="AH14" i="3"/>
  <c r="AH15" i="3"/>
  <c r="AH16" i="3"/>
  <c r="AH17" i="3"/>
  <c r="AH18" i="3"/>
  <c r="AH19" i="3"/>
  <c r="AH20" i="3"/>
  <c r="AH21" i="3"/>
  <c r="AH23" i="3"/>
  <c r="AH24" i="3"/>
  <c r="AH25" i="3"/>
  <c r="AH26" i="3"/>
  <c r="AH27" i="3"/>
  <c r="AH28" i="3"/>
  <c r="AH30" i="3"/>
  <c r="AH31" i="3"/>
  <c r="AH33" i="3"/>
  <c r="AH34" i="3"/>
  <c r="AH35" i="3"/>
  <c r="AH36" i="3"/>
  <c r="AH37" i="3"/>
  <c r="AH38" i="3"/>
  <c r="AH39" i="3"/>
  <c r="AH41" i="3"/>
  <c r="AH42" i="3"/>
  <c r="AH43" i="3"/>
  <c r="AH44" i="3"/>
  <c r="AH45" i="3"/>
  <c r="AH46" i="3"/>
  <c r="AH47" i="3"/>
  <c r="AH48" i="3"/>
  <c r="AH49" i="3"/>
  <c r="AH50" i="3"/>
  <c r="AH51" i="3"/>
  <c r="AH52" i="3"/>
  <c r="AH53" i="3"/>
  <c r="AH54" i="3"/>
  <c r="AH56" i="3"/>
  <c r="AH57" i="3"/>
  <c r="AH58" i="3"/>
  <c r="AH59" i="3"/>
  <c r="AH61" i="3"/>
  <c r="AH62" i="3"/>
  <c r="AH63" i="3"/>
  <c r="AH65" i="3"/>
  <c r="AH66" i="3"/>
  <c r="AH67" i="3"/>
  <c r="AH68" i="3"/>
  <c r="AH69" i="3"/>
  <c r="AH70" i="3"/>
  <c r="AH71" i="3"/>
  <c r="AH72" i="3"/>
  <c r="AH73" i="3"/>
  <c r="AH74" i="3"/>
  <c r="AH75" i="3"/>
  <c r="AH77" i="3"/>
  <c r="AH78" i="3"/>
  <c r="AH79" i="3"/>
  <c r="AH80" i="3"/>
  <c r="AH81" i="3"/>
  <c r="AH82" i="3"/>
  <c r="AH83" i="3"/>
  <c r="AH84" i="3"/>
  <c r="AH85" i="3"/>
  <c r="AH86" i="3"/>
  <c r="AH87"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2" i="3"/>
  <c r="AG31" i="3"/>
  <c r="AG33" i="3"/>
  <c r="AG34" i="3"/>
  <c r="AG35" i="3"/>
  <c r="AG36" i="3"/>
  <c r="AG37" i="3"/>
  <c r="AG38" i="3"/>
  <c r="AG39" i="3"/>
  <c r="AG41" i="3"/>
  <c r="AG42" i="3"/>
  <c r="AG43" i="3"/>
  <c r="AG44" i="3"/>
  <c r="AG45" i="3"/>
  <c r="AG46" i="3"/>
  <c r="AG47" i="3"/>
  <c r="AG48" i="3"/>
  <c r="AG49" i="3"/>
  <c r="AG50" i="3"/>
  <c r="AG51" i="3"/>
  <c r="AG52" i="3"/>
  <c r="AG53" i="3"/>
  <c r="AG54" i="3"/>
  <c r="AG56" i="3"/>
  <c r="AG57" i="3"/>
  <c r="AG58" i="3"/>
  <c r="AG59" i="3"/>
  <c r="AG61" i="3"/>
  <c r="AG62" i="3"/>
  <c r="AG63" i="3"/>
  <c r="AG65" i="3"/>
  <c r="AG66" i="3"/>
  <c r="AG67" i="3"/>
  <c r="AG68" i="3"/>
  <c r="AG69" i="3"/>
  <c r="AG70" i="3"/>
  <c r="AG71" i="3"/>
  <c r="AG72" i="3"/>
  <c r="AG73" i="3"/>
  <c r="AG74" i="3"/>
  <c r="AG75" i="3"/>
  <c r="AG77" i="3"/>
  <c r="AG78" i="3"/>
  <c r="AG79" i="3"/>
  <c r="AG80" i="3"/>
  <c r="AG81" i="3"/>
  <c r="AG82" i="3"/>
  <c r="AG83" i="3"/>
  <c r="AG84" i="3"/>
  <c r="AG85" i="3"/>
  <c r="AG86" i="3"/>
  <c r="AG87"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3" i="3"/>
  <c r="AG4" i="3"/>
  <c r="AG5" i="3"/>
  <c r="AG6" i="3"/>
  <c r="AG8" i="3"/>
  <c r="AG9" i="3"/>
  <c r="AG10" i="3"/>
  <c r="AG11" i="3"/>
  <c r="AG12" i="3"/>
  <c r="AG13" i="3"/>
  <c r="AG14" i="3"/>
  <c r="AG15" i="3"/>
  <c r="AG16" i="3"/>
  <c r="AG17" i="3"/>
  <c r="AG18" i="3"/>
  <c r="AG19" i="3"/>
  <c r="AG20" i="3"/>
  <c r="AG21" i="3"/>
  <c r="AG23" i="3"/>
  <c r="AG24" i="3"/>
  <c r="AG25" i="3"/>
  <c r="AG26" i="3"/>
  <c r="AG27" i="3"/>
  <c r="AG28" i="3"/>
  <c r="AG30" i="3"/>
  <c r="AG2" i="3"/>
  <c r="AF50" i="3"/>
  <c r="AF51" i="3"/>
  <c r="AF52" i="3"/>
  <c r="AF53" i="3"/>
  <c r="AF54" i="3"/>
  <c r="AF56" i="3"/>
  <c r="AF57" i="3"/>
  <c r="AF58" i="3"/>
  <c r="AF59" i="3"/>
  <c r="AF61" i="3"/>
  <c r="AF62" i="3"/>
  <c r="AF63" i="3"/>
  <c r="AF65" i="3"/>
  <c r="AF66" i="3"/>
  <c r="AF67" i="3"/>
  <c r="AF68" i="3"/>
  <c r="AF69" i="3"/>
  <c r="AF70" i="3"/>
  <c r="AF71" i="3"/>
  <c r="AF72" i="3"/>
  <c r="AF73" i="3"/>
  <c r="AF74" i="3"/>
  <c r="AF75" i="3"/>
  <c r="AF77" i="3"/>
  <c r="AF78" i="3"/>
  <c r="AF79" i="3"/>
  <c r="AF80" i="3"/>
  <c r="AF81" i="3"/>
  <c r="AF82" i="3"/>
  <c r="AF83" i="3"/>
  <c r="AF84" i="3"/>
  <c r="AF85" i="3"/>
  <c r="AF86" i="3"/>
  <c r="AF87"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49" i="3"/>
  <c r="AF27" i="3"/>
  <c r="AF28" i="3"/>
  <c r="AF30" i="3"/>
  <c r="AF31" i="3"/>
  <c r="AF33" i="3"/>
  <c r="AF34" i="3"/>
  <c r="AF35" i="3"/>
  <c r="AF36" i="3"/>
  <c r="AF37" i="3"/>
  <c r="AF38" i="3"/>
  <c r="AF39" i="3"/>
  <c r="AF41" i="3"/>
  <c r="AF42" i="3"/>
  <c r="AF43" i="3"/>
  <c r="AF44" i="3"/>
  <c r="AF45" i="3"/>
  <c r="AF46" i="3"/>
  <c r="AF47" i="3"/>
  <c r="AF48" i="3"/>
  <c r="AF3" i="3"/>
  <c r="AF4" i="3"/>
  <c r="AF5" i="3"/>
  <c r="AF6" i="3"/>
  <c r="AF8" i="3"/>
  <c r="AF9" i="3"/>
  <c r="AF10" i="3"/>
  <c r="AF11" i="3"/>
  <c r="AF12" i="3"/>
  <c r="AF13" i="3"/>
  <c r="AF14" i="3"/>
  <c r="AF15" i="3"/>
  <c r="AF16" i="3"/>
  <c r="AF17" i="3"/>
  <c r="AF18" i="3"/>
  <c r="AF19" i="3"/>
  <c r="AF20" i="3"/>
  <c r="AF21" i="3"/>
  <c r="AF23" i="3"/>
  <c r="AF24" i="3"/>
  <c r="AF25" i="3"/>
  <c r="AF26" i="3"/>
  <c r="AF2" i="3"/>
  <c r="AE3" i="3"/>
  <c r="AE4" i="3"/>
  <c r="AE5" i="3"/>
  <c r="AE6" i="3"/>
  <c r="AE8" i="3"/>
  <c r="AE9" i="3"/>
  <c r="AE10" i="3"/>
  <c r="AE11" i="3"/>
  <c r="AE12" i="3"/>
  <c r="AE13" i="3"/>
  <c r="AE14" i="3"/>
  <c r="AE15" i="3"/>
  <c r="AE16" i="3"/>
  <c r="AE17" i="3"/>
  <c r="AE18" i="3"/>
  <c r="AE19" i="3"/>
  <c r="AE20" i="3"/>
  <c r="AE21" i="3"/>
  <c r="AE23" i="3"/>
  <c r="AE24" i="3"/>
  <c r="AE25" i="3"/>
  <c r="AE26" i="3"/>
  <c r="AE27" i="3"/>
  <c r="AE28" i="3"/>
  <c r="AE30" i="3"/>
  <c r="AE31" i="3"/>
  <c r="AE33" i="3"/>
  <c r="AE34" i="3"/>
  <c r="AE35" i="3"/>
  <c r="AE36" i="3"/>
  <c r="AE37" i="3"/>
  <c r="AE38" i="3"/>
  <c r="AE39" i="3"/>
  <c r="AE41" i="3"/>
  <c r="AE42" i="3"/>
  <c r="AE43" i="3"/>
  <c r="AE44" i="3"/>
  <c r="AE45" i="3"/>
  <c r="AE46" i="3"/>
  <c r="AE47" i="3"/>
  <c r="AE48" i="3"/>
  <c r="AE49" i="3"/>
  <c r="AE50" i="3"/>
  <c r="AE51" i="3"/>
  <c r="AE52" i="3"/>
  <c r="AE53" i="3"/>
  <c r="AE54" i="3"/>
  <c r="AE56" i="3"/>
  <c r="AE57" i="3"/>
  <c r="AE58" i="3"/>
  <c r="AE59" i="3"/>
  <c r="AE61" i="3"/>
  <c r="AE62" i="3"/>
  <c r="AE63" i="3"/>
  <c r="AE65" i="3"/>
  <c r="AE66" i="3"/>
  <c r="AE67" i="3"/>
  <c r="AE68" i="3"/>
  <c r="AE69" i="3"/>
  <c r="AE70" i="3"/>
  <c r="AE71" i="3"/>
  <c r="AE72" i="3"/>
  <c r="AE73" i="3"/>
  <c r="AE74" i="3"/>
  <c r="AE75" i="3"/>
  <c r="AE77" i="3"/>
  <c r="AE78" i="3"/>
  <c r="AE79" i="3"/>
  <c r="AE80" i="3"/>
  <c r="AE81" i="3"/>
  <c r="AE82" i="3"/>
  <c r="AE83" i="3"/>
  <c r="AE84" i="3"/>
  <c r="AE85" i="3"/>
  <c r="AE86" i="3"/>
  <c r="AE87"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2"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69" i="3"/>
  <c r="AD70" i="3"/>
  <c r="AD71" i="3"/>
  <c r="AD72" i="3"/>
  <c r="AD73" i="3"/>
  <c r="AD74" i="3"/>
  <c r="AD75" i="3"/>
  <c r="AD77" i="3"/>
  <c r="AD78" i="3"/>
  <c r="AD79" i="3"/>
  <c r="AD80" i="3"/>
  <c r="AD81" i="3"/>
  <c r="AD82" i="3"/>
  <c r="AD83" i="3"/>
  <c r="AD84" i="3"/>
  <c r="AD85" i="3"/>
  <c r="AD86" i="3"/>
  <c r="AD87" i="3"/>
  <c r="AD89" i="3"/>
  <c r="AD90" i="3"/>
  <c r="AD91" i="3"/>
  <c r="AD92" i="3"/>
  <c r="AD93" i="3"/>
  <c r="AD94" i="3"/>
  <c r="AD95" i="3"/>
  <c r="AD96" i="3"/>
  <c r="AD97" i="3"/>
  <c r="AD98" i="3"/>
  <c r="AD99" i="3"/>
  <c r="AD100" i="3"/>
  <c r="AD101" i="3"/>
  <c r="AD102" i="3"/>
  <c r="AD103" i="3"/>
  <c r="AD104" i="3"/>
  <c r="AD38" i="3"/>
  <c r="AD39" i="3"/>
  <c r="AD41" i="3"/>
  <c r="AD42" i="3"/>
  <c r="AD43" i="3"/>
  <c r="AD44" i="3"/>
  <c r="AD45" i="3"/>
  <c r="AD46" i="3"/>
  <c r="AD47" i="3"/>
  <c r="AD48" i="3"/>
  <c r="AD49" i="3"/>
  <c r="AD50" i="3"/>
  <c r="AD51" i="3"/>
  <c r="AD52" i="3"/>
  <c r="AD53" i="3"/>
  <c r="AD54" i="3"/>
  <c r="AD56" i="3"/>
  <c r="AD57" i="3"/>
  <c r="AD58" i="3"/>
  <c r="AD59" i="3"/>
  <c r="AD61" i="3"/>
  <c r="AD62" i="3"/>
  <c r="AD63" i="3"/>
  <c r="AD65" i="3"/>
  <c r="AD66" i="3"/>
  <c r="AD67" i="3"/>
  <c r="AD68" i="3"/>
  <c r="AD3" i="3"/>
  <c r="AD4" i="3"/>
  <c r="AD5" i="3"/>
  <c r="AD6" i="3"/>
  <c r="AD8" i="3"/>
  <c r="AD9" i="3"/>
  <c r="AD10" i="3"/>
  <c r="AD11" i="3"/>
  <c r="AD12" i="3"/>
  <c r="AD13" i="3"/>
  <c r="AD14" i="3"/>
  <c r="AD15" i="3"/>
  <c r="AD16" i="3"/>
  <c r="AD17" i="3"/>
  <c r="AD18" i="3"/>
  <c r="AD19" i="3"/>
  <c r="AD20" i="3"/>
  <c r="AD21" i="3"/>
  <c r="AD23" i="3"/>
  <c r="AD24" i="3"/>
  <c r="AD25" i="3"/>
  <c r="AD26" i="3"/>
  <c r="AD27" i="3"/>
  <c r="AD28" i="3"/>
  <c r="AD30" i="3"/>
  <c r="AD31" i="3"/>
  <c r="AD33" i="3"/>
  <c r="AD34" i="3"/>
  <c r="AD35" i="3"/>
  <c r="AD36" i="3"/>
  <c r="AD37" i="3"/>
  <c r="AD2" i="3"/>
  <c r="AC3" i="3"/>
  <c r="AC4" i="3"/>
  <c r="AC5" i="3"/>
  <c r="AC6" i="3"/>
  <c r="AC8" i="3"/>
  <c r="AC9" i="3"/>
  <c r="AC10" i="3"/>
  <c r="AC11" i="3"/>
  <c r="AC12" i="3"/>
  <c r="AC13" i="3"/>
  <c r="AC14" i="3"/>
  <c r="AC15" i="3"/>
  <c r="AC16" i="3"/>
  <c r="AC17" i="3"/>
  <c r="AC18" i="3"/>
  <c r="AC19" i="3"/>
  <c r="AC20" i="3"/>
  <c r="AC21" i="3"/>
  <c r="AC23" i="3"/>
  <c r="AC24" i="3"/>
  <c r="AC25" i="3"/>
  <c r="AC26" i="3"/>
  <c r="AC27" i="3"/>
  <c r="AC28" i="3"/>
  <c r="AC30" i="3"/>
  <c r="AC31" i="3"/>
  <c r="AC33" i="3"/>
  <c r="AC34" i="3"/>
  <c r="AC35" i="3"/>
  <c r="AC36" i="3"/>
  <c r="AC37" i="3"/>
  <c r="AC38" i="3"/>
  <c r="AC39" i="3"/>
  <c r="AC41" i="3"/>
  <c r="AC42" i="3"/>
  <c r="AC43" i="3"/>
  <c r="AC44" i="3"/>
  <c r="AC45" i="3"/>
  <c r="AC46" i="3"/>
  <c r="AC47" i="3"/>
  <c r="AC48" i="3"/>
  <c r="AC49" i="3"/>
  <c r="AC50" i="3"/>
  <c r="AC51" i="3"/>
  <c r="AC52" i="3"/>
  <c r="AC53" i="3"/>
  <c r="AC54" i="3"/>
  <c r="AC56" i="3"/>
  <c r="AC57" i="3"/>
  <c r="AC58" i="3"/>
  <c r="AC59" i="3"/>
  <c r="AC61" i="3"/>
  <c r="AC62" i="3"/>
  <c r="AC63" i="3"/>
  <c r="AC65" i="3"/>
  <c r="AC66" i="3"/>
  <c r="AC67" i="3"/>
  <c r="AC68" i="3"/>
  <c r="AC69" i="3"/>
  <c r="AC70" i="3"/>
  <c r="AC71" i="3"/>
  <c r="AC72" i="3"/>
  <c r="AC73" i="3"/>
  <c r="AC74" i="3"/>
  <c r="AC75" i="3"/>
  <c r="AC77" i="3"/>
  <c r="AC78" i="3"/>
  <c r="AC79" i="3"/>
  <c r="AC80" i="3"/>
  <c r="AC81" i="3"/>
  <c r="AC82" i="3"/>
  <c r="AC83" i="3"/>
  <c r="AC84" i="3"/>
  <c r="AC85" i="3"/>
  <c r="AC86" i="3"/>
  <c r="AC87"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2" i="3"/>
  <c r="AB24" i="3"/>
  <c r="AB25" i="3"/>
  <c r="AB26" i="3"/>
  <c r="AB27" i="3"/>
  <c r="AB28" i="3"/>
  <c r="AB30" i="3"/>
  <c r="AB31" i="3"/>
  <c r="AB33" i="3"/>
  <c r="AB34" i="3"/>
  <c r="AB35" i="3"/>
  <c r="AB36" i="3"/>
  <c r="AB37" i="3"/>
  <c r="AB38" i="3"/>
  <c r="AB39" i="3"/>
  <c r="AB41" i="3"/>
  <c r="AB42" i="3"/>
  <c r="AB43" i="3"/>
  <c r="AB44" i="3"/>
  <c r="AB45" i="3"/>
  <c r="AB46" i="3"/>
  <c r="AB47" i="3"/>
  <c r="AB48" i="3"/>
  <c r="AB49" i="3"/>
  <c r="AB50" i="3"/>
  <c r="AB51" i="3"/>
  <c r="AB52" i="3"/>
  <c r="AB53" i="3"/>
  <c r="AB54" i="3"/>
  <c r="AB56" i="3"/>
  <c r="AB57" i="3"/>
  <c r="AB58" i="3"/>
  <c r="AB59" i="3"/>
  <c r="AB61" i="3"/>
  <c r="AB62" i="3"/>
  <c r="AB63" i="3"/>
  <c r="AB65" i="3"/>
  <c r="AB66" i="3"/>
  <c r="AB67" i="3"/>
  <c r="AB68" i="3"/>
  <c r="AB69" i="3"/>
  <c r="AB70" i="3"/>
  <c r="AB71" i="3"/>
  <c r="AB72" i="3"/>
  <c r="AB73" i="3"/>
  <c r="AB74" i="3"/>
  <c r="AB75" i="3"/>
  <c r="AB77" i="3"/>
  <c r="AB78" i="3"/>
  <c r="AB79" i="3"/>
  <c r="AB80" i="3"/>
  <c r="AB81" i="3"/>
  <c r="AB82" i="3"/>
  <c r="AB83" i="3"/>
  <c r="AB84" i="3"/>
  <c r="AB85" i="3"/>
  <c r="AB86" i="3"/>
  <c r="AB87"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3" i="3"/>
  <c r="AB4" i="3"/>
  <c r="AB5" i="3"/>
  <c r="AB6" i="3"/>
  <c r="AB8" i="3"/>
  <c r="AB9" i="3"/>
  <c r="AB10" i="3"/>
  <c r="AB11" i="3"/>
  <c r="AB12" i="3"/>
  <c r="AB13" i="3"/>
  <c r="AB14" i="3"/>
  <c r="AB15" i="3"/>
  <c r="AB16" i="3"/>
  <c r="AB17" i="3"/>
  <c r="AB18" i="3"/>
  <c r="AB19" i="3"/>
  <c r="AB20" i="3"/>
  <c r="AB21" i="3"/>
  <c r="AB23" i="3"/>
  <c r="AB2" i="3"/>
  <c r="AA17" i="3"/>
  <c r="AA18" i="3"/>
  <c r="AA19" i="3"/>
  <c r="AA20" i="3"/>
  <c r="AA21" i="3"/>
  <c r="AA23" i="3"/>
  <c r="AA24" i="3"/>
  <c r="AA25" i="3"/>
  <c r="AA26" i="3"/>
  <c r="AA27" i="3"/>
  <c r="AA28" i="3"/>
  <c r="AA30" i="3"/>
  <c r="AA31" i="3"/>
  <c r="AA33" i="3"/>
  <c r="AA34" i="3"/>
  <c r="AA35" i="3"/>
  <c r="AA36" i="3"/>
  <c r="AA37" i="3"/>
  <c r="AA38" i="3"/>
  <c r="AA39" i="3"/>
  <c r="AA41" i="3"/>
  <c r="AA42" i="3"/>
  <c r="AA43" i="3"/>
  <c r="AA44" i="3"/>
  <c r="AA45" i="3"/>
  <c r="AA46" i="3"/>
  <c r="AA47" i="3"/>
  <c r="AA48" i="3"/>
  <c r="AA49" i="3"/>
  <c r="AA50" i="3"/>
  <c r="AA51" i="3"/>
  <c r="AA52" i="3"/>
  <c r="AA53" i="3"/>
  <c r="AA54" i="3"/>
  <c r="AA56" i="3"/>
  <c r="AA57" i="3"/>
  <c r="AA58" i="3"/>
  <c r="AA59" i="3"/>
  <c r="AA61" i="3"/>
  <c r="AA62" i="3"/>
  <c r="AA63" i="3"/>
  <c r="AA65" i="3"/>
  <c r="AA66" i="3"/>
  <c r="AA67" i="3"/>
  <c r="AA68" i="3"/>
  <c r="AA69" i="3"/>
  <c r="AA70" i="3"/>
  <c r="AA71" i="3"/>
  <c r="AA72" i="3"/>
  <c r="AA73" i="3"/>
  <c r="AA74" i="3"/>
  <c r="AA75" i="3"/>
  <c r="AA77" i="3"/>
  <c r="AA78" i="3"/>
  <c r="AA79" i="3"/>
  <c r="AA80" i="3"/>
  <c r="AA81" i="3"/>
  <c r="AA82" i="3"/>
  <c r="AA83" i="3"/>
  <c r="AA84" i="3"/>
  <c r="AA85" i="3"/>
  <c r="AA86" i="3"/>
  <c r="AA87"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Z3" i="3"/>
  <c r="Z4" i="3"/>
  <c r="Z5" i="3"/>
  <c r="Z6" i="3"/>
  <c r="Z8" i="3"/>
  <c r="Z9" i="3"/>
  <c r="Z10" i="3"/>
  <c r="Z11" i="3"/>
  <c r="Z12" i="3"/>
  <c r="Z13" i="3"/>
  <c r="Z14" i="3"/>
  <c r="Z15" i="3"/>
  <c r="Z16" i="3"/>
  <c r="Z17" i="3"/>
  <c r="Z18" i="3"/>
  <c r="Z19" i="3"/>
  <c r="Z20" i="3"/>
  <c r="Z21" i="3"/>
  <c r="Z23" i="3"/>
  <c r="Z24" i="3"/>
  <c r="Z25" i="3"/>
  <c r="Z26" i="3"/>
  <c r="Z27" i="3"/>
  <c r="Z28" i="3"/>
  <c r="Z30" i="3"/>
  <c r="Z31" i="3"/>
  <c r="Z33" i="3"/>
  <c r="Z34" i="3"/>
  <c r="Z35" i="3"/>
  <c r="Z36" i="3"/>
  <c r="Z37" i="3"/>
  <c r="Z38" i="3"/>
  <c r="Z39" i="3"/>
  <c r="Z41" i="3"/>
  <c r="Z42" i="3"/>
  <c r="Z43" i="3"/>
  <c r="Z44" i="3"/>
  <c r="Z45" i="3"/>
  <c r="Z46" i="3"/>
  <c r="Z47" i="3"/>
  <c r="Z48" i="3"/>
  <c r="Z49" i="3"/>
  <c r="Z50" i="3"/>
  <c r="Z51" i="3"/>
  <c r="Z52" i="3"/>
  <c r="Z53" i="3"/>
  <c r="Z54" i="3"/>
  <c r="Z56" i="3"/>
  <c r="Z57" i="3"/>
  <c r="Z58" i="3"/>
  <c r="Z59" i="3"/>
  <c r="Z61" i="3"/>
  <c r="Z62" i="3"/>
  <c r="Z63" i="3"/>
  <c r="Z65" i="3"/>
  <c r="Z66" i="3"/>
  <c r="Z67" i="3"/>
  <c r="Z68" i="3"/>
  <c r="Z69" i="3"/>
  <c r="Z70" i="3"/>
  <c r="Z71" i="3"/>
  <c r="Z72" i="3"/>
  <c r="Z73" i="3"/>
  <c r="Z74" i="3"/>
  <c r="Z75" i="3"/>
  <c r="Z77" i="3"/>
  <c r="Z78" i="3"/>
  <c r="Z79" i="3"/>
  <c r="Z80" i="3"/>
  <c r="Z81" i="3"/>
  <c r="Z82" i="3"/>
  <c r="Z83" i="3"/>
  <c r="Z84" i="3"/>
  <c r="Z85" i="3"/>
  <c r="Z86" i="3"/>
  <c r="Z87"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2" i="3"/>
  <c r="Y27" i="3"/>
  <c r="Y28" i="3"/>
  <c r="Y30" i="3"/>
  <c r="Y31" i="3"/>
  <c r="Y33" i="3"/>
  <c r="Y34" i="3"/>
  <c r="Y35" i="3"/>
  <c r="Y36" i="3"/>
  <c r="Y37" i="3"/>
  <c r="Y38" i="3"/>
  <c r="Y39" i="3"/>
  <c r="Y41" i="3"/>
  <c r="Y42" i="3"/>
  <c r="Y43" i="3"/>
  <c r="Y44" i="3"/>
  <c r="Y45" i="3"/>
  <c r="Y46" i="3"/>
  <c r="Y47" i="3"/>
  <c r="Y48" i="3"/>
  <c r="Y49" i="3"/>
  <c r="Y50" i="3"/>
  <c r="Y51" i="3"/>
  <c r="Y52" i="3"/>
  <c r="Y53" i="3"/>
  <c r="Y54" i="3"/>
  <c r="Y56" i="3"/>
  <c r="Y57" i="3"/>
  <c r="Y58" i="3"/>
  <c r="Y59" i="3"/>
  <c r="Y61" i="3"/>
  <c r="Y62" i="3"/>
  <c r="Y63" i="3"/>
  <c r="Y65" i="3"/>
  <c r="Y66" i="3"/>
  <c r="Y67" i="3"/>
  <c r="Y68" i="3"/>
  <c r="Y69" i="3"/>
  <c r="Y70" i="3"/>
  <c r="Y71" i="3"/>
  <c r="Y72" i="3"/>
  <c r="Y73" i="3"/>
  <c r="Y74" i="3"/>
  <c r="Y75" i="3"/>
  <c r="Y77" i="3"/>
  <c r="Y78" i="3"/>
  <c r="Y79" i="3"/>
  <c r="Y80" i="3"/>
  <c r="Y81" i="3"/>
  <c r="Y82" i="3"/>
  <c r="Y83" i="3"/>
  <c r="Y84" i="3"/>
  <c r="Y85" i="3"/>
  <c r="Y86" i="3"/>
  <c r="Y87"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3" i="3"/>
  <c r="Y4" i="3"/>
  <c r="Y5" i="3"/>
  <c r="Y6" i="3"/>
  <c r="Y8" i="3"/>
  <c r="Y9" i="3"/>
  <c r="Y10" i="3"/>
  <c r="Y11" i="3"/>
  <c r="Y12" i="3"/>
  <c r="Y13" i="3"/>
  <c r="Y14" i="3"/>
  <c r="Y15" i="3"/>
  <c r="Y16" i="3"/>
  <c r="Y17" i="3"/>
  <c r="Y18" i="3"/>
  <c r="Y19" i="3"/>
  <c r="Y20" i="3"/>
  <c r="Y21" i="3"/>
  <c r="Y23" i="3"/>
  <c r="Y24" i="3"/>
  <c r="Y25" i="3"/>
  <c r="Y26" i="3"/>
  <c r="Y2" i="3"/>
  <c r="X44" i="3"/>
  <c r="X45" i="3"/>
  <c r="X46" i="3"/>
  <c r="X47" i="3"/>
  <c r="X48" i="3"/>
  <c r="X49" i="3"/>
  <c r="X50" i="3"/>
  <c r="X51" i="3"/>
  <c r="X52" i="3"/>
  <c r="X53" i="3"/>
  <c r="X54" i="3"/>
  <c r="X56" i="3"/>
  <c r="X57" i="3"/>
  <c r="X58" i="3"/>
  <c r="X59" i="3"/>
  <c r="X61" i="3"/>
  <c r="X62" i="3"/>
  <c r="X63" i="3"/>
  <c r="X65" i="3"/>
  <c r="X66" i="3"/>
  <c r="X67" i="3"/>
  <c r="X68" i="3"/>
  <c r="X69" i="3"/>
  <c r="X70" i="3"/>
  <c r="X71" i="3"/>
  <c r="X72" i="3"/>
  <c r="X73" i="3"/>
  <c r="X74" i="3"/>
  <c r="X75" i="3"/>
  <c r="X77" i="3"/>
  <c r="X78" i="3"/>
  <c r="X79" i="3"/>
  <c r="X80" i="3"/>
  <c r="X81" i="3"/>
  <c r="X82" i="3"/>
  <c r="X83" i="3"/>
  <c r="X84" i="3"/>
  <c r="X85" i="3"/>
  <c r="X86" i="3"/>
  <c r="X87"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25" i="3"/>
  <c r="X26" i="3"/>
  <c r="X27" i="3"/>
  <c r="X28" i="3"/>
  <c r="X30" i="3"/>
  <c r="X31" i="3"/>
  <c r="X33" i="3"/>
  <c r="X34" i="3"/>
  <c r="X35" i="3"/>
  <c r="X36" i="3"/>
  <c r="X37" i="3"/>
  <c r="X38" i="3"/>
  <c r="X39" i="3"/>
  <c r="X41" i="3"/>
  <c r="X42" i="3"/>
  <c r="X43" i="3"/>
  <c r="X3" i="3"/>
  <c r="X4" i="3"/>
  <c r="X5" i="3"/>
  <c r="X6" i="3"/>
  <c r="X8" i="3"/>
  <c r="X9" i="3"/>
  <c r="X10" i="3"/>
  <c r="X11" i="3"/>
  <c r="X12" i="3"/>
  <c r="X13" i="3"/>
  <c r="X14" i="3"/>
  <c r="X15" i="3"/>
  <c r="X16" i="3"/>
  <c r="X17" i="3"/>
  <c r="X18" i="3"/>
  <c r="X19" i="3"/>
  <c r="X20" i="3"/>
  <c r="X21" i="3"/>
  <c r="X23" i="3"/>
  <c r="X24" i="3"/>
  <c r="X2" i="3"/>
  <c r="W17" i="3"/>
  <c r="W18" i="3"/>
  <c r="W19" i="3"/>
  <c r="W20" i="3"/>
  <c r="W21" i="3"/>
  <c r="W23" i="3"/>
  <c r="W24" i="3"/>
  <c r="W25" i="3"/>
  <c r="W26" i="3"/>
  <c r="W27" i="3"/>
  <c r="W28" i="3"/>
  <c r="W30" i="3"/>
  <c r="W31" i="3"/>
  <c r="W33" i="3"/>
  <c r="W34" i="3"/>
  <c r="W35" i="3"/>
  <c r="W36" i="3"/>
  <c r="W37" i="3"/>
  <c r="W38" i="3"/>
  <c r="W39" i="3"/>
  <c r="W41" i="3"/>
  <c r="W42" i="3"/>
  <c r="W43" i="3"/>
  <c r="W44" i="3"/>
  <c r="W45" i="3"/>
  <c r="W46" i="3"/>
  <c r="W47" i="3"/>
  <c r="W48" i="3"/>
  <c r="W49" i="3"/>
  <c r="W50" i="3"/>
  <c r="W51" i="3"/>
  <c r="W52" i="3"/>
  <c r="W53" i="3"/>
  <c r="W54" i="3"/>
  <c r="W56" i="3"/>
  <c r="W57" i="3"/>
  <c r="W58" i="3"/>
  <c r="W59" i="3"/>
  <c r="W61" i="3"/>
  <c r="W62" i="3"/>
  <c r="W63" i="3"/>
  <c r="W65" i="3"/>
  <c r="W66" i="3"/>
  <c r="W67" i="3"/>
  <c r="W68" i="3"/>
  <c r="W69" i="3"/>
  <c r="W70" i="3"/>
  <c r="W71" i="3"/>
  <c r="W72" i="3"/>
  <c r="W73" i="3"/>
  <c r="W74" i="3"/>
  <c r="W75" i="3"/>
  <c r="W77" i="3"/>
  <c r="W78" i="3"/>
  <c r="W79" i="3"/>
  <c r="W80" i="3"/>
  <c r="W81" i="3"/>
  <c r="W82" i="3"/>
  <c r="W83" i="3"/>
  <c r="W84" i="3"/>
  <c r="W85" i="3"/>
  <c r="W86" i="3"/>
  <c r="W87"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3" i="3"/>
  <c r="W4" i="3"/>
  <c r="W5" i="3"/>
  <c r="W6" i="3"/>
  <c r="W8" i="3"/>
  <c r="W9" i="3"/>
  <c r="W10" i="3"/>
  <c r="W11" i="3"/>
  <c r="W12" i="3"/>
  <c r="W13" i="3"/>
  <c r="W14" i="3"/>
  <c r="W15" i="3"/>
  <c r="W16" i="3"/>
  <c r="W2" i="3"/>
  <c r="V33" i="3"/>
  <c r="V34" i="3"/>
  <c r="V35" i="3"/>
  <c r="V36" i="3"/>
  <c r="V37" i="3"/>
  <c r="V38" i="3"/>
  <c r="V39" i="3"/>
  <c r="V41" i="3"/>
  <c r="V42" i="3"/>
  <c r="V43" i="3"/>
  <c r="V44" i="3"/>
  <c r="V45" i="3"/>
  <c r="V46" i="3"/>
  <c r="V47" i="3"/>
  <c r="V48" i="3"/>
  <c r="V49" i="3"/>
  <c r="V50" i="3"/>
  <c r="V51" i="3"/>
  <c r="V52" i="3"/>
  <c r="V53" i="3"/>
  <c r="V54" i="3"/>
  <c r="V56" i="3"/>
  <c r="V57" i="3"/>
  <c r="V58" i="3"/>
  <c r="V59" i="3"/>
  <c r="V61" i="3"/>
  <c r="V62" i="3"/>
  <c r="V63" i="3"/>
  <c r="V65" i="3"/>
  <c r="V66" i="3"/>
  <c r="V67" i="3"/>
  <c r="V68" i="3"/>
  <c r="V69" i="3"/>
  <c r="V70" i="3"/>
  <c r="V71" i="3"/>
  <c r="V72" i="3"/>
  <c r="V73" i="3"/>
  <c r="V74" i="3"/>
  <c r="V75" i="3"/>
  <c r="V77" i="3"/>
  <c r="V78" i="3"/>
  <c r="V79" i="3"/>
  <c r="V80" i="3"/>
  <c r="V81" i="3"/>
  <c r="V82" i="3"/>
  <c r="V83" i="3"/>
  <c r="V84" i="3"/>
  <c r="V85" i="3"/>
  <c r="V86" i="3"/>
  <c r="V87"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3" i="3"/>
  <c r="V4" i="3"/>
  <c r="V5" i="3"/>
  <c r="V6" i="3"/>
  <c r="V8" i="3"/>
  <c r="V9" i="3"/>
  <c r="V10" i="3"/>
  <c r="V11" i="3"/>
  <c r="V12" i="3"/>
  <c r="V13" i="3"/>
  <c r="V14" i="3"/>
  <c r="V15" i="3"/>
  <c r="V16" i="3"/>
  <c r="V17" i="3"/>
  <c r="V18" i="3"/>
  <c r="V19" i="3"/>
  <c r="V20" i="3"/>
  <c r="V21" i="3"/>
  <c r="V23" i="3"/>
  <c r="V24" i="3"/>
  <c r="V25" i="3"/>
  <c r="V26" i="3"/>
  <c r="V27" i="3"/>
  <c r="V28" i="3"/>
  <c r="V30" i="3"/>
  <c r="V31" i="3"/>
  <c r="V2" i="3"/>
  <c r="AI3" i="3" l="1"/>
  <c r="AI4" i="3"/>
  <c r="AI5" i="3"/>
  <c r="AI6" i="3"/>
  <c r="AI8" i="3"/>
  <c r="AI9" i="3"/>
  <c r="AI10" i="3"/>
  <c r="AI11" i="3"/>
  <c r="AI12" i="3"/>
  <c r="AI13" i="3"/>
  <c r="AI14" i="3"/>
  <c r="AI15" i="3"/>
  <c r="AI16" i="3"/>
  <c r="AI17" i="3"/>
  <c r="AI18" i="3"/>
  <c r="AI19" i="3"/>
  <c r="AI20" i="3"/>
  <c r="AI21" i="3"/>
  <c r="AI23" i="3"/>
  <c r="AI24" i="3"/>
  <c r="AI25" i="3"/>
  <c r="AI26" i="3"/>
  <c r="AI27" i="3"/>
  <c r="AI28" i="3"/>
  <c r="AI30" i="3"/>
  <c r="AI31" i="3"/>
  <c r="AI33" i="3"/>
  <c r="AI34" i="3"/>
  <c r="AI35" i="3"/>
  <c r="AI36" i="3"/>
  <c r="AI37" i="3"/>
  <c r="AI38" i="3"/>
  <c r="AI39" i="3"/>
  <c r="AI41" i="3"/>
  <c r="AI42" i="3"/>
  <c r="AI43" i="3"/>
  <c r="AI44" i="3"/>
  <c r="AI45" i="3"/>
  <c r="AI46" i="3"/>
  <c r="AI47" i="3"/>
  <c r="AI48" i="3"/>
  <c r="AI49" i="3"/>
  <c r="AI50" i="3"/>
  <c r="AI51" i="3"/>
  <c r="AI52" i="3"/>
  <c r="AI53" i="3"/>
  <c r="AI54" i="3"/>
  <c r="AI56" i="3"/>
  <c r="AI57" i="3"/>
  <c r="AI58" i="3"/>
  <c r="AI59" i="3"/>
  <c r="AI61" i="3"/>
  <c r="AI62" i="3"/>
  <c r="AI63" i="3"/>
  <c r="AI65" i="3"/>
  <c r="AI66" i="3"/>
  <c r="AI67" i="3"/>
  <c r="AI68" i="3"/>
  <c r="AI69" i="3"/>
  <c r="AI70" i="3"/>
  <c r="AI71" i="3"/>
  <c r="AI72" i="3"/>
  <c r="AI73" i="3"/>
  <c r="AI74" i="3"/>
  <c r="AI75" i="3"/>
  <c r="AI77" i="3"/>
  <c r="AI78" i="3"/>
  <c r="AI79" i="3"/>
  <c r="AI80" i="3"/>
  <c r="AI81" i="3"/>
  <c r="AI82" i="3"/>
  <c r="AI83" i="3"/>
  <c r="AI84" i="3"/>
  <c r="AI85" i="3"/>
  <c r="AI86" i="3"/>
  <c r="AI87"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2" i="3"/>
  <c r="H4" i="3"/>
  <c r="H12" i="3"/>
  <c r="H20" i="3"/>
  <c r="H28" i="3"/>
  <c r="H36" i="3"/>
  <c r="H44" i="3"/>
  <c r="H52" i="3"/>
  <c r="H60" i="3"/>
  <c r="H68" i="3"/>
  <c r="H76" i="3"/>
  <c r="H84" i="3"/>
  <c r="H92" i="3"/>
  <c r="H100" i="3"/>
  <c r="H108" i="3"/>
  <c r="H116" i="3"/>
  <c r="H124" i="3"/>
  <c r="H132" i="3"/>
  <c r="G7" i="3"/>
  <c r="G9" i="3"/>
  <c r="G15" i="3"/>
  <c r="G17" i="3"/>
  <c r="G23" i="3"/>
  <c r="G25" i="3"/>
  <c r="G31" i="3"/>
  <c r="G33" i="3"/>
  <c r="G39" i="3"/>
  <c r="G41" i="3"/>
  <c r="G47" i="3"/>
  <c r="G49" i="3"/>
  <c r="G55" i="3"/>
  <c r="G57" i="3"/>
  <c r="G63" i="3"/>
  <c r="G65" i="3"/>
  <c r="G71" i="3"/>
  <c r="G73" i="3"/>
  <c r="G79" i="3"/>
  <c r="G81" i="3"/>
  <c r="G87" i="3"/>
  <c r="G89" i="3"/>
  <c r="G95" i="3"/>
  <c r="G97" i="3"/>
  <c r="G103" i="3"/>
  <c r="G105" i="3"/>
  <c r="G111" i="3"/>
  <c r="G113" i="3"/>
  <c r="G119" i="3"/>
  <c r="G121" i="3"/>
  <c r="G127" i="3"/>
  <c r="G129" i="3"/>
  <c r="F5" i="3"/>
  <c r="F7" i="3"/>
  <c r="F13" i="3"/>
  <c r="F15" i="3"/>
  <c r="F21" i="3"/>
  <c r="F23" i="3"/>
  <c r="F29" i="3"/>
  <c r="F31" i="3"/>
  <c r="F37" i="3"/>
  <c r="F39" i="3"/>
  <c r="F45" i="3"/>
  <c r="F47" i="3"/>
  <c r="F53" i="3"/>
  <c r="F55" i="3"/>
  <c r="F61" i="3"/>
  <c r="F63" i="3"/>
  <c r="F69" i="3"/>
  <c r="F71" i="3"/>
  <c r="F77" i="3"/>
  <c r="F79" i="3"/>
  <c r="F85" i="3"/>
  <c r="F87" i="3"/>
  <c r="F93" i="3"/>
  <c r="F95" i="3"/>
  <c r="F101" i="3"/>
  <c r="F103" i="3"/>
  <c r="F109" i="3"/>
  <c r="F111" i="3"/>
  <c r="F117" i="3"/>
  <c r="F119" i="3"/>
  <c r="F125" i="3"/>
  <c r="F127" i="3"/>
  <c r="E3" i="3"/>
  <c r="G3" i="3" s="1"/>
  <c r="E4" i="3"/>
  <c r="G4" i="3" s="1"/>
  <c r="E5" i="3"/>
  <c r="H5" i="3" s="1"/>
  <c r="E6" i="3"/>
  <c r="F6" i="3" s="1"/>
  <c r="E7" i="3"/>
  <c r="H7" i="3" s="1"/>
  <c r="E8" i="3"/>
  <c r="F8" i="3" s="1"/>
  <c r="E9" i="3"/>
  <c r="F9" i="3" s="1"/>
  <c r="E10" i="3"/>
  <c r="G10" i="3" s="1"/>
  <c r="E11" i="3"/>
  <c r="G11" i="3" s="1"/>
  <c r="E12" i="3"/>
  <c r="G12" i="3" s="1"/>
  <c r="E13" i="3"/>
  <c r="H13" i="3" s="1"/>
  <c r="E14" i="3"/>
  <c r="F14" i="3" s="1"/>
  <c r="E15" i="3"/>
  <c r="H15" i="3" s="1"/>
  <c r="E16" i="3"/>
  <c r="F16" i="3" s="1"/>
  <c r="E17" i="3"/>
  <c r="F17" i="3" s="1"/>
  <c r="E18" i="3"/>
  <c r="G18" i="3" s="1"/>
  <c r="E19" i="3"/>
  <c r="G19" i="3" s="1"/>
  <c r="E20" i="3"/>
  <c r="G20" i="3" s="1"/>
  <c r="E21" i="3"/>
  <c r="H21" i="3" s="1"/>
  <c r="E22" i="3"/>
  <c r="F22" i="3" s="1"/>
  <c r="E23" i="3"/>
  <c r="H23" i="3" s="1"/>
  <c r="E24" i="3"/>
  <c r="F24" i="3" s="1"/>
  <c r="E25" i="3"/>
  <c r="F25" i="3" s="1"/>
  <c r="E26" i="3"/>
  <c r="G26" i="3" s="1"/>
  <c r="E27" i="3"/>
  <c r="G27" i="3" s="1"/>
  <c r="E28" i="3"/>
  <c r="G28" i="3" s="1"/>
  <c r="E29" i="3"/>
  <c r="H29" i="3" s="1"/>
  <c r="E30" i="3"/>
  <c r="F30" i="3" s="1"/>
  <c r="E31" i="3"/>
  <c r="H31" i="3" s="1"/>
  <c r="E32" i="3"/>
  <c r="F32" i="3" s="1"/>
  <c r="E33" i="3"/>
  <c r="F33" i="3" s="1"/>
  <c r="E34" i="3"/>
  <c r="G34" i="3" s="1"/>
  <c r="E35" i="3"/>
  <c r="G35" i="3" s="1"/>
  <c r="E36" i="3"/>
  <c r="G36" i="3" s="1"/>
  <c r="E37" i="3"/>
  <c r="H37" i="3" s="1"/>
  <c r="E38" i="3"/>
  <c r="F38" i="3" s="1"/>
  <c r="E39" i="3"/>
  <c r="H39" i="3" s="1"/>
  <c r="E40" i="3"/>
  <c r="F40" i="3" s="1"/>
  <c r="E41" i="3"/>
  <c r="F41" i="3" s="1"/>
  <c r="E42" i="3"/>
  <c r="G42" i="3" s="1"/>
  <c r="E43" i="3"/>
  <c r="G43" i="3" s="1"/>
  <c r="E44" i="3"/>
  <c r="G44" i="3" s="1"/>
  <c r="E45" i="3"/>
  <c r="H45" i="3" s="1"/>
  <c r="E46" i="3"/>
  <c r="F46" i="3" s="1"/>
  <c r="E47" i="3"/>
  <c r="H47" i="3" s="1"/>
  <c r="E48" i="3"/>
  <c r="F48" i="3" s="1"/>
  <c r="E49" i="3"/>
  <c r="F49" i="3" s="1"/>
  <c r="E50" i="3"/>
  <c r="G50" i="3" s="1"/>
  <c r="E51" i="3"/>
  <c r="G51" i="3" s="1"/>
  <c r="E52" i="3"/>
  <c r="G52" i="3" s="1"/>
  <c r="E53" i="3"/>
  <c r="H53" i="3" s="1"/>
  <c r="E54" i="3"/>
  <c r="F54" i="3" s="1"/>
  <c r="E55" i="3"/>
  <c r="H55" i="3" s="1"/>
  <c r="E56" i="3"/>
  <c r="F56" i="3" s="1"/>
  <c r="E57" i="3"/>
  <c r="F57" i="3" s="1"/>
  <c r="E58" i="3"/>
  <c r="G58" i="3" s="1"/>
  <c r="E59" i="3"/>
  <c r="G59" i="3" s="1"/>
  <c r="E60" i="3"/>
  <c r="G60" i="3" s="1"/>
  <c r="E61" i="3"/>
  <c r="H61" i="3" s="1"/>
  <c r="E62" i="3"/>
  <c r="F62" i="3" s="1"/>
  <c r="E63" i="3"/>
  <c r="H63" i="3" s="1"/>
  <c r="E64" i="3"/>
  <c r="F64" i="3" s="1"/>
  <c r="E65" i="3"/>
  <c r="F65" i="3" s="1"/>
  <c r="E66" i="3"/>
  <c r="G66" i="3" s="1"/>
  <c r="E67" i="3"/>
  <c r="G67" i="3" s="1"/>
  <c r="E68" i="3"/>
  <c r="G68" i="3" s="1"/>
  <c r="E69" i="3"/>
  <c r="H69" i="3" s="1"/>
  <c r="E70" i="3"/>
  <c r="F70" i="3" s="1"/>
  <c r="E71" i="3"/>
  <c r="H71" i="3" s="1"/>
  <c r="E72" i="3"/>
  <c r="F72" i="3" s="1"/>
  <c r="E73" i="3"/>
  <c r="F73" i="3" s="1"/>
  <c r="E74" i="3"/>
  <c r="G74" i="3" s="1"/>
  <c r="E75" i="3"/>
  <c r="G75" i="3" s="1"/>
  <c r="E76" i="3"/>
  <c r="G76" i="3" s="1"/>
  <c r="E77" i="3"/>
  <c r="H77" i="3" s="1"/>
  <c r="E78" i="3"/>
  <c r="F78" i="3" s="1"/>
  <c r="E79" i="3"/>
  <c r="H79" i="3" s="1"/>
  <c r="E80" i="3"/>
  <c r="F80" i="3" s="1"/>
  <c r="E81" i="3"/>
  <c r="F81" i="3" s="1"/>
  <c r="E82" i="3"/>
  <c r="G82" i="3" s="1"/>
  <c r="E83" i="3"/>
  <c r="G83" i="3" s="1"/>
  <c r="E84" i="3"/>
  <c r="G84" i="3" s="1"/>
  <c r="E85" i="3"/>
  <c r="H85" i="3" s="1"/>
  <c r="E86" i="3"/>
  <c r="F86" i="3" s="1"/>
  <c r="E87" i="3"/>
  <c r="H87" i="3" s="1"/>
  <c r="E88" i="3"/>
  <c r="F88" i="3" s="1"/>
  <c r="E89" i="3"/>
  <c r="F89" i="3" s="1"/>
  <c r="E90" i="3"/>
  <c r="G90" i="3" s="1"/>
  <c r="E91" i="3"/>
  <c r="G91" i="3" s="1"/>
  <c r="E92" i="3"/>
  <c r="G92" i="3" s="1"/>
  <c r="E93" i="3"/>
  <c r="H93" i="3" s="1"/>
  <c r="E94" i="3"/>
  <c r="F94" i="3" s="1"/>
  <c r="E95" i="3"/>
  <c r="H95" i="3" s="1"/>
  <c r="E96" i="3"/>
  <c r="F96" i="3" s="1"/>
  <c r="E97" i="3"/>
  <c r="F97" i="3" s="1"/>
  <c r="E98" i="3"/>
  <c r="G98" i="3" s="1"/>
  <c r="E99" i="3"/>
  <c r="G99" i="3" s="1"/>
  <c r="E100" i="3"/>
  <c r="G100" i="3" s="1"/>
  <c r="E101" i="3"/>
  <c r="H101" i="3" s="1"/>
  <c r="E102" i="3"/>
  <c r="F102" i="3" s="1"/>
  <c r="E103" i="3"/>
  <c r="H103" i="3" s="1"/>
  <c r="E104" i="3"/>
  <c r="F104" i="3" s="1"/>
  <c r="E105" i="3"/>
  <c r="F105" i="3" s="1"/>
  <c r="E106" i="3"/>
  <c r="G106" i="3" s="1"/>
  <c r="E107" i="3"/>
  <c r="G107" i="3" s="1"/>
  <c r="E108" i="3"/>
  <c r="G108" i="3" s="1"/>
  <c r="E109" i="3"/>
  <c r="H109" i="3" s="1"/>
  <c r="E110" i="3"/>
  <c r="F110" i="3" s="1"/>
  <c r="E111" i="3"/>
  <c r="H111" i="3" s="1"/>
  <c r="E112" i="3"/>
  <c r="F112" i="3" s="1"/>
  <c r="E113" i="3"/>
  <c r="F113" i="3" s="1"/>
  <c r="E114" i="3"/>
  <c r="G114" i="3" s="1"/>
  <c r="E115" i="3"/>
  <c r="G115" i="3" s="1"/>
  <c r="E116" i="3"/>
  <c r="G116" i="3" s="1"/>
  <c r="E117" i="3"/>
  <c r="H117" i="3" s="1"/>
  <c r="E118" i="3"/>
  <c r="F118" i="3" s="1"/>
  <c r="E119" i="3"/>
  <c r="H119" i="3" s="1"/>
  <c r="E120" i="3"/>
  <c r="F120" i="3" s="1"/>
  <c r="E121" i="3"/>
  <c r="F121" i="3" s="1"/>
  <c r="E122" i="3"/>
  <c r="G122" i="3" s="1"/>
  <c r="E123" i="3"/>
  <c r="G123" i="3" s="1"/>
  <c r="E124" i="3"/>
  <c r="G124" i="3" s="1"/>
  <c r="E125" i="3"/>
  <c r="H125" i="3" s="1"/>
  <c r="E126" i="3"/>
  <c r="F126" i="3" s="1"/>
  <c r="E127" i="3"/>
  <c r="H127" i="3" s="1"/>
  <c r="E128" i="3"/>
  <c r="F128" i="3" s="1"/>
  <c r="E129" i="3"/>
  <c r="F129" i="3" s="1"/>
  <c r="E130" i="3"/>
  <c r="G130" i="3" s="1"/>
  <c r="E131" i="3"/>
  <c r="G131" i="3" s="1"/>
  <c r="E132" i="3"/>
  <c r="G132" i="3" s="1"/>
  <c r="E2" i="3"/>
  <c r="H2" i="3" s="1"/>
  <c r="F2" i="3" l="1"/>
  <c r="F124" i="3"/>
  <c r="F116" i="3"/>
  <c r="F108" i="3"/>
  <c r="F100" i="3"/>
  <c r="F92" i="3"/>
  <c r="F84" i="3"/>
  <c r="F76" i="3"/>
  <c r="F68" i="3"/>
  <c r="F60" i="3"/>
  <c r="F52" i="3"/>
  <c r="F44" i="3"/>
  <c r="F36" i="3"/>
  <c r="F28" i="3"/>
  <c r="F20" i="3"/>
  <c r="F12" i="3"/>
  <c r="F4" i="3"/>
  <c r="G128" i="3"/>
  <c r="G120" i="3"/>
  <c r="G112" i="3"/>
  <c r="G104" i="3"/>
  <c r="G96" i="3"/>
  <c r="G88" i="3"/>
  <c r="G80" i="3"/>
  <c r="G72" i="3"/>
  <c r="G64" i="3"/>
  <c r="G56" i="3"/>
  <c r="G48" i="3"/>
  <c r="G40" i="3"/>
  <c r="G32" i="3"/>
  <c r="G24" i="3"/>
  <c r="G16" i="3"/>
  <c r="G8" i="3"/>
  <c r="H131" i="3"/>
  <c r="H123" i="3"/>
  <c r="H115" i="3"/>
  <c r="H107" i="3"/>
  <c r="H99" i="3"/>
  <c r="H91" i="3"/>
  <c r="H83" i="3"/>
  <c r="H75" i="3"/>
  <c r="H67" i="3"/>
  <c r="H59" i="3"/>
  <c r="H51" i="3"/>
  <c r="H43" i="3"/>
  <c r="H35" i="3"/>
  <c r="H27" i="3"/>
  <c r="H19" i="3"/>
  <c r="H11" i="3"/>
  <c r="H3" i="3"/>
  <c r="F131" i="3"/>
  <c r="F107" i="3"/>
  <c r="F83" i="3"/>
  <c r="F59" i="3"/>
  <c r="F35" i="3"/>
  <c r="F3" i="3"/>
  <c r="H130" i="3"/>
  <c r="H122" i="3"/>
  <c r="H114" i="3"/>
  <c r="H106" i="3"/>
  <c r="H98" i="3"/>
  <c r="H90" i="3"/>
  <c r="H82" i="3"/>
  <c r="H74" i="3"/>
  <c r="H66" i="3"/>
  <c r="H58" i="3"/>
  <c r="H50" i="3"/>
  <c r="H42" i="3"/>
  <c r="H34" i="3"/>
  <c r="H26" i="3"/>
  <c r="H18" i="3"/>
  <c r="H10" i="3"/>
  <c r="F115" i="3"/>
  <c r="F91" i="3"/>
  <c r="F67" i="3"/>
  <c r="F43" i="3"/>
  <c r="F27" i="3"/>
  <c r="F11" i="3"/>
  <c r="F130" i="3"/>
  <c r="F122" i="3"/>
  <c r="F114" i="3"/>
  <c r="F106" i="3"/>
  <c r="F98" i="3"/>
  <c r="F90" i="3"/>
  <c r="F82" i="3"/>
  <c r="F74" i="3"/>
  <c r="F66" i="3"/>
  <c r="F58" i="3"/>
  <c r="F50" i="3"/>
  <c r="F42" i="3"/>
  <c r="F34" i="3"/>
  <c r="F26" i="3"/>
  <c r="F18" i="3"/>
  <c r="F10" i="3"/>
  <c r="F132" i="3"/>
  <c r="G126" i="3"/>
  <c r="G118" i="3"/>
  <c r="G110" i="3"/>
  <c r="G102" i="3"/>
  <c r="G94" i="3"/>
  <c r="G86" i="3"/>
  <c r="G78" i="3"/>
  <c r="G70" i="3"/>
  <c r="G62" i="3"/>
  <c r="G54" i="3"/>
  <c r="G46" i="3"/>
  <c r="G38" i="3"/>
  <c r="G30" i="3"/>
  <c r="G22" i="3"/>
  <c r="G14" i="3"/>
  <c r="G6" i="3"/>
  <c r="H129" i="3"/>
  <c r="H121" i="3"/>
  <c r="H113" i="3"/>
  <c r="H105" i="3"/>
  <c r="H97" i="3"/>
  <c r="H89" i="3"/>
  <c r="H81" i="3"/>
  <c r="H73" i="3"/>
  <c r="H65" i="3"/>
  <c r="H57" i="3"/>
  <c r="H49" i="3"/>
  <c r="H41" i="3"/>
  <c r="H33" i="3"/>
  <c r="H25" i="3"/>
  <c r="H17" i="3"/>
  <c r="H9" i="3"/>
  <c r="F123" i="3"/>
  <c r="F99" i="3"/>
  <c r="F75" i="3"/>
  <c r="F51" i="3"/>
  <c r="F19" i="3"/>
  <c r="G2" i="3"/>
  <c r="G125" i="3"/>
  <c r="G117" i="3"/>
  <c r="G109" i="3"/>
  <c r="G101" i="3"/>
  <c r="G93" i="3"/>
  <c r="G85" i="3"/>
  <c r="G77" i="3"/>
  <c r="G69" i="3"/>
  <c r="G61" i="3"/>
  <c r="G53" i="3"/>
  <c r="G45" i="3"/>
  <c r="G37" i="3"/>
  <c r="G29" i="3"/>
  <c r="G21" i="3"/>
  <c r="G13" i="3"/>
  <c r="G5" i="3"/>
  <c r="H128" i="3"/>
  <c r="H120" i="3"/>
  <c r="H112" i="3"/>
  <c r="H104" i="3"/>
  <c r="H96" i="3"/>
  <c r="H88" i="3"/>
  <c r="H80" i="3"/>
  <c r="H72" i="3"/>
  <c r="H64" i="3"/>
  <c r="H56" i="3"/>
  <c r="H48" i="3"/>
  <c r="H40" i="3"/>
  <c r="H32" i="3"/>
  <c r="H24" i="3"/>
  <c r="H16" i="3"/>
  <c r="H8" i="3"/>
  <c r="H126" i="3"/>
  <c r="H118" i="3"/>
  <c r="H110" i="3"/>
  <c r="H102" i="3"/>
  <c r="H94" i="3"/>
  <c r="H86" i="3"/>
  <c r="H78" i="3"/>
  <c r="H70" i="3"/>
  <c r="H62" i="3"/>
  <c r="H54" i="3"/>
  <c r="H46" i="3"/>
  <c r="H38" i="3"/>
  <c r="H30" i="3"/>
  <c r="H22" i="3"/>
  <c r="H14" i="3"/>
  <c r="H6" i="3"/>
</calcChain>
</file>

<file path=xl/sharedStrings.xml><?xml version="1.0" encoding="utf-8"?>
<sst xmlns="http://schemas.openxmlformats.org/spreadsheetml/2006/main" count="3805" uniqueCount="435">
  <si>
    <t>key_ID</t>
  </si>
  <si>
    <t>village</t>
  </si>
  <si>
    <t>interview_date</t>
  </si>
  <si>
    <t>no_membrs</t>
  </si>
  <si>
    <t>years_liv</t>
  </si>
  <si>
    <t>respondent_wall_type</t>
  </si>
  <si>
    <t>rooms</t>
  </si>
  <si>
    <t>memb_assoc</t>
  </si>
  <si>
    <t>affect_conflicts</t>
  </si>
  <si>
    <t>liv_count</t>
  </si>
  <si>
    <t>items_owned</t>
  </si>
  <si>
    <t>no_meals</t>
  </si>
  <si>
    <t>months_lack_food</t>
  </si>
  <si>
    <t>instanceID</t>
  </si>
  <si>
    <t>God</t>
  </si>
  <si>
    <t>2016-11-17T00:00:00Z</t>
  </si>
  <si>
    <t>muddaub</t>
  </si>
  <si>
    <t>NULL</t>
  </si>
  <si>
    <t>bicycle;television;solar_panel;table</t>
  </si>
  <si>
    <t>Jan</t>
  </si>
  <si>
    <t>uuid:ec241f2c-0609-46ed-b5e8-fe575f6cefef</t>
  </si>
  <si>
    <t xml:space="preserve"> muddaub</t>
  </si>
  <si>
    <t>yes</t>
  </si>
  <si>
    <t>once</t>
  </si>
  <si>
    <t>cow_cart;bicycle;radio;cow_plough;solar_panel;solar_torch;table;mobile_phone</t>
  </si>
  <si>
    <t>Jan;Sept;Oct;Nov;Dec</t>
  </si>
  <si>
    <t>uuid:099de9c9-3e5e-427b-8452-26250e840d6e</t>
  </si>
  <si>
    <t xml:space="preserve"> burntbricks</t>
  </si>
  <si>
    <t>solar_torch</t>
  </si>
  <si>
    <t>Jan;Feb;Mar;Oct;Nov;Dec</t>
  </si>
  <si>
    <t>uuid:193d7daf-9582-409b-bf09-027dd36f9007</t>
  </si>
  <si>
    <t>bicycle;radio;cow_plough;solar_panel;mobile_phone</t>
  </si>
  <si>
    <t>Sept;Oct;Nov;Dec</t>
  </si>
  <si>
    <t>uuid:148d1105-778a-4755-aa71-281eadd4a973</t>
  </si>
  <si>
    <t>burntbricks</t>
  </si>
  <si>
    <t>motorcyle;radio;cow_plough;mobile_phone</t>
  </si>
  <si>
    <t>Aug;Sept;Oct;Nov</t>
  </si>
  <si>
    <t>uuid:2c867811-9696-4966-9866-f35c3e97d02d</t>
  </si>
  <si>
    <t>Aug;Sept;Oct</t>
  </si>
  <si>
    <t>uuid:daa56c91-c8e3-44c3-a663-af6a49a2ca70</t>
  </si>
  <si>
    <t>no</t>
  </si>
  <si>
    <t>never</t>
  </si>
  <si>
    <t>motorcyle;cow_plough</t>
  </si>
  <si>
    <t>Nov</t>
  </si>
  <si>
    <t>uuid:ae20a58d-56f4-43d7-bafa-e7963d850844</t>
  </si>
  <si>
    <t>Chirodzo</t>
  </si>
  <si>
    <t>2016-11-16T00:00:00Z</t>
  </si>
  <si>
    <t>motorcyle;bicycle;television;radio;cow_plough;solar_panel;solar_torch;table;fridge</t>
  </si>
  <si>
    <t>uuid:d6cee930-7be1-4fd9-88c0-82a08f90fb5a</t>
  </si>
  <si>
    <t>television;solar_panel;solar_torch</t>
  </si>
  <si>
    <t>Jan;Dec</t>
  </si>
  <si>
    <t>uuid:846103d2-b1db-4055-b502-9cd510bb7b37</t>
  </si>
  <si>
    <t>2016-12-16T00:00:00Z</t>
  </si>
  <si>
    <t>cow_cart;motorcyle;bicycle;television;radio;cow_plough;solar_panel;solar_torch;table</t>
  </si>
  <si>
    <t>Jan;Oct;Nov;Dec</t>
  </si>
  <si>
    <t>uuid:8f4e49bc-da81-4356-ae34-e0d794a23721</t>
  </si>
  <si>
    <t>2016-11-21T00:00:00Z</t>
  </si>
  <si>
    <t>sunbricks</t>
  </si>
  <si>
    <t>radio;cow_plough</t>
  </si>
  <si>
    <t>Oct;Nov</t>
  </si>
  <si>
    <t>uuid:d29b44e3-3348-4afc-aa4d-9eb34c89d483</t>
  </si>
  <si>
    <t>cow_cart;bicycle;radio;cow_plough;table</t>
  </si>
  <si>
    <t>Sept;Oct</t>
  </si>
  <si>
    <t>uuid:e6ee6269-b467-4e37-91fc-5e9eaf934557</t>
  </si>
  <si>
    <t>bicycle;radio;cow_plough;mobile_phone</t>
  </si>
  <si>
    <t>Sept;Oct;Nov</t>
  </si>
  <si>
    <t>uuid:6c00c145-ee3b-409c-8c02-2c8d743b6918</t>
  </si>
  <si>
    <t>bicycle;radio;cow_plough;solar_panel;table;mobile_phone</t>
  </si>
  <si>
    <t>June;July;Aug;Sept;Oct;Nov</t>
  </si>
  <si>
    <t>uuid:9b21467f-1116-4340-a3b1-1ab64f13c87d</t>
  </si>
  <si>
    <t>bicycle;radio;cow_plough;solar_panel;table</t>
  </si>
  <si>
    <t>Jan;Feb;Mar;Apr;May;June;July;Aug;Sept;Oct;Nov</t>
  </si>
  <si>
    <t>uuid:a837e545-ff86-4a1c-a1a5-6186804b985f</t>
  </si>
  <si>
    <t>2016-11-24T00:00:00Z</t>
  </si>
  <si>
    <t>radio;cow_plough;solar_panel;solar_torch</t>
  </si>
  <si>
    <t>Jan;Feb</t>
  </si>
  <si>
    <t>uuid:d17db52f-4b87-4768-b534-ea8f9704c565</t>
  </si>
  <si>
    <t>mobile_phone</t>
  </si>
  <si>
    <t>Nov;Dec</t>
  </si>
  <si>
    <t>uuid:4707f3dc-df18-4348-9c2c-eec651e89b6b</t>
  </si>
  <si>
    <t>bicycle;mobile_phone</t>
  </si>
  <si>
    <t>uuid:7ffe7bd1-a15c-420c-a137-e1f006c317a3</t>
  </si>
  <si>
    <t>bicycle;radio;cow_plough;solar_panel;solar_torch;mobile_phone</t>
  </si>
  <si>
    <t>Oct;Nov;Dec</t>
  </si>
  <si>
    <t>uuid:e32f2dc0-0d05-42fb-8e21-605757ddf07d</t>
  </si>
  <si>
    <t>bicycle;cow_plough;solar_torch</t>
  </si>
  <si>
    <t>uuid:d1005274-bf52-4e79-8380-3350dd7c2bac</t>
  </si>
  <si>
    <t>uuid:6570a7d0-6a0b-452c-aa2e-922500e35749</t>
  </si>
  <si>
    <t>radio</t>
  </si>
  <si>
    <t>Jan;Feb;Mar;Apr;Aug;Sept;Oct;Nov;Dec</t>
  </si>
  <si>
    <t>uuid:a51c3006-8847-46ff-9d4e-d29919b8ecf9</t>
  </si>
  <si>
    <t>Ruaca</t>
  </si>
  <si>
    <t>cow_cart;bicycle;television;radio;cow_plough;solar_panel;electricity;mobile_phone</t>
  </si>
  <si>
    <t>none</t>
  </si>
  <si>
    <t>uuid:58b37b6d-d6cd-4414-8790-b9c68bca98de</t>
  </si>
  <si>
    <t>radio;table;sofa_set;mobile_phone</t>
  </si>
  <si>
    <t>uuid:661457d3-7e61-45e8-a238-7415e7548f82</t>
  </si>
  <si>
    <t>cow_cart;motorcyle;television;radio;cow_plough;solar_panel;solar_torch;table;sofa_set;mobile_phone</t>
  </si>
  <si>
    <t>Jan;Feb;Oct</t>
  </si>
  <si>
    <t>uuid:45ed84c4-114e-4df0-9f5d-c800806c2bee</t>
  </si>
  <si>
    <t>radio;cow_plough;table;mobile_phone</t>
  </si>
  <si>
    <t>uuid:1c54ee24-22c4-4ee9-b1ad-42d483c08e2e</t>
  </si>
  <si>
    <t>uuid:3197cded-1fdc-4c0c-9b10-cfcc0bf49c4d</t>
  </si>
  <si>
    <t>more_once</t>
  </si>
  <si>
    <t>uuid:1de53318-a8cf-4736-99b1-8239f8822473</t>
  </si>
  <si>
    <t>frequently</t>
  </si>
  <si>
    <t>motorcyle;bicycle;radio;table;mobile_phone</t>
  </si>
  <si>
    <t>uuid:adcd7463-8943-4c67-b25f-f72311409476</t>
  </si>
  <si>
    <t>bicycle;radio;mobile_phone</t>
  </si>
  <si>
    <t>uuid:59341ead-92be-45a9-8545-6edf9f94fdc6</t>
  </si>
  <si>
    <t>uuid:cb06eb49-dd39-4150-8bbe-a599e074afe8</t>
  </si>
  <si>
    <t>cow_cart;motorcyle;radio;cow_plough;solar_panel;mobile_phone</t>
  </si>
  <si>
    <t>uuid:25597af3-cd79-449c-a48a-fb9aea6c48bf</t>
  </si>
  <si>
    <t>cow_cart;lorry;motorcyle;sterio;cow_plough;solar_panel;mobile_phone</t>
  </si>
  <si>
    <t>uuid:0fbd2df1-2640-4550-9fbd-7317feaa4758</t>
  </si>
  <si>
    <t>television;radio;cow_plough;solar_panel;solar_torch;table;mobile_phone</t>
  </si>
  <si>
    <t>uuid:14c78c45-a7cc-4b2a-b765-17c82b43feb4</t>
  </si>
  <si>
    <t>bicycle;cow_plough</t>
  </si>
  <si>
    <t>uuid:ff7496e7-984a-47d3-a8a1-13618b5683ce</t>
  </si>
  <si>
    <t>cow_cart;bicycle;radio;cow_plough;solar_panel;mobile_phone</t>
  </si>
  <si>
    <t>uuid:c90eade0-1148-4a12-8c0e-6387a36f45b1</t>
  </si>
  <si>
    <t>bicycle;television;radio;cow_plough;solar_panel;solar_torch;mobile_phone</t>
  </si>
  <si>
    <t>Jan;Nov;Dec</t>
  </si>
  <si>
    <t>uuid:408c6c93-d723-45ef-8dee-1b1bd3fe20cd</t>
  </si>
  <si>
    <t>uuid:81309594-ff58-4dc1-83a7-72af5952ee08</t>
  </si>
  <si>
    <t>uuid:c0fb6310-55af-4831-ae3d-2729556c3285</t>
  </si>
  <si>
    <t>uuid:c0b34854-eede-4e81-b183-ef58a45bfc34</t>
  </si>
  <si>
    <t>motorcyle;bicycle;radio;cow_plough;table</t>
  </si>
  <si>
    <t>uuid:b3ba34d8-eea1-453d-bc73-c141bcbbc5e5</t>
  </si>
  <si>
    <t>uuid:e3a1dd8a-1bda-428c-a014-2b527f11ae64</t>
  </si>
  <si>
    <t>cow_plough;mobile_phone</t>
  </si>
  <si>
    <t>Jan;Feb;Oct;Nov;Dec</t>
  </si>
  <si>
    <t>uuid:b4dff49f-ef27-40e5-a9d1-acf287b47358</t>
  </si>
  <si>
    <t>radio;solar_torch</t>
  </si>
  <si>
    <t>uuid:f9fadf44-d040-4fca-86c1-2835f79c4952</t>
  </si>
  <si>
    <t>motorcyle;bicycle;television;radio;cow_plough;solar_panel;solar_torch;table;mobile_phone</t>
  </si>
  <si>
    <t>uuid:e3554d22-35b1-4fb9-b386-dd5866ad5792</t>
  </si>
  <si>
    <t>motorcyle;computer;television;sterio;solar_panel;solar_torch;table;mobile_phone</t>
  </si>
  <si>
    <t>uuid:35f297e0-aa5d-4149-9b7b-4965004cfc37</t>
  </si>
  <si>
    <t>solar_torch;mobile_phone</t>
  </si>
  <si>
    <t>uuid:2d0b1936-4f82-4ec3-a3b5-7c3c8cd6cc2b</t>
  </si>
  <si>
    <t>uuid:e180899c-7614-49eb-a97c-40ed013a38a2</t>
  </si>
  <si>
    <t>bicycle;radio;cow_plough;solar_panel;solar_torch;table;mobile_phone</t>
  </si>
  <si>
    <t>uuid:2303ebc1-2b3c-475a-8916-b322ebf18440</t>
  </si>
  <si>
    <t>June;July;Aug;Sept;Oct;Nov;Dec</t>
  </si>
  <si>
    <t>uuid:4267c33c-53a7-46d9-8bd6-b96f58a4f92c</t>
  </si>
  <si>
    <t>uuid:18ac8e77-bdaf-47ab-85a2-e4c947c9d3ce</t>
  </si>
  <si>
    <t>motorcyle;television;radio;cow_plough;solar_panel;mobile_phone</t>
  </si>
  <si>
    <t>uuid:6db55cb4-a853-4000-9555-757b7fae2bcf</t>
  </si>
  <si>
    <t>uuid:cc7f75c5-d13e-43f3-97e5-4f4c03cb4b12</t>
  </si>
  <si>
    <t>uuid:273ab27f-9be3-4f3b-83c9-d3e1592de919</t>
  </si>
  <si>
    <t>television;cow_plough;mobile_phone</t>
  </si>
  <si>
    <t>uuid:883c0433-9891-4121-bc63-744f082c1fa0</t>
  </si>
  <si>
    <t>motorcyle;bicycle;mobile_phone</t>
  </si>
  <si>
    <t>uuid:973c4ac6-f887-48e7-aeaf-4476f2cfab76</t>
  </si>
  <si>
    <t>uuid:a7184e55-0615-492d-9835-8f44f3b03a71</t>
  </si>
  <si>
    <t>motorcyle;bicycle;television;radio;cow_plough;solar_panel;mobile_phone</t>
  </si>
  <si>
    <t>uuid:a7a3451f-cd0d-4027-82d9-8dcd1234fcca</t>
  </si>
  <si>
    <t>uuid:1936db62-5732-45dc-98ff-9b3ac7a22518</t>
  </si>
  <si>
    <t>cow_plough</t>
  </si>
  <si>
    <t>uuid:85465caf-23e4-4283-bb72-a0ef30e30176</t>
  </si>
  <si>
    <t>cow_cart;motorcyle;bicycle;television;radio;cow_plough;solar_panel;table;mobile_phone</t>
  </si>
  <si>
    <t>Jan;Feb;Dec</t>
  </si>
  <si>
    <t>uuid:2401cf50-8859-44d9-bd14-1bf9128766f2</t>
  </si>
  <si>
    <t>uuid:c6597ecc-cc2a-4c35-a6dc-e62c71b345d6</t>
  </si>
  <si>
    <t>uuid:86ed4328-7688-462f-aac7-d6518414526a</t>
  </si>
  <si>
    <t>bicycle;solar_torch;table;sofa_set;mobile_phone</t>
  </si>
  <si>
    <t>uuid:28cfd718-bf62-4d90-8100-55fafbe45d06</t>
  </si>
  <si>
    <t>motorcyle;radio;cow_plough;table</t>
  </si>
  <si>
    <t>Jan;Feb;Mar</t>
  </si>
  <si>
    <t>uuid:143f7478-0126-4fbc-86e0-5d324339206b</t>
  </si>
  <si>
    <t>cow_cart;motorcyle;bicycle;television;radio;cow_plough;solar_panel;solar_torch;mobile_phone</t>
  </si>
  <si>
    <t>uuid:a457eab8-971b-4417-a971-2e55b8702816</t>
  </si>
  <si>
    <t>motorcyle;radio;cow_plough;solar_panel;mobile_phone</t>
  </si>
  <si>
    <t>uuid:6c15d667-2860-47e3-a5e7-7f679271e419</t>
  </si>
  <si>
    <t>motorcyle;television;sterio;solar_panel;mobile_phone</t>
  </si>
  <si>
    <t>uuid:ef04b3eb-b47d-412e-9b09-4f5e08fc66f9</t>
  </si>
  <si>
    <t>bicycle;radio;solar_torch;mobile_phone</t>
  </si>
  <si>
    <t>uuid:f86933a5-12b8-4427-b821-43c5b039401d</t>
  </si>
  <si>
    <t>uuid:1feb0108-4599-4bf9-8a07-1f5e66a50a0a</t>
  </si>
  <si>
    <t>2016-11-18T00:00:00Z</t>
  </si>
  <si>
    <t>radio;cow_plough;mobile_phone</t>
  </si>
  <si>
    <t>uuid:761f9c49-ec93-4932-ba4c-cc7b78dfcef1</t>
  </si>
  <si>
    <t>uuid:f6d04b41-b539-4e00-868a-0f62b427587d</t>
  </si>
  <si>
    <t>2016-11-23T00:00:00Z</t>
  </si>
  <si>
    <t>cow_cart;car;lorry;motorcyle;bicycle;television;sterio;cow_plough;solar_panel;solar_torch;electricity;table;sofa_set;mobile_phone;fridge</t>
  </si>
  <si>
    <t>Jan;Oct;Nov</t>
  </si>
  <si>
    <t>uuid:429d279a-a519-4dcc-9f64-4673b0fd5d53</t>
  </si>
  <si>
    <t>motorcyle;bicycle;radio;sterio;cow_plough;solar_panel;mobile_phone</t>
  </si>
  <si>
    <t>uuid:59738c17-1cda-49ee-a563-acd76f6bc487</t>
  </si>
  <si>
    <t>uuid:7e7961ca-fa1c-4567-9bfa-a02f876e4e03</t>
  </si>
  <si>
    <t>electricity</t>
  </si>
  <si>
    <t>uuid:77b3021b-a9d6-4276-aaeb-5bfcfd413852</t>
  </si>
  <si>
    <t>2016-11-25T00:00:00Z</t>
  </si>
  <si>
    <t>radio;cow_plough;solar_panel;mobile_phone</t>
  </si>
  <si>
    <t>uuid:2186e2ec-f65a-47cc-9bc1-a0f36dd9591c</t>
  </si>
  <si>
    <t>motorcyle;television;cow_plough;solar_panel;mobile_phone</t>
  </si>
  <si>
    <t>uuid:87998c33-c8d2-49ec-9dae-c123735957ec</t>
  </si>
  <si>
    <t>cow_plough;solar_panel</t>
  </si>
  <si>
    <t>uuid:ece89122-ea99-4378-b67e-a170127ec4e6</t>
  </si>
  <si>
    <t>cow_cart;motorcyle;bicycle;television;radio;cow_plough;solar_panel;mobile_phone</t>
  </si>
  <si>
    <t>uuid:bf373763-dca5-4906-901b-d1bacb4f0286</t>
  </si>
  <si>
    <t>solar_panel</t>
  </si>
  <si>
    <t>Jan;Feb;Nov;Dec</t>
  </si>
  <si>
    <t>uuid:394033e8-a6e2-4e39-bfac-458753a1ed78</t>
  </si>
  <si>
    <t>2016-11-28T00:00:00Z</t>
  </si>
  <si>
    <t>uuid:268bfd97-991c-473f-bd51-bc80676c65c6</t>
  </si>
  <si>
    <t>uuid:0a42c9ee-a840-4dda-8123-15c1bede5dfc</t>
  </si>
  <si>
    <t>cow_cart;bicycle;radio;cow_plough;solar_torch</t>
  </si>
  <si>
    <t>uuid:2c132929-9c8f-450a-81ff-367360ce2c19</t>
  </si>
  <si>
    <t>uuid:44e427d1-a448-4bf2-b529-7d67b2266c06</t>
  </si>
  <si>
    <t>bicycle;television;radio;cow_plough;solar_torch;table;mobile_phone</t>
  </si>
  <si>
    <t>uuid:85c99fd2-775f-40c9-8654-68223f59d091</t>
  </si>
  <si>
    <t>uuid:28c64954-739c-444c-a6e0-355878e471c8</t>
  </si>
  <si>
    <t>uuid:9e79a31c-3ea5-44f0-80f9-a32db49422e3</t>
  </si>
  <si>
    <t>cow_cart;radio;cow_plough;solar_panel;solar_torch;table;mobile_phone</t>
  </si>
  <si>
    <t>uuid:06d39051-38ef-4757-b68b-3327b1f16b9d</t>
  </si>
  <si>
    <t>2017-04-26T00:00:00Z</t>
  </si>
  <si>
    <t>bicycle;radio;cow_plough</t>
  </si>
  <si>
    <t>Jan;Aug;Sept;Oct;Nov;Dec</t>
  </si>
  <si>
    <t>uuid:c4a2c982-244e-45a5-aa4b-71fa53f99e18</t>
  </si>
  <si>
    <t>Jan;Sept;Oct</t>
  </si>
  <si>
    <t>uuid:ac3da862-9e6c-4962-94b6-f4c31624f207</t>
  </si>
  <si>
    <t>uuid:4178a296-903a-4a8e-9cfa-0cd6143476e8</t>
  </si>
  <si>
    <t>2017-04-27T00:00:00Z</t>
  </si>
  <si>
    <t>radio;cow_plough;solar_torch</t>
  </si>
  <si>
    <t>uuid:a1e9df00-c8ae-411c-931c-c7df898c68d0</t>
  </si>
  <si>
    <t>uuid:4d0f472b-f8ae-4026-87c9-6b5be14b0a70</t>
  </si>
  <si>
    <t>uuid:b3b309c6-f234-4830-8b30-87d26a17ee1d</t>
  </si>
  <si>
    <t>bicycle;solar_torch</t>
  </si>
  <si>
    <t>uuid:3c174acd-e431-4523-9ad6-eb14cddca805</t>
  </si>
  <si>
    <t>cow_cart;cow_plough;solar_panel;sofa_set;mobile_phone</t>
  </si>
  <si>
    <t>uuid:e9d79844-ef14-493b-bbd6-d13691cc660e</t>
  </si>
  <si>
    <t>2017-04-28T00:00:00Z</t>
  </si>
  <si>
    <t>cow_plough;table;sofa_set;mobile_phone</t>
  </si>
  <si>
    <t>uuid:76206b0b-af74-4344-b24f-81e839f0d7b0</t>
  </si>
  <si>
    <t>uuid:da3fa7cc-5ce9-44fd-9a78-b8982b607515</t>
  </si>
  <si>
    <t>cow_cart;bicycle;radio;cow_plough;solar_panel;solar_torch</t>
  </si>
  <si>
    <t>uuid:a85df6df-0336-46fa-a9f4-522bf6f8b438</t>
  </si>
  <si>
    <t>cow_cart;bicycle;cow_plough</t>
  </si>
  <si>
    <t>uuid:bb2bb365-7d7d-4fe9-9353-b21269676119</t>
  </si>
  <si>
    <t>uuid:af0904ee-4fdb-4090-973f-599c81ddf022</t>
  </si>
  <si>
    <t>2017-04-30T00:00:00Z</t>
  </si>
  <si>
    <t>cow_cart;motorcyle;bicycle;radio;sterio;cow_plough;solar_panel;solar_torch;table;mobile_phone</t>
  </si>
  <si>
    <t>uuid:468797c1-4a65-4f35-9c83-e28ce46972a2</t>
  </si>
  <si>
    <t>2017-05-03T00:00:00Z</t>
  </si>
  <si>
    <t>July;Aug;Sept;Oct;Nov</t>
  </si>
  <si>
    <t>uuid:602cd3f6-4a97-49c6-80e3-bcfd5c78dfa4</t>
  </si>
  <si>
    <t>bicycle;radio;cow_plough;table;mobile_phone</t>
  </si>
  <si>
    <t>uuid:e7c51ac4-24e4-475e-88e7-f85e896945e3</t>
  </si>
  <si>
    <t>cow_cart;motorcyle;bicycle;radio;cow_plough;solar_panel;solar_torch;table;mobile_phone</t>
  </si>
  <si>
    <t>uuid:01210861-aba1-4268-98d0-0260e05f5155</t>
  </si>
  <si>
    <t>2017-05-04T00:00:00Z</t>
  </si>
  <si>
    <t>radio;solar_torch;mobile_phone</t>
  </si>
  <si>
    <t>uuid:77335b2e-8812-4a35-b1e5-ca9ab626dfea</t>
  </si>
  <si>
    <t>uuid:02b05c68-302e-4e7a-b229-81cb1377fd29</t>
  </si>
  <si>
    <t>bicycle;cow_plough;solar_panel;mobile_phone</t>
  </si>
  <si>
    <t>uuid:fa201fce-4e94-44b8-b435-c558c2e1ed55</t>
  </si>
  <si>
    <t>2017-05-11T00:00:00Z</t>
  </si>
  <si>
    <t>cow_cart;motorcyle;bicycle;television;radio;cow_plough;solar_panel;solar_torch;table;mobile_phone</t>
  </si>
  <si>
    <t>uuid:628fe23d-188f-43e4-a203-a4bf3257d461</t>
  </si>
  <si>
    <t>cow_cart;bicycle;radio;cow_plough;solar_panel;table;mobile_phone</t>
  </si>
  <si>
    <t>uuid:e4f4d6ba-e698-45a5-947f-ba6da88cc22b</t>
  </si>
  <si>
    <t>uuid:cfee6297-2c0e-4f8a-94cc-9aaee0bd64cb</t>
  </si>
  <si>
    <t>motorcyle;television;radio;solar_panel;solar_torch;table;mobile_phone</t>
  </si>
  <si>
    <t>uuid:3fe626b3-c794-48e1-a80f-5bfe440c507b</t>
  </si>
  <si>
    <t>2017-05-18T00:00:00Z</t>
  </si>
  <si>
    <t>cow_cart;television;radio;cow_plough;solar_panel;solar_torch;table;mobile_phone</t>
  </si>
  <si>
    <t>uuid:0670cef6-d233-4852-89d8-36955261b0a3</t>
  </si>
  <si>
    <t>cow_cart;motorcyle;television;radio;cow_plough;solar_torch;table;mobile_phone</t>
  </si>
  <si>
    <t>uuid:9a096a12-b335-468c-b3cc-1191180d62de</t>
  </si>
  <si>
    <t>uuid:92613d0d-e7b1-4d62-8ea4-451d7cd0a982</t>
  </si>
  <si>
    <t>radio;solar_panel;solar_torch</t>
  </si>
  <si>
    <t>uuid:37577f91-d665-443e-8d70-b914954cef4b</t>
  </si>
  <si>
    <t>2017-06-03T00:00:00Z</t>
  </si>
  <si>
    <t>cow_cart;cow_plough;solar_torch;mobile_phone</t>
  </si>
  <si>
    <t>uuid:f22831ec-6bc3-4b73-9197-4b01e01abb66</t>
  </si>
  <si>
    <t>cow_cart;motorcyle;bicycle;television;radio;cow_plough;solar_torch;electricity;table;sofa_set;mobile_phone;fridge</t>
  </si>
  <si>
    <t>uuid:62f3f7af-f0f3-4f88-b9e0-acf8baa49ae4</t>
  </si>
  <si>
    <t>bicycle;solar_torch;mobile_phone</t>
  </si>
  <si>
    <t>Feb;Mar</t>
  </si>
  <si>
    <t>uuid:40aac732-94df-496c-97ba-5b67f59bcc7a</t>
  </si>
  <si>
    <t>motorcyle;radio;cow_plough;solar_panel;solar_torch;table;mobile_phone</t>
  </si>
  <si>
    <t>uuid:a9d1a013-043b-475d-a71b-77ed80abe970</t>
  </si>
  <si>
    <t>car;lorry;motorcyle;radio;sterio;cow_plough;solar_panel;solar_torch;table;sofa_set;mobile_phone;fridge</t>
  </si>
  <si>
    <t>uuid:43ec6132-478c-4f87-878d-fb3c0c4d0c74</t>
  </si>
  <si>
    <t>motorcyle;bicycle;radio;sterio;cow_plough;solar_panel;table;mobile_phone</t>
  </si>
  <si>
    <t>uuid:64fc743e-8176-40f6-8ae4-36ae97fac1d9</t>
  </si>
  <si>
    <t>motorcyle;radio;sterio;cow_plough;solar_panel;table;mobile_phone</t>
  </si>
  <si>
    <t>uuid:c17e374c-280b-4e78-bf21-74a7c1c73492</t>
  </si>
  <si>
    <t>radio;cow_plough;solar_panel;solar_torch;mobile_phone</t>
  </si>
  <si>
    <t>uuid:dad53aff-b520-4015-a9e3-f5fdf9168fe1</t>
  </si>
  <si>
    <t>bicycle;television;radio;sterio;solar_panel;solar_torch;table;mobile_phone</t>
  </si>
  <si>
    <t>uuid:f94409a6-e461-4e4c-a6fb-0072d3d58b00</t>
  </si>
  <si>
    <t>motorcyle;radio;solar_panel</t>
  </si>
  <si>
    <t>uuid:69caea81-a4e5-4e8d-83cd-9c18d8e8d965</t>
  </si>
  <si>
    <t>2017-06-04T00:00:00Z</t>
  </si>
  <si>
    <t>cement</t>
  </si>
  <si>
    <t>car;lorry;television;radio;sterio;cow_plough;solar_torch;electricity;table;sofa_set;mobile_phone;fridge</t>
  </si>
  <si>
    <t>uuid:5ccc2e5a-ea90-48b5-8542-69400d5334df</t>
  </si>
  <si>
    <t>radio;solar_panel;solar_torch;mobile_phone</t>
  </si>
  <si>
    <t>uuid:95c11a30-d44f-40c4-8ea8-ec34fca6bbbf</t>
  </si>
  <si>
    <t>cow_cart;lorry;motorcyle;computer;television;radio;sterio;cow_plough;solar_panel;solar_torch;electricity;mobile_phone</t>
  </si>
  <si>
    <t>uuid:ffc83162-ff24-4a87-8709-eff17abc0b3b</t>
  </si>
  <si>
    <t>radio;cow_plough;solar_panel;solar_torch;table;mobile_phone</t>
  </si>
  <si>
    <t>uuid:aa77a0d7-7142-41c8-b494-483a5b68d8a7</t>
  </si>
  <si>
    <t>data_validation_rooms</t>
  </si>
  <si>
    <t>data_validation_affect_conflicts</t>
  </si>
  <si>
    <t xml:space="preserve">interview_date_censored </t>
  </si>
  <si>
    <t xml:space="preserve"> </t>
  </si>
  <si>
    <t>interview_year</t>
  </si>
  <si>
    <t>interview_month</t>
  </si>
  <si>
    <t>interview_day</t>
  </si>
  <si>
    <t>wall_type_number</t>
  </si>
  <si>
    <t>memb_assoc_number</t>
  </si>
  <si>
    <t xml:space="preserve">Documentation for SAFI_clean_all_processed </t>
  </si>
  <si>
    <t>Summary of data processing for new variables (all shown in red text)</t>
  </si>
  <si>
    <t>VARIABLE</t>
  </si>
  <si>
    <t xml:space="preserve">SUMMARY OF PROCESSING ACTIVITIES </t>
  </si>
  <si>
    <t>interview_date_censored</t>
  </si>
  <si>
    <t>Made a date field from interview_date 
- formatted cells as a date with yyyy-mm-dd format
- applied the formula to truncate the field from the left by 10 characters (click on cell for formula)</t>
  </si>
  <si>
    <t xml:space="preserve">Formatted cells as a number with 0 decimal places and then extracted year from interview_date_censored </t>
  </si>
  <si>
    <t xml:space="preserve">Formatted cells as a number with 0 decimal places and then extracted month from interview_date_censored </t>
  </si>
  <si>
    <t xml:space="preserve">Formatted cells as a number with 0 decimal places and then extraced day from interview_date_censored </t>
  </si>
  <si>
    <t xml:space="preserve">Variable information </t>
  </si>
  <si>
    <t>CODE</t>
  </si>
  <si>
    <t xml:space="preserve">CODE MEANING </t>
  </si>
  <si>
    <t>village_number</t>
  </si>
  <si>
    <t>affect_conflicts_number</t>
  </si>
  <si>
    <t>Coded village to a numerical value (see below for details). Set column be a number with 0 decimal places</t>
  </si>
  <si>
    <t>Coded respondent_wall_type to wall_type_numerical. For values see below.</t>
  </si>
  <si>
    <t xml:space="preserve">village_number </t>
  </si>
  <si>
    <t xml:space="preserve">village  </t>
  </si>
  <si>
    <t>Mud daub</t>
  </si>
  <si>
    <t>Sun bricks</t>
  </si>
  <si>
    <t>Burnt bricks</t>
  </si>
  <si>
    <t>Cement</t>
  </si>
  <si>
    <t>Text</t>
  </si>
  <si>
    <t>Date</t>
  </si>
  <si>
    <t xml:space="preserve">SURVEY QUESTION </t>
  </si>
  <si>
    <t>Unique identifier</t>
  </si>
  <si>
    <t xml:space="preserve">Village that the respondent lives in </t>
  </si>
  <si>
    <t>Date of interview</t>
  </si>
  <si>
    <t xml:space="preserve">Date of interview - censored to just the YYYY-MM-DD date </t>
  </si>
  <si>
    <t>Year of the interview</t>
  </si>
  <si>
    <t>Month of the interview</t>
  </si>
  <si>
    <t>Date of the interview</t>
  </si>
  <si>
    <t>How many members live in the household?</t>
  </si>
  <si>
    <t>How many years have you lived in this, or a neighbouring village</t>
  </si>
  <si>
    <t>What type of walls are in the house (text categorical)</t>
  </si>
  <si>
    <t>What time of walls are in the house (numerical)</t>
  </si>
  <si>
    <t>How many rooms are used for sleeping?</t>
  </si>
  <si>
    <t>Numerical</t>
  </si>
  <si>
    <t xml:space="preserve">How many rooms are used for sleeping? Variable with embedded data validation set up </t>
  </si>
  <si>
    <t>Is the participant a member of an irrigation association?</t>
  </si>
  <si>
    <t>Yes</t>
  </si>
  <si>
    <t>No</t>
  </si>
  <si>
    <t>Is the participant a member of an irrigation assocation? (transformed to numerical)</t>
  </si>
  <si>
    <t>[blank]</t>
  </si>
  <si>
    <t xml:space="preserve">Null / not known </t>
  </si>
  <si>
    <t xml:space="preserve">Has the person been affeted by conflicts with other irrigators in the area? </t>
  </si>
  <si>
    <t>Never</t>
  </si>
  <si>
    <t>Once</t>
  </si>
  <si>
    <t>More_once</t>
  </si>
  <si>
    <t>Has the person been affeted by conflicts with other irrigators in the area? (transformed to numerical)</t>
  </si>
  <si>
    <t>Frequently</t>
  </si>
  <si>
    <t>data_validation_affects_conflicts</t>
  </si>
  <si>
    <t>Has the person been affected by conflicts with other irrigators in the area - with data validation rule set up</t>
  </si>
  <si>
    <t>As above</t>
  </si>
  <si>
    <t>Livestock count</t>
  </si>
  <si>
    <t>Which of the following items are owned by the household (list provided)</t>
  </si>
  <si>
    <t>bicycle</t>
  </si>
  <si>
    <t>cow_cart</t>
  </si>
  <si>
    <t>fridge</t>
  </si>
  <si>
    <t>motorcycle</t>
  </si>
  <si>
    <t>table</t>
  </si>
  <si>
    <t>television</t>
  </si>
  <si>
    <t>total_items</t>
  </si>
  <si>
    <t>sofa_set</t>
  </si>
  <si>
    <t>Feb</t>
  </si>
  <si>
    <t>Mar</t>
  </si>
  <si>
    <t>Apr</t>
  </si>
  <si>
    <t>May</t>
  </si>
  <si>
    <t>June</t>
  </si>
  <si>
    <t>July</t>
  </si>
  <si>
    <t>Aug</t>
  </si>
  <si>
    <t>Sept</t>
  </si>
  <si>
    <t>Oct</t>
  </si>
  <si>
    <t>Dec</t>
  </si>
  <si>
    <t xml:space="preserve">data_validation_rooms </t>
  </si>
  <si>
    <t xml:space="preserve">Added data validation rules to a new 'rooms' variable to provide an example of data validation. </t>
  </si>
  <si>
    <t xml:space="preserve">Recoded 'memb_assoc' to numbers leaving null values as blank cells. </t>
  </si>
  <si>
    <t>Added data validation rules to a new affect_conflicts variable to give an example of data validation for text variables</t>
  </si>
  <si>
    <t xml:space="preserve">Recoded 'affect_conflicts) to numbers leaving null values as blank cells. </t>
  </si>
  <si>
    <t>items_owned = 'NULL'</t>
  </si>
  <si>
    <t xml:space="preserve">Total number of items owned by the household which is a sum of the values from the variable 'bicycle' to the variable 'solar_torch'. </t>
  </si>
  <si>
    <t>Columns 'jan' to 'dec'</t>
  </si>
  <si>
    <t>Does the household own a cow plough?</t>
  </si>
  <si>
    <t>Does the household own a bicycle?</t>
  </si>
  <si>
    <t xml:space="preserve">Does the house hold own a cow cart? </t>
  </si>
  <si>
    <t xml:space="preserve">Does the household have electricity? </t>
  </si>
  <si>
    <t>Does the household own a mobile phone?</t>
  </si>
  <si>
    <t>Does the household own a motorcycle?</t>
  </si>
  <si>
    <t>Does the household own a radio?</t>
  </si>
  <si>
    <t>Does the household own a table?</t>
  </si>
  <si>
    <t xml:space="preserve">Does the household own a television? </t>
  </si>
  <si>
    <t>Does the household own a sofa set?</t>
  </si>
  <si>
    <t>Does the household own a solar panel?</t>
  </si>
  <si>
    <t xml:space="preserve">Does the household own a solar torch? </t>
  </si>
  <si>
    <t>total_items_owned</t>
  </si>
  <si>
    <t>Total of all items owned</t>
  </si>
  <si>
    <t>Numerical, sum of rows from 'bicycle' to ' solar_torch'</t>
  </si>
  <si>
    <t xml:space="preserve">How many meals do members of the household usually have per day? </t>
  </si>
  <si>
    <t>Numerical value - number of meals</t>
  </si>
  <si>
    <t xml:space="preserve">Indicate which months, in the last 12 months, where you have faced a situation when you did not have enough food to feed the household. </t>
  </si>
  <si>
    <t>jan - dec</t>
  </si>
  <si>
    <t>Months of the year from jan (January) to dec (December)</t>
  </si>
  <si>
    <t>12 variables: jan - dec</t>
  </si>
  <si>
    <t>12 variables for each month of the year from January (jan) to December (dec) coded numerically on whether the month appears in the list of months under the variable 'months_lack_food' (column AK). Completed using the statement: IF(ISNUMBER(SEARCH"</t>
  </si>
  <si>
    <t xml:space="preserve">Number field to identify if items owned (column U) included 'bicycle'. Whilst this can be done manually it is safer done using an IF statement: IF(ISNUMBER(SEARCH ("bicycle",U2)),1,0) and then dragged that down the column for the rest of the rows. </t>
  </si>
  <si>
    <r>
      <rPr>
        <b/>
        <sz val="14"/>
        <rFont val="Calibri"/>
        <family val="2"/>
        <scheme val="minor"/>
      </rPr>
      <t xml:space="preserve">Note on IF statements: </t>
    </r>
    <r>
      <rPr>
        <sz val="14"/>
        <rFont val="Calibri"/>
        <family val="2"/>
        <scheme val="minor"/>
      </rPr>
      <t xml:space="preserve">you can use an IF statement to automatically complete the value in a cell that is conditional on the data that is entered into another cell. So, for example, the variable items_owned has a list of variables separated by semi-colons. This is not a useful format for undertaking any sort of standard statistical analysis regarding the items owned by participants. 
I have used an IF statement to say that if the value in items_owned includes the name of the new variable, e.g. 'bicycle' then the value in the relevant row within the 'bicycle' variable should be 1. If 'bicycle' is not included in the list under items_owned then the value under 'bicycle' should be 0.  As items_owned is a list of items I have had to use a SEARCH function within the IF statement.
The statement used was IF(ISNUMBER(SEARCH ("bicycle",U2))1,0). The first part of this statement is IF: IF allows you to state what will happen if the statement is found to be true, and what will happen if the statement is found to be false. We say IF the cell (U2) contains "bicycle" (i.e. the statement is TRUE) then the value entered into the cell is 1. IF the cell (U2) doesn't contain "bicycle" (i.e. the statement is FALSE) then the value entered into the cell is 0.  The function ISNUMBER allows you to determine whether a statement is TRUE or FALSE (it doesn't have to be numerical). You need to use the term SEARCH if there is more than one value in the cell you are searching in (U2). This can be exchanged for FIND if you want the statement to be case-sensitive. </t>
    </r>
  </si>
  <si>
    <t xml:space="preserve">Number field to identify if items owned (column U) included 'cow_cart'. Whilst this can be done manually it is safer done using an IF statement: IF(ISNUMBER(SEARCH ("cow_cart",U2)),1,0) and then dragged that down the column for the rest of the rows. </t>
  </si>
  <si>
    <t xml:space="preserve">Number field to identify if items owned (column U) included 'cow_plough'. Whilst this can be done manually it is safer done using an IF statement: IF(ISNUMBER(SEARCH ("cow_plough",U2)),1,0) and then dragged that down the column for the rest of the rows. </t>
  </si>
  <si>
    <t xml:space="preserve">Number field to identify if items owned (column U) included 'electricity'. Whilst this can be done manually it is safer done using an IF statement: IF(ISNUMBER(SEARCH ("electricity",U2)),1,0) and then dragged that down the column for the rest of the rows. </t>
  </si>
  <si>
    <t xml:space="preserve">Number field to identify if items owned (column U) included 'fridge'. Whilst this can be done manually it is safer done using an IF statement: IF(ISNUMBER(SEARCH ("fridge",U2)),1,0) and then dragged that down the column for the rest of the rows. </t>
  </si>
  <si>
    <t xml:space="preserve">Number field to identify if items owned (column U) included 'mobile_phone'. Whilst this can be done manually it is safer done using an IF statement: IF(ISNUMBER(SEARCH ("mobile_phone",U2)),1,0) and then dragged that down the column for the rest of the rows. </t>
  </si>
  <si>
    <t xml:space="preserve">Number field to identify if items owned (column U) included 'motorcyle'. Whilst this can be done manually it is safer done using an IF statement: IF(ISNUMBER(SEARCH ("motorcyle",U2)),1,0) and then dragged that down the column for the rest of the rows. Note that the search term is 'motorcyle' rather than 'motorcycle'. This is because there is a consistent typo in the items_owned column.  </t>
  </si>
  <si>
    <t xml:space="preserve">Number field to identify if items owned (column U) included 'radio'. Whilst this can be done manually it is safer done using an IF statement: IF(ISNUMBER(SEARCH ("radio",U2)),1,0) and then dragged that down the column for the rest of the rows. </t>
  </si>
  <si>
    <t xml:space="preserve">Number field to identify if items owned (column U) included 'table'. Whilst this can be done manually it is safer done using an IF statement: IF(ISNUMBER(SEARCH ("table",U2)),1,0) and then dragged that down the column for the rest of the rows. </t>
  </si>
  <si>
    <t xml:space="preserve">Number field to identify if items owned (column U) included 'television'. Whilst this can be done manually it is safer done using an IF statement: IF(ISNUMBER(SEARCH ("television",U2)),1,0) and then dragged that down the column for the rest of the rows. </t>
  </si>
  <si>
    <t xml:space="preserve">Number field to identify if items owned (column U) included 'sofa_set'. Whilst this can be done manually it is safer done using an IF statement: IF(ISNUMBER(SEARCH ("sofa_set",U2)),1,0) and then dragged that down the column for the rest of the rows. </t>
  </si>
  <si>
    <t xml:space="preserve">Number field to identify if items owned (column U) included 'solar_panel'. Whilst this can be done manually it is safer done using an IF statement: IF(ISNUMBER(SEARCH ("solar_panel",U2)),1,0) and then dragged that down the column for the rest of the rows. </t>
  </si>
  <si>
    <t xml:space="preserve">Number field to identify if items owned (column U) included 'solar_torch'. Whilst this can be done manually it is safer done using an IF statement: IF(ISNUMBER(SEARCH ("solar_torch",U2)),1,0) and then dragged that down the column for the rest of the rows. </t>
  </si>
  <si>
    <t xml:space="preserve">12 columns all coded from the variable months_lack_food using the same functions as used above for the items_owned variable being split into individual items: IF(ISNUMBER(SEARCH ("jan",AK2))1,0) and then dragged down the column with "jan" in the statement changed to the corresponding month to the column name. </t>
  </si>
  <si>
    <t>This is a unique identifier that was generated by the online data submission form. It is easier to use key_ID but this could be used to identify unique records from the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</si>
</sst>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4"/>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xf numFmtId="0" fontId="18" fillId="0" borderId="0" xfId="0" applyFont="1"/>
    <xf numFmtId="0" fontId="14" fillId="0" borderId="0" xfId="0" applyFont="1"/>
    <xf numFmtId="164" fontId="18" fillId="0" borderId="0" xfId="0" applyNumberFormat="1" applyFont="1"/>
    <xf numFmtId="164" fontId="14" fillId="0" borderId="0" xfId="0" applyNumberFormat="1" applyFont="1"/>
    <xf numFmtId="1" fontId="18" fillId="0" borderId="0" xfId="0" applyNumberFormat="1" applyFont="1"/>
    <xf numFmtId="1" fontId="14" fillId="0" borderId="0" xfId="0" applyNumberFormat="1" applyFont="1"/>
    <xf numFmtId="0" fontId="19" fillId="0" borderId="0" xfId="0" applyFont="1"/>
    <xf numFmtId="0" fontId="20" fillId="0" borderId="0" xfId="0" applyFont="1"/>
    <xf numFmtId="0" fontId="21" fillId="0" borderId="0" xfId="0" applyFont="1"/>
    <xf numFmtId="0" fontId="22" fillId="0" borderId="0" xfId="0" applyFont="1"/>
    <xf numFmtId="0" fontId="0" fillId="0" borderId="0" xfId="0" applyAlignment="1">
      <alignment wrapText="1"/>
    </xf>
    <xf numFmtId="0" fontId="0" fillId="0" borderId="10" xfId="0" applyBorder="1"/>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10" xfId="0" applyBorder="1" applyAlignment="1">
      <alignment wrapText="1"/>
    </xf>
    <xf numFmtId="0" fontId="0" fillId="0" borderId="10" xfId="0" applyFont="1" applyBorder="1" applyAlignment="1">
      <alignment wrapText="1"/>
    </xf>
    <xf numFmtId="0" fontId="16" fillId="34" borderId="10" xfId="0" applyFont="1" applyFill="1" applyBorder="1"/>
    <xf numFmtId="0" fontId="16" fillId="34" borderId="10" xfId="0" applyFont="1" applyFill="1" applyBorder="1" applyAlignment="1">
      <alignment wrapText="1"/>
    </xf>
    <xf numFmtId="0" fontId="23" fillId="33" borderId="11" xfId="0" applyFont="1" applyFill="1" applyBorder="1" applyAlignment="1">
      <alignment horizontal="left" vertical="top" wrapText="1"/>
    </xf>
    <xf numFmtId="0" fontId="23" fillId="33" borderId="12" xfId="0" applyFont="1" applyFill="1" applyBorder="1" applyAlignment="1">
      <alignment horizontal="left" vertical="top" wrapText="1"/>
    </xf>
    <xf numFmtId="0" fontId="23" fillId="33" borderId="13" xfId="0" applyFont="1" applyFill="1" applyBorder="1" applyAlignment="1">
      <alignment horizontal="left" vertical="top" wrapText="1"/>
    </xf>
    <xf numFmtId="0" fontId="23" fillId="33" borderId="14" xfId="0" applyFont="1" applyFill="1" applyBorder="1" applyAlignment="1">
      <alignment horizontal="left" vertical="top" wrapText="1"/>
    </xf>
    <xf numFmtId="0" fontId="23" fillId="33" borderId="0" xfId="0" applyFont="1" applyFill="1" applyBorder="1" applyAlignment="1">
      <alignment horizontal="left" vertical="top" wrapText="1"/>
    </xf>
    <xf numFmtId="0" fontId="23" fillId="33" borderId="15" xfId="0" applyFont="1" applyFill="1" applyBorder="1" applyAlignment="1">
      <alignment horizontal="left" vertical="top" wrapText="1"/>
    </xf>
    <xf numFmtId="0" fontId="23" fillId="33" borderId="16" xfId="0" applyFont="1" applyFill="1" applyBorder="1" applyAlignment="1">
      <alignment horizontal="left" vertical="top" wrapText="1"/>
    </xf>
    <xf numFmtId="0" fontId="23" fillId="33" borderId="17" xfId="0" applyFont="1" applyFill="1" applyBorder="1" applyAlignment="1">
      <alignment horizontal="left" vertical="top" wrapText="1"/>
    </xf>
    <xf numFmtId="0" fontId="23" fillId="33" borderId="18" xfId="0" applyFont="1" applyFill="1" applyBorder="1" applyAlignment="1">
      <alignment horizontal="left" vertical="top" wrapText="1"/>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Fill="1" applyBorder="1"/>
    <xf numFmtId="0" fontId="23" fillId="0" borderId="0" xfId="0" applyFont="1" applyFill="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workbookViewId="0">
      <selection sqref="A1:Q1048576"/>
    </sheetView>
  </sheetViews>
  <sheetFormatPr defaultRowHeight="15" x14ac:dyDescent="0.25"/>
  <cols>
    <col min="3" max="3" width="16.28515625" customWidth="1"/>
  </cols>
  <sheetData>
    <row r="1" spans="1:14"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row>
    <row r="2" spans="1:14" x14ac:dyDescent="0.25">
      <c r="A2">
        <v>1</v>
      </c>
      <c r="B2" t="s">
        <v>14</v>
      </c>
      <c r="C2" t="s">
        <v>15</v>
      </c>
      <c r="D2">
        <v>3</v>
      </c>
      <c r="E2">
        <v>4</v>
      </c>
      <c r="F2" t="s">
        <v>16</v>
      </c>
      <c r="G2">
        <v>1</v>
      </c>
      <c r="H2" t="s">
        <v>17</v>
      </c>
      <c r="I2" t="s">
        <v>17</v>
      </c>
      <c r="J2">
        <v>1</v>
      </c>
      <c r="K2" t="s">
        <v>18</v>
      </c>
      <c r="L2">
        <v>2</v>
      </c>
      <c r="M2" t="s">
        <v>19</v>
      </c>
      <c r="N2" t="s">
        <v>20</v>
      </c>
    </row>
    <row r="3" spans="1:14" x14ac:dyDescent="0.25">
      <c r="A3">
        <v>1</v>
      </c>
      <c r="B3" t="s">
        <v>14</v>
      </c>
      <c r="C3" t="s">
        <v>15</v>
      </c>
      <c r="D3">
        <v>7</v>
      </c>
      <c r="E3">
        <v>9</v>
      </c>
      <c r="F3" t="s">
        <v>21</v>
      </c>
      <c r="G3">
        <v>1</v>
      </c>
      <c r="H3" t="s">
        <v>22</v>
      </c>
      <c r="I3" t="s">
        <v>23</v>
      </c>
      <c r="J3">
        <v>3</v>
      </c>
      <c r="K3" t="s">
        <v>24</v>
      </c>
      <c r="L3">
        <v>2</v>
      </c>
      <c r="M3" t="s">
        <v>25</v>
      </c>
      <c r="N3" t="s">
        <v>26</v>
      </c>
    </row>
    <row r="4" spans="1:14" x14ac:dyDescent="0.25">
      <c r="A4">
        <v>3</v>
      </c>
      <c r="B4" t="s">
        <v>14</v>
      </c>
      <c r="C4" t="s">
        <v>15</v>
      </c>
      <c r="D4">
        <v>10</v>
      </c>
      <c r="E4">
        <v>15</v>
      </c>
      <c r="F4" t="s">
        <v>27</v>
      </c>
      <c r="G4">
        <v>1</v>
      </c>
      <c r="H4" t="s">
        <v>17</v>
      </c>
      <c r="I4" t="s">
        <v>17</v>
      </c>
      <c r="J4">
        <v>1</v>
      </c>
      <c r="K4" t="s">
        <v>28</v>
      </c>
      <c r="L4">
        <v>2</v>
      </c>
      <c r="M4" t="s">
        <v>29</v>
      </c>
      <c r="N4" t="s">
        <v>30</v>
      </c>
    </row>
    <row r="5" spans="1:14" x14ac:dyDescent="0.25">
      <c r="A5">
        <v>4</v>
      </c>
      <c r="B5" t="s">
        <v>14</v>
      </c>
      <c r="C5" t="s">
        <v>15</v>
      </c>
      <c r="D5">
        <v>7</v>
      </c>
      <c r="E5">
        <v>6</v>
      </c>
      <c r="F5" t="s">
        <v>27</v>
      </c>
      <c r="G5">
        <v>1</v>
      </c>
      <c r="H5" t="s">
        <v>17</v>
      </c>
      <c r="I5" t="s">
        <v>17</v>
      </c>
      <c r="J5">
        <v>2</v>
      </c>
      <c r="K5" t="s">
        <v>31</v>
      </c>
      <c r="L5">
        <v>2</v>
      </c>
      <c r="M5" t="s">
        <v>32</v>
      </c>
      <c r="N5" t="s">
        <v>33</v>
      </c>
    </row>
    <row r="6" spans="1:14" x14ac:dyDescent="0.25">
      <c r="A6">
        <v>5</v>
      </c>
      <c r="B6" t="s">
        <v>14</v>
      </c>
      <c r="C6" t="s">
        <v>15</v>
      </c>
      <c r="D6">
        <v>7</v>
      </c>
      <c r="E6">
        <v>40</v>
      </c>
      <c r="F6" t="s">
        <v>34</v>
      </c>
      <c r="G6">
        <v>1</v>
      </c>
      <c r="H6" t="s">
        <v>17</v>
      </c>
      <c r="I6" t="s">
        <v>17</v>
      </c>
      <c r="J6">
        <v>4</v>
      </c>
      <c r="K6" t="s">
        <v>35</v>
      </c>
      <c r="L6">
        <v>2</v>
      </c>
      <c r="M6" t="s">
        <v>36</v>
      </c>
      <c r="N6" t="s">
        <v>37</v>
      </c>
    </row>
    <row r="7" spans="1:14" x14ac:dyDescent="0.25">
      <c r="A7">
        <v>6</v>
      </c>
      <c r="B7" t="s">
        <v>14</v>
      </c>
      <c r="C7" t="s">
        <v>15</v>
      </c>
      <c r="D7">
        <v>3</v>
      </c>
      <c r="E7">
        <v>3</v>
      </c>
      <c r="F7" t="s">
        <v>16</v>
      </c>
      <c r="G7">
        <v>1</v>
      </c>
      <c r="H7" t="s">
        <v>17</v>
      </c>
      <c r="I7" t="s">
        <v>17</v>
      </c>
      <c r="J7">
        <v>1</v>
      </c>
      <c r="K7" t="s">
        <v>17</v>
      </c>
      <c r="L7">
        <v>2</v>
      </c>
      <c r="M7" t="s">
        <v>38</v>
      </c>
      <c r="N7" t="s">
        <v>39</v>
      </c>
    </row>
    <row r="8" spans="1:14" x14ac:dyDescent="0.25">
      <c r="A8">
        <v>7</v>
      </c>
      <c r="B8" t="s">
        <v>14</v>
      </c>
      <c r="C8" t="s">
        <v>15</v>
      </c>
      <c r="D8">
        <v>6</v>
      </c>
      <c r="E8">
        <v>38</v>
      </c>
      <c r="F8" t="s">
        <v>16</v>
      </c>
      <c r="G8">
        <v>1</v>
      </c>
      <c r="H8" t="s">
        <v>40</v>
      </c>
      <c r="I8" t="s">
        <v>41</v>
      </c>
      <c r="J8">
        <v>1</v>
      </c>
      <c r="K8" t="s">
        <v>42</v>
      </c>
      <c r="L8">
        <v>3</v>
      </c>
      <c r="M8" t="s">
        <v>43</v>
      </c>
      <c r="N8" t="s">
        <v>44</v>
      </c>
    </row>
    <row r="9" spans="1:14" x14ac:dyDescent="0.25">
      <c r="A9">
        <v>8</v>
      </c>
      <c r="B9" t="s">
        <v>45</v>
      </c>
      <c r="C9" t="s">
        <v>46</v>
      </c>
      <c r="D9">
        <v>12</v>
      </c>
      <c r="E9">
        <v>70</v>
      </c>
      <c r="F9" t="s">
        <v>34</v>
      </c>
      <c r="G9">
        <v>3</v>
      </c>
      <c r="H9" t="s">
        <v>22</v>
      </c>
      <c r="I9" t="s">
        <v>41</v>
      </c>
      <c r="J9">
        <v>2</v>
      </c>
      <c r="K9" t="s">
        <v>47</v>
      </c>
      <c r="L9">
        <v>2</v>
      </c>
      <c r="M9" t="s">
        <v>19</v>
      </c>
      <c r="N9" t="s">
        <v>48</v>
      </c>
    </row>
    <row r="10" spans="1:14" x14ac:dyDescent="0.25">
      <c r="A10">
        <v>9</v>
      </c>
      <c r="B10" t="s">
        <v>45</v>
      </c>
      <c r="C10" t="s">
        <v>46</v>
      </c>
      <c r="D10">
        <v>8</v>
      </c>
      <c r="E10">
        <v>6</v>
      </c>
      <c r="F10" t="s">
        <v>34</v>
      </c>
      <c r="G10">
        <v>1</v>
      </c>
      <c r="H10" t="s">
        <v>40</v>
      </c>
      <c r="I10" t="s">
        <v>41</v>
      </c>
      <c r="J10">
        <v>3</v>
      </c>
      <c r="K10" t="s">
        <v>49</v>
      </c>
      <c r="L10">
        <v>3</v>
      </c>
      <c r="M10" t="s">
        <v>50</v>
      </c>
      <c r="N10" t="s">
        <v>51</v>
      </c>
    </row>
    <row r="11" spans="1:14" x14ac:dyDescent="0.25">
      <c r="A11">
        <v>10</v>
      </c>
      <c r="B11" t="s">
        <v>45</v>
      </c>
      <c r="C11" t="s">
        <v>52</v>
      </c>
      <c r="D11">
        <v>12</v>
      </c>
      <c r="E11">
        <v>23</v>
      </c>
      <c r="F11" t="s">
        <v>34</v>
      </c>
      <c r="G11">
        <v>5</v>
      </c>
      <c r="H11" t="s">
        <v>40</v>
      </c>
      <c r="I11" t="s">
        <v>41</v>
      </c>
      <c r="J11">
        <v>2</v>
      </c>
      <c r="K11" t="s">
        <v>53</v>
      </c>
      <c r="L11">
        <v>3</v>
      </c>
      <c r="M11" t="s">
        <v>54</v>
      </c>
      <c r="N11" t="s">
        <v>55</v>
      </c>
    </row>
    <row r="12" spans="1:14" x14ac:dyDescent="0.25">
      <c r="A12">
        <v>11</v>
      </c>
      <c r="B12" t="s">
        <v>14</v>
      </c>
      <c r="C12" t="s">
        <v>56</v>
      </c>
      <c r="D12">
        <v>6</v>
      </c>
      <c r="E12">
        <v>20</v>
      </c>
      <c r="F12" t="s">
        <v>57</v>
      </c>
      <c r="G12">
        <v>1</v>
      </c>
      <c r="H12" t="s">
        <v>17</v>
      </c>
      <c r="I12" t="s">
        <v>17</v>
      </c>
      <c r="J12">
        <v>2</v>
      </c>
      <c r="K12" t="s">
        <v>58</v>
      </c>
      <c r="L12">
        <v>2</v>
      </c>
      <c r="M12" t="s">
        <v>59</v>
      </c>
      <c r="N12" t="s">
        <v>60</v>
      </c>
    </row>
    <row r="13" spans="1:14" x14ac:dyDescent="0.25">
      <c r="A13">
        <v>12</v>
      </c>
      <c r="B13" t="s">
        <v>14</v>
      </c>
      <c r="C13" t="s">
        <v>56</v>
      </c>
      <c r="D13">
        <v>7</v>
      </c>
      <c r="E13">
        <v>20</v>
      </c>
      <c r="F13" t="s">
        <v>34</v>
      </c>
      <c r="G13">
        <v>3</v>
      </c>
      <c r="H13" t="s">
        <v>22</v>
      </c>
      <c r="I13" t="s">
        <v>41</v>
      </c>
      <c r="J13">
        <v>2</v>
      </c>
      <c r="K13" t="s">
        <v>61</v>
      </c>
      <c r="L13">
        <v>3</v>
      </c>
      <c r="M13" t="s">
        <v>62</v>
      </c>
      <c r="N13" t="s">
        <v>63</v>
      </c>
    </row>
    <row r="14" spans="1:14" x14ac:dyDescent="0.25">
      <c r="A14">
        <v>13</v>
      </c>
      <c r="B14" t="s">
        <v>14</v>
      </c>
      <c r="C14" t="s">
        <v>56</v>
      </c>
      <c r="D14">
        <v>6</v>
      </c>
      <c r="E14">
        <v>8</v>
      </c>
      <c r="F14" t="s">
        <v>34</v>
      </c>
      <c r="G14">
        <v>1</v>
      </c>
      <c r="H14" t="s">
        <v>40</v>
      </c>
      <c r="I14" t="s">
        <v>41</v>
      </c>
      <c r="J14">
        <v>3</v>
      </c>
      <c r="K14" t="s">
        <v>64</v>
      </c>
      <c r="L14">
        <v>2</v>
      </c>
      <c r="M14" t="s">
        <v>65</v>
      </c>
      <c r="N14" t="s">
        <v>66</v>
      </c>
    </row>
    <row r="15" spans="1:14" x14ac:dyDescent="0.25">
      <c r="A15">
        <v>14</v>
      </c>
      <c r="B15" t="s">
        <v>14</v>
      </c>
      <c r="C15" t="s">
        <v>56</v>
      </c>
      <c r="D15">
        <v>10</v>
      </c>
      <c r="E15">
        <v>20</v>
      </c>
      <c r="F15" t="s">
        <v>34</v>
      </c>
      <c r="G15">
        <v>3</v>
      </c>
      <c r="H15" t="s">
        <v>17</v>
      </c>
      <c r="I15" t="s">
        <v>17</v>
      </c>
      <c r="J15">
        <v>3</v>
      </c>
      <c r="K15" t="s">
        <v>67</v>
      </c>
      <c r="L15">
        <v>3</v>
      </c>
      <c r="M15" t="s">
        <v>68</v>
      </c>
      <c r="N15" t="s">
        <v>69</v>
      </c>
    </row>
    <row r="16" spans="1:14" x14ac:dyDescent="0.25">
      <c r="A16">
        <v>15</v>
      </c>
      <c r="B16" t="s">
        <v>14</v>
      </c>
      <c r="C16" t="s">
        <v>56</v>
      </c>
      <c r="D16">
        <v>5</v>
      </c>
      <c r="E16">
        <v>30</v>
      </c>
      <c r="F16" t="s">
        <v>57</v>
      </c>
      <c r="G16">
        <v>2</v>
      </c>
      <c r="H16" t="s">
        <v>22</v>
      </c>
      <c r="I16" t="s">
        <v>23</v>
      </c>
      <c r="J16">
        <v>3</v>
      </c>
      <c r="K16" t="s">
        <v>70</v>
      </c>
      <c r="L16">
        <v>2</v>
      </c>
      <c r="M16" t="s">
        <v>71</v>
      </c>
      <c r="N16" t="s">
        <v>72</v>
      </c>
    </row>
    <row r="17" spans="1:14" x14ac:dyDescent="0.25">
      <c r="A17">
        <v>16</v>
      </c>
      <c r="B17" t="s">
        <v>14</v>
      </c>
      <c r="C17" t="s">
        <v>73</v>
      </c>
      <c r="D17">
        <v>6</v>
      </c>
      <c r="E17">
        <v>47</v>
      </c>
      <c r="F17" t="s">
        <v>16</v>
      </c>
      <c r="G17">
        <v>1</v>
      </c>
      <c r="H17" t="s">
        <v>17</v>
      </c>
      <c r="I17" t="s">
        <v>17</v>
      </c>
      <c r="J17">
        <v>4</v>
      </c>
      <c r="K17" t="s">
        <v>74</v>
      </c>
      <c r="L17">
        <v>3</v>
      </c>
      <c r="M17" t="s">
        <v>75</v>
      </c>
      <c r="N17" t="s">
        <v>76</v>
      </c>
    </row>
    <row r="18" spans="1:14" x14ac:dyDescent="0.25">
      <c r="A18">
        <v>17</v>
      </c>
      <c r="B18" t="s">
        <v>14</v>
      </c>
      <c r="C18" t="s">
        <v>56</v>
      </c>
      <c r="D18">
        <v>8</v>
      </c>
      <c r="E18">
        <v>20</v>
      </c>
      <c r="F18" t="s">
        <v>57</v>
      </c>
      <c r="G18">
        <v>1</v>
      </c>
      <c r="H18" t="s">
        <v>17</v>
      </c>
      <c r="I18" t="s">
        <v>17</v>
      </c>
      <c r="J18">
        <v>1</v>
      </c>
      <c r="K18" t="s">
        <v>77</v>
      </c>
      <c r="L18">
        <v>2</v>
      </c>
      <c r="M18" t="s">
        <v>78</v>
      </c>
      <c r="N18" t="s">
        <v>79</v>
      </c>
    </row>
    <row r="19" spans="1:14" x14ac:dyDescent="0.25">
      <c r="A19">
        <v>18</v>
      </c>
      <c r="B19" t="s">
        <v>14</v>
      </c>
      <c r="C19" t="s">
        <v>56</v>
      </c>
      <c r="D19">
        <v>4</v>
      </c>
      <c r="E19">
        <v>20</v>
      </c>
      <c r="F19" t="s">
        <v>16</v>
      </c>
      <c r="G19">
        <v>1</v>
      </c>
      <c r="H19" t="s">
        <v>17</v>
      </c>
      <c r="I19" t="s">
        <v>17</v>
      </c>
      <c r="J19">
        <v>3</v>
      </c>
      <c r="K19" t="s">
        <v>80</v>
      </c>
      <c r="L19">
        <v>2</v>
      </c>
      <c r="M19" t="s">
        <v>59</v>
      </c>
      <c r="N19" t="s">
        <v>81</v>
      </c>
    </row>
    <row r="20" spans="1:14" x14ac:dyDescent="0.25">
      <c r="A20">
        <v>19</v>
      </c>
      <c r="B20" t="s">
        <v>14</v>
      </c>
      <c r="C20" t="s">
        <v>56</v>
      </c>
      <c r="D20">
        <v>9</v>
      </c>
      <c r="E20">
        <v>23</v>
      </c>
      <c r="F20" t="s">
        <v>34</v>
      </c>
      <c r="G20">
        <v>2</v>
      </c>
      <c r="H20" t="s">
        <v>17</v>
      </c>
      <c r="I20" t="s">
        <v>17</v>
      </c>
      <c r="J20">
        <v>2</v>
      </c>
      <c r="K20" t="s">
        <v>82</v>
      </c>
      <c r="L20">
        <v>3</v>
      </c>
      <c r="M20" t="s">
        <v>83</v>
      </c>
      <c r="N20" t="s">
        <v>84</v>
      </c>
    </row>
    <row r="21" spans="1:14" x14ac:dyDescent="0.25">
      <c r="A21">
        <v>20</v>
      </c>
      <c r="B21" t="s">
        <v>14</v>
      </c>
      <c r="C21" t="s">
        <v>56</v>
      </c>
      <c r="D21">
        <v>6</v>
      </c>
      <c r="E21">
        <v>1</v>
      </c>
      <c r="F21" t="s">
        <v>34</v>
      </c>
      <c r="G21">
        <v>1</v>
      </c>
      <c r="H21" t="s">
        <v>17</v>
      </c>
      <c r="I21" t="s">
        <v>17</v>
      </c>
      <c r="J21">
        <v>1</v>
      </c>
      <c r="K21" t="s">
        <v>85</v>
      </c>
      <c r="L21">
        <v>2</v>
      </c>
      <c r="M21" t="s">
        <v>59</v>
      </c>
      <c r="N21" t="s">
        <v>86</v>
      </c>
    </row>
    <row r="22" spans="1:14" x14ac:dyDescent="0.25">
      <c r="A22">
        <v>21</v>
      </c>
      <c r="B22" t="s">
        <v>14</v>
      </c>
      <c r="C22" t="s">
        <v>56</v>
      </c>
      <c r="D22">
        <v>8</v>
      </c>
      <c r="E22">
        <v>20</v>
      </c>
      <c r="F22" t="s">
        <v>34</v>
      </c>
      <c r="G22">
        <v>1</v>
      </c>
      <c r="H22" t="s">
        <v>40</v>
      </c>
      <c r="I22" t="s">
        <v>41</v>
      </c>
      <c r="J22">
        <v>3</v>
      </c>
      <c r="K22" t="s">
        <v>17</v>
      </c>
      <c r="L22">
        <v>2</v>
      </c>
      <c r="M22" t="s">
        <v>29</v>
      </c>
      <c r="N22" t="s">
        <v>87</v>
      </c>
    </row>
    <row r="23" spans="1:14" x14ac:dyDescent="0.25">
      <c r="A23">
        <v>22</v>
      </c>
      <c r="B23" t="s">
        <v>14</v>
      </c>
      <c r="C23" t="s">
        <v>56</v>
      </c>
      <c r="D23">
        <v>4</v>
      </c>
      <c r="E23">
        <v>20</v>
      </c>
      <c r="F23" t="s">
        <v>16</v>
      </c>
      <c r="G23">
        <v>1</v>
      </c>
      <c r="H23" t="s">
        <v>17</v>
      </c>
      <c r="I23" t="s">
        <v>17</v>
      </c>
      <c r="J23">
        <v>1</v>
      </c>
      <c r="K23" t="s">
        <v>88</v>
      </c>
      <c r="L23">
        <v>2</v>
      </c>
      <c r="M23" t="s">
        <v>89</v>
      </c>
      <c r="N23" t="s">
        <v>90</v>
      </c>
    </row>
    <row r="24" spans="1:14" x14ac:dyDescent="0.25">
      <c r="A24">
        <v>23</v>
      </c>
      <c r="B24" t="s">
        <v>91</v>
      </c>
      <c r="C24" t="s">
        <v>56</v>
      </c>
      <c r="D24">
        <v>10</v>
      </c>
      <c r="E24">
        <v>20</v>
      </c>
      <c r="F24" t="s">
        <v>34</v>
      </c>
      <c r="G24">
        <v>4</v>
      </c>
      <c r="H24" t="s">
        <v>17</v>
      </c>
      <c r="I24" t="s">
        <v>17</v>
      </c>
      <c r="J24">
        <v>3</v>
      </c>
      <c r="K24" t="s">
        <v>92</v>
      </c>
      <c r="L24">
        <v>3</v>
      </c>
      <c r="M24" t="s">
        <v>93</v>
      </c>
      <c r="N24" t="s">
        <v>94</v>
      </c>
    </row>
    <row r="25" spans="1:14" x14ac:dyDescent="0.25">
      <c r="A25">
        <v>24</v>
      </c>
      <c r="B25" t="s">
        <v>91</v>
      </c>
      <c r="C25" t="s">
        <v>56</v>
      </c>
      <c r="D25">
        <v>6</v>
      </c>
      <c r="E25">
        <v>4</v>
      </c>
      <c r="F25" t="s">
        <v>34</v>
      </c>
      <c r="G25">
        <v>2</v>
      </c>
      <c r="H25" t="s">
        <v>40</v>
      </c>
      <c r="I25" t="s">
        <v>41</v>
      </c>
      <c r="J25">
        <v>3</v>
      </c>
      <c r="K25" t="s">
        <v>95</v>
      </c>
      <c r="L25">
        <v>2</v>
      </c>
      <c r="M25" t="s">
        <v>78</v>
      </c>
      <c r="N25" t="s">
        <v>96</v>
      </c>
    </row>
    <row r="26" spans="1:14" x14ac:dyDescent="0.25">
      <c r="A26">
        <v>25</v>
      </c>
      <c r="B26" t="s">
        <v>91</v>
      </c>
      <c r="C26" t="s">
        <v>56</v>
      </c>
      <c r="D26">
        <v>11</v>
      </c>
      <c r="E26">
        <v>6</v>
      </c>
      <c r="F26" t="s">
        <v>34</v>
      </c>
      <c r="G26">
        <v>3</v>
      </c>
      <c r="H26" t="s">
        <v>40</v>
      </c>
      <c r="I26" t="s">
        <v>41</v>
      </c>
      <c r="J26">
        <v>2</v>
      </c>
      <c r="K26" t="s">
        <v>97</v>
      </c>
      <c r="L26">
        <v>2</v>
      </c>
      <c r="M26" t="s">
        <v>98</v>
      </c>
      <c r="N26" t="s">
        <v>99</v>
      </c>
    </row>
    <row r="27" spans="1:14" x14ac:dyDescent="0.25">
      <c r="A27">
        <v>26</v>
      </c>
      <c r="B27" t="s">
        <v>91</v>
      </c>
      <c r="C27" t="s">
        <v>56</v>
      </c>
      <c r="D27">
        <v>3</v>
      </c>
      <c r="E27">
        <v>20</v>
      </c>
      <c r="F27" t="s">
        <v>34</v>
      </c>
      <c r="G27">
        <v>2</v>
      </c>
      <c r="H27" t="s">
        <v>40</v>
      </c>
      <c r="I27" t="s">
        <v>41</v>
      </c>
      <c r="J27">
        <v>2</v>
      </c>
      <c r="K27" t="s">
        <v>100</v>
      </c>
      <c r="L27">
        <v>2</v>
      </c>
      <c r="M27" t="s">
        <v>93</v>
      </c>
      <c r="N27" t="s">
        <v>101</v>
      </c>
    </row>
    <row r="28" spans="1:14" x14ac:dyDescent="0.25">
      <c r="A28">
        <v>27</v>
      </c>
      <c r="B28" t="s">
        <v>91</v>
      </c>
      <c r="C28" t="s">
        <v>56</v>
      </c>
      <c r="D28">
        <v>7</v>
      </c>
      <c r="E28">
        <v>36</v>
      </c>
      <c r="F28" t="s">
        <v>34</v>
      </c>
      <c r="G28">
        <v>2</v>
      </c>
      <c r="H28" t="s">
        <v>17</v>
      </c>
      <c r="I28" t="s">
        <v>17</v>
      </c>
      <c r="J28">
        <v>3</v>
      </c>
      <c r="K28" t="s">
        <v>82</v>
      </c>
      <c r="L28">
        <v>3</v>
      </c>
      <c r="M28" t="s">
        <v>93</v>
      </c>
      <c r="N28" t="s">
        <v>102</v>
      </c>
    </row>
    <row r="29" spans="1:14" x14ac:dyDescent="0.25">
      <c r="A29">
        <v>28</v>
      </c>
      <c r="B29" t="s">
        <v>91</v>
      </c>
      <c r="C29" t="s">
        <v>56</v>
      </c>
      <c r="D29">
        <v>2</v>
      </c>
      <c r="E29">
        <v>2</v>
      </c>
      <c r="F29" t="s">
        <v>16</v>
      </c>
      <c r="G29">
        <v>1</v>
      </c>
      <c r="H29" t="s">
        <v>40</v>
      </c>
      <c r="I29" t="s">
        <v>103</v>
      </c>
      <c r="J29">
        <v>1</v>
      </c>
      <c r="K29" t="s">
        <v>17</v>
      </c>
      <c r="L29">
        <v>3</v>
      </c>
      <c r="M29" t="s">
        <v>38</v>
      </c>
      <c r="N29" t="s">
        <v>104</v>
      </c>
    </row>
    <row r="30" spans="1:14" x14ac:dyDescent="0.25">
      <c r="A30">
        <v>29</v>
      </c>
      <c r="B30" t="s">
        <v>91</v>
      </c>
      <c r="C30" t="s">
        <v>56</v>
      </c>
      <c r="D30">
        <v>7</v>
      </c>
      <c r="E30">
        <v>10</v>
      </c>
      <c r="F30" t="s">
        <v>34</v>
      </c>
      <c r="G30">
        <v>2</v>
      </c>
      <c r="H30" t="s">
        <v>22</v>
      </c>
      <c r="I30" t="s">
        <v>105</v>
      </c>
      <c r="J30">
        <v>1</v>
      </c>
      <c r="K30" t="s">
        <v>106</v>
      </c>
      <c r="L30">
        <v>3</v>
      </c>
      <c r="M30" t="s">
        <v>75</v>
      </c>
      <c r="N30" t="s">
        <v>107</v>
      </c>
    </row>
    <row r="31" spans="1:14" x14ac:dyDescent="0.25">
      <c r="A31">
        <v>30</v>
      </c>
      <c r="B31" t="s">
        <v>91</v>
      </c>
      <c r="C31" t="s">
        <v>56</v>
      </c>
      <c r="D31">
        <v>7</v>
      </c>
      <c r="E31">
        <v>22</v>
      </c>
      <c r="F31" t="s">
        <v>16</v>
      </c>
      <c r="G31">
        <v>2</v>
      </c>
      <c r="H31" t="s">
        <v>17</v>
      </c>
      <c r="I31" t="s">
        <v>17</v>
      </c>
      <c r="J31">
        <v>1</v>
      </c>
      <c r="K31" t="s">
        <v>108</v>
      </c>
      <c r="L31">
        <v>2</v>
      </c>
      <c r="M31" t="s">
        <v>75</v>
      </c>
      <c r="N31" t="s">
        <v>109</v>
      </c>
    </row>
    <row r="32" spans="1:14" x14ac:dyDescent="0.25">
      <c r="A32">
        <v>31</v>
      </c>
      <c r="B32" t="s">
        <v>91</v>
      </c>
      <c r="C32" t="s">
        <v>56</v>
      </c>
      <c r="D32">
        <v>3</v>
      </c>
      <c r="E32">
        <v>2</v>
      </c>
      <c r="F32" t="s">
        <v>16</v>
      </c>
      <c r="G32">
        <v>1</v>
      </c>
      <c r="H32" t="s">
        <v>17</v>
      </c>
      <c r="I32" t="s">
        <v>17</v>
      </c>
      <c r="J32">
        <v>1</v>
      </c>
      <c r="K32" t="s">
        <v>17</v>
      </c>
      <c r="L32">
        <v>3</v>
      </c>
      <c r="M32" t="s">
        <v>93</v>
      </c>
      <c r="N32" t="s">
        <v>110</v>
      </c>
    </row>
    <row r="33" spans="1:14" x14ac:dyDescent="0.25">
      <c r="A33">
        <v>32</v>
      </c>
      <c r="B33" t="s">
        <v>91</v>
      </c>
      <c r="C33" t="s">
        <v>56</v>
      </c>
      <c r="D33">
        <v>19</v>
      </c>
      <c r="E33">
        <v>69</v>
      </c>
      <c r="F33" t="s">
        <v>16</v>
      </c>
      <c r="G33">
        <v>2</v>
      </c>
      <c r="H33" t="s">
        <v>22</v>
      </c>
      <c r="I33" t="s">
        <v>103</v>
      </c>
      <c r="J33">
        <v>5</v>
      </c>
      <c r="K33" t="s">
        <v>111</v>
      </c>
      <c r="L33">
        <v>2</v>
      </c>
      <c r="M33" t="s">
        <v>93</v>
      </c>
      <c r="N33" t="s">
        <v>112</v>
      </c>
    </row>
    <row r="34" spans="1:14" x14ac:dyDescent="0.25">
      <c r="A34">
        <v>33</v>
      </c>
      <c r="B34" t="s">
        <v>91</v>
      </c>
      <c r="C34" t="s">
        <v>56</v>
      </c>
      <c r="D34">
        <v>8</v>
      </c>
      <c r="E34">
        <v>34</v>
      </c>
      <c r="F34" t="s">
        <v>16</v>
      </c>
      <c r="G34">
        <v>1</v>
      </c>
      <c r="H34" t="s">
        <v>40</v>
      </c>
      <c r="I34" t="s">
        <v>103</v>
      </c>
      <c r="J34">
        <v>2</v>
      </c>
      <c r="K34" t="s">
        <v>113</v>
      </c>
      <c r="L34">
        <v>2</v>
      </c>
      <c r="M34" t="s">
        <v>93</v>
      </c>
      <c r="N34" t="s">
        <v>114</v>
      </c>
    </row>
    <row r="35" spans="1:14" x14ac:dyDescent="0.25">
      <c r="A35">
        <v>34</v>
      </c>
      <c r="B35" t="s">
        <v>45</v>
      </c>
      <c r="C35" t="s">
        <v>15</v>
      </c>
      <c r="D35">
        <v>8</v>
      </c>
      <c r="E35">
        <v>18</v>
      </c>
      <c r="F35" t="s">
        <v>34</v>
      </c>
      <c r="G35">
        <v>3</v>
      </c>
      <c r="H35" t="s">
        <v>22</v>
      </c>
      <c r="I35" t="s">
        <v>103</v>
      </c>
      <c r="J35">
        <v>3</v>
      </c>
      <c r="K35" t="s">
        <v>115</v>
      </c>
      <c r="L35">
        <v>2</v>
      </c>
      <c r="M35" t="s">
        <v>50</v>
      </c>
      <c r="N35" t="s">
        <v>116</v>
      </c>
    </row>
    <row r="36" spans="1:14" x14ac:dyDescent="0.25">
      <c r="A36">
        <v>35</v>
      </c>
      <c r="B36" t="s">
        <v>45</v>
      </c>
      <c r="C36" t="s">
        <v>15</v>
      </c>
      <c r="D36">
        <v>5</v>
      </c>
      <c r="E36">
        <v>45</v>
      </c>
      <c r="F36" t="s">
        <v>16</v>
      </c>
      <c r="G36">
        <v>1</v>
      </c>
      <c r="H36" t="s">
        <v>22</v>
      </c>
      <c r="I36" t="s">
        <v>103</v>
      </c>
      <c r="J36">
        <v>2</v>
      </c>
      <c r="K36" t="s">
        <v>117</v>
      </c>
      <c r="L36">
        <v>3</v>
      </c>
      <c r="M36" t="s">
        <v>25</v>
      </c>
      <c r="N36" t="s">
        <v>118</v>
      </c>
    </row>
    <row r="37" spans="1:14" x14ac:dyDescent="0.25">
      <c r="A37">
        <v>36</v>
      </c>
      <c r="B37" t="s">
        <v>45</v>
      </c>
      <c r="C37" t="s">
        <v>15</v>
      </c>
      <c r="D37">
        <v>6</v>
      </c>
      <c r="E37">
        <v>23</v>
      </c>
      <c r="F37" t="s">
        <v>57</v>
      </c>
      <c r="G37">
        <v>1</v>
      </c>
      <c r="H37" t="s">
        <v>22</v>
      </c>
      <c r="I37" t="s">
        <v>23</v>
      </c>
      <c r="J37">
        <v>3</v>
      </c>
      <c r="K37" t="s">
        <v>119</v>
      </c>
      <c r="L37">
        <v>3</v>
      </c>
      <c r="M37" t="s">
        <v>93</v>
      </c>
      <c r="N37" t="s">
        <v>120</v>
      </c>
    </row>
    <row r="38" spans="1:14" x14ac:dyDescent="0.25">
      <c r="A38">
        <v>37</v>
      </c>
      <c r="B38" t="s">
        <v>45</v>
      </c>
      <c r="C38" t="s">
        <v>15</v>
      </c>
      <c r="D38">
        <v>3</v>
      </c>
      <c r="E38">
        <v>8</v>
      </c>
      <c r="F38" t="s">
        <v>34</v>
      </c>
      <c r="G38">
        <v>1</v>
      </c>
      <c r="H38" t="s">
        <v>17</v>
      </c>
      <c r="I38" t="s">
        <v>17</v>
      </c>
      <c r="J38">
        <v>2</v>
      </c>
      <c r="K38" t="s">
        <v>121</v>
      </c>
      <c r="L38">
        <v>3</v>
      </c>
      <c r="M38" t="s">
        <v>122</v>
      </c>
      <c r="N38" t="s">
        <v>123</v>
      </c>
    </row>
    <row r="39" spans="1:14" x14ac:dyDescent="0.25">
      <c r="A39">
        <v>38</v>
      </c>
      <c r="B39" t="s">
        <v>14</v>
      </c>
      <c r="C39" t="s">
        <v>15</v>
      </c>
      <c r="D39">
        <v>10</v>
      </c>
      <c r="E39">
        <v>19</v>
      </c>
      <c r="F39" t="s">
        <v>16</v>
      </c>
      <c r="G39">
        <v>1</v>
      </c>
      <c r="H39" t="s">
        <v>22</v>
      </c>
      <c r="I39" t="s">
        <v>41</v>
      </c>
      <c r="J39">
        <v>3</v>
      </c>
      <c r="K39" t="s">
        <v>67</v>
      </c>
      <c r="L39">
        <v>3</v>
      </c>
      <c r="M39" t="s">
        <v>43</v>
      </c>
      <c r="N39" t="s">
        <v>124</v>
      </c>
    </row>
    <row r="40" spans="1:14" x14ac:dyDescent="0.25">
      <c r="A40">
        <v>39</v>
      </c>
      <c r="B40" t="s">
        <v>14</v>
      </c>
      <c r="C40" t="s">
        <v>15</v>
      </c>
      <c r="D40">
        <v>6</v>
      </c>
      <c r="E40">
        <v>22</v>
      </c>
      <c r="F40" t="s">
        <v>16</v>
      </c>
      <c r="G40">
        <v>1</v>
      </c>
      <c r="H40" t="s">
        <v>17</v>
      </c>
      <c r="I40" t="s">
        <v>17</v>
      </c>
      <c r="J40">
        <v>1</v>
      </c>
      <c r="K40" t="s">
        <v>17</v>
      </c>
      <c r="L40">
        <v>3</v>
      </c>
      <c r="M40" t="s">
        <v>43</v>
      </c>
      <c r="N40" t="s">
        <v>125</v>
      </c>
    </row>
    <row r="41" spans="1:14" x14ac:dyDescent="0.25">
      <c r="A41">
        <v>40</v>
      </c>
      <c r="B41" t="s">
        <v>14</v>
      </c>
      <c r="C41" t="s">
        <v>15</v>
      </c>
      <c r="D41">
        <v>9</v>
      </c>
      <c r="E41">
        <v>23</v>
      </c>
      <c r="F41" t="s">
        <v>34</v>
      </c>
      <c r="G41">
        <v>1</v>
      </c>
      <c r="H41" t="s">
        <v>22</v>
      </c>
      <c r="I41" t="s">
        <v>41</v>
      </c>
      <c r="J41">
        <v>1</v>
      </c>
      <c r="K41" t="s">
        <v>67</v>
      </c>
      <c r="L41">
        <v>3</v>
      </c>
      <c r="M41" t="s">
        <v>65</v>
      </c>
      <c r="N41" t="s">
        <v>126</v>
      </c>
    </row>
    <row r="42" spans="1:14" x14ac:dyDescent="0.25">
      <c r="A42">
        <v>41</v>
      </c>
      <c r="B42" t="s">
        <v>14</v>
      </c>
      <c r="C42" t="s">
        <v>15</v>
      </c>
      <c r="D42">
        <v>7</v>
      </c>
      <c r="E42">
        <v>22</v>
      </c>
      <c r="F42" t="s">
        <v>16</v>
      </c>
      <c r="G42">
        <v>1</v>
      </c>
      <c r="H42" t="s">
        <v>17</v>
      </c>
      <c r="I42" t="s">
        <v>17</v>
      </c>
      <c r="J42">
        <v>2</v>
      </c>
      <c r="K42" t="s">
        <v>127</v>
      </c>
      <c r="L42">
        <v>3</v>
      </c>
      <c r="M42" t="s">
        <v>59</v>
      </c>
      <c r="N42" t="s">
        <v>128</v>
      </c>
    </row>
    <row r="43" spans="1:14" x14ac:dyDescent="0.25">
      <c r="A43">
        <v>42</v>
      </c>
      <c r="B43" t="s">
        <v>14</v>
      </c>
      <c r="C43" t="s">
        <v>15</v>
      </c>
      <c r="D43">
        <v>8</v>
      </c>
      <c r="E43">
        <v>8</v>
      </c>
      <c r="F43" t="s">
        <v>57</v>
      </c>
      <c r="G43">
        <v>1</v>
      </c>
      <c r="H43" t="s">
        <v>40</v>
      </c>
      <c r="I43" t="s">
        <v>41</v>
      </c>
      <c r="J43">
        <v>3</v>
      </c>
      <c r="K43" t="s">
        <v>77</v>
      </c>
      <c r="L43">
        <v>3</v>
      </c>
      <c r="M43" t="s">
        <v>122</v>
      </c>
      <c r="N43" t="s">
        <v>129</v>
      </c>
    </row>
    <row r="44" spans="1:14" x14ac:dyDescent="0.25">
      <c r="A44">
        <v>43</v>
      </c>
      <c r="B44" t="s">
        <v>45</v>
      </c>
      <c r="C44" t="s">
        <v>15</v>
      </c>
      <c r="D44">
        <v>7</v>
      </c>
      <c r="E44">
        <v>29</v>
      </c>
      <c r="F44" t="s">
        <v>16</v>
      </c>
      <c r="G44">
        <v>1</v>
      </c>
      <c r="H44" t="s">
        <v>40</v>
      </c>
      <c r="I44" t="s">
        <v>41</v>
      </c>
      <c r="J44">
        <v>2</v>
      </c>
      <c r="K44" t="s">
        <v>130</v>
      </c>
      <c r="L44">
        <v>2</v>
      </c>
      <c r="M44" t="s">
        <v>131</v>
      </c>
      <c r="N44" t="s">
        <v>132</v>
      </c>
    </row>
    <row r="45" spans="1:14" x14ac:dyDescent="0.25">
      <c r="A45">
        <v>44</v>
      </c>
      <c r="B45" t="s">
        <v>45</v>
      </c>
      <c r="C45" t="s">
        <v>15</v>
      </c>
      <c r="D45">
        <v>2</v>
      </c>
      <c r="E45">
        <v>6</v>
      </c>
      <c r="F45" t="s">
        <v>16</v>
      </c>
      <c r="G45">
        <v>1</v>
      </c>
      <c r="H45" t="s">
        <v>17</v>
      </c>
      <c r="I45" t="s">
        <v>17</v>
      </c>
      <c r="J45">
        <v>3</v>
      </c>
      <c r="K45" t="s">
        <v>133</v>
      </c>
      <c r="L45">
        <v>2</v>
      </c>
      <c r="M45" t="s">
        <v>50</v>
      </c>
      <c r="N45" t="s">
        <v>134</v>
      </c>
    </row>
    <row r="46" spans="1:14" x14ac:dyDescent="0.25">
      <c r="A46">
        <v>45</v>
      </c>
      <c r="B46" t="s">
        <v>45</v>
      </c>
      <c r="C46" t="s">
        <v>15</v>
      </c>
      <c r="D46">
        <v>9</v>
      </c>
      <c r="E46">
        <v>7</v>
      </c>
      <c r="F46" t="s">
        <v>16</v>
      </c>
      <c r="G46">
        <v>1</v>
      </c>
      <c r="H46" t="s">
        <v>40</v>
      </c>
      <c r="I46" t="s">
        <v>41</v>
      </c>
      <c r="J46">
        <v>4</v>
      </c>
      <c r="K46" t="s">
        <v>135</v>
      </c>
      <c r="L46">
        <v>3</v>
      </c>
      <c r="M46" t="s">
        <v>93</v>
      </c>
      <c r="N46" t="s">
        <v>136</v>
      </c>
    </row>
    <row r="47" spans="1:14" x14ac:dyDescent="0.25">
      <c r="A47">
        <v>46</v>
      </c>
      <c r="B47" t="s">
        <v>45</v>
      </c>
      <c r="C47" t="s">
        <v>15</v>
      </c>
      <c r="D47">
        <v>10</v>
      </c>
      <c r="E47">
        <v>42</v>
      </c>
      <c r="F47" t="s">
        <v>34</v>
      </c>
      <c r="G47">
        <v>2</v>
      </c>
      <c r="H47" t="s">
        <v>40</v>
      </c>
      <c r="I47" t="s">
        <v>23</v>
      </c>
      <c r="J47">
        <v>2</v>
      </c>
      <c r="K47" t="s">
        <v>137</v>
      </c>
      <c r="L47">
        <v>2</v>
      </c>
      <c r="M47" t="s">
        <v>65</v>
      </c>
      <c r="N47" t="s">
        <v>138</v>
      </c>
    </row>
    <row r="48" spans="1:14" x14ac:dyDescent="0.25">
      <c r="A48">
        <v>47</v>
      </c>
      <c r="B48" t="s">
        <v>45</v>
      </c>
      <c r="C48" t="s">
        <v>15</v>
      </c>
      <c r="D48">
        <v>2</v>
      </c>
      <c r="E48">
        <v>2</v>
      </c>
      <c r="F48" t="s">
        <v>16</v>
      </c>
      <c r="G48">
        <v>1</v>
      </c>
      <c r="H48" t="s">
        <v>22</v>
      </c>
      <c r="I48" t="s">
        <v>23</v>
      </c>
      <c r="J48">
        <v>1</v>
      </c>
      <c r="K48" t="s">
        <v>139</v>
      </c>
      <c r="L48">
        <v>3</v>
      </c>
      <c r="M48" t="s">
        <v>93</v>
      </c>
      <c r="N48" t="s">
        <v>140</v>
      </c>
    </row>
    <row r="49" spans="1:14" x14ac:dyDescent="0.25">
      <c r="A49">
        <v>48</v>
      </c>
      <c r="B49" t="s">
        <v>45</v>
      </c>
      <c r="C49" t="s">
        <v>46</v>
      </c>
      <c r="D49">
        <v>7</v>
      </c>
      <c r="E49">
        <v>58</v>
      </c>
      <c r="F49" t="s">
        <v>16</v>
      </c>
      <c r="G49">
        <v>1</v>
      </c>
      <c r="H49" t="s">
        <v>17</v>
      </c>
      <c r="I49" t="s">
        <v>17</v>
      </c>
      <c r="J49">
        <v>3</v>
      </c>
      <c r="K49" t="s">
        <v>88</v>
      </c>
      <c r="L49">
        <v>3</v>
      </c>
      <c r="M49" t="s">
        <v>68</v>
      </c>
      <c r="N49" t="s">
        <v>141</v>
      </c>
    </row>
    <row r="50" spans="1:14" x14ac:dyDescent="0.25">
      <c r="A50">
        <v>49</v>
      </c>
      <c r="B50" t="s">
        <v>45</v>
      </c>
      <c r="C50" t="s">
        <v>46</v>
      </c>
      <c r="D50">
        <v>6</v>
      </c>
      <c r="E50">
        <v>26</v>
      </c>
      <c r="F50" t="s">
        <v>34</v>
      </c>
      <c r="G50">
        <v>2</v>
      </c>
      <c r="H50" t="s">
        <v>17</v>
      </c>
      <c r="I50" t="s">
        <v>17</v>
      </c>
      <c r="J50">
        <v>2</v>
      </c>
      <c r="K50" t="s">
        <v>142</v>
      </c>
      <c r="L50">
        <v>3</v>
      </c>
      <c r="M50" t="s">
        <v>122</v>
      </c>
      <c r="N50" t="s">
        <v>143</v>
      </c>
    </row>
    <row r="51" spans="1:14" x14ac:dyDescent="0.25">
      <c r="A51">
        <v>50</v>
      </c>
      <c r="B51" t="s">
        <v>45</v>
      </c>
      <c r="C51" t="s">
        <v>46</v>
      </c>
      <c r="D51">
        <v>6</v>
      </c>
      <c r="E51">
        <v>7</v>
      </c>
      <c r="F51" t="s">
        <v>16</v>
      </c>
      <c r="G51">
        <v>1</v>
      </c>
      <c r="H51" t="s">
        <v>22</v>
      </c>
      <c r="I51" t="s">
        <v>41</v>
      </c>
      <c r="J51">
        <v>1</v>
      </c>
      <c r="K51" t="s">
        <v>28</v>
      </c>
      <c r="L51">
        <v>2</v>
      </c>
      <c r="M51" t="s">
        <v>144</v>
      </c>
      <c r="N51" t="s">
        <v>145</v>
      </c>
    </row>
    <row r="52" spans="1:14" x14ac:dyDescent="0.25">
      <c r="A52">
        <v>51</v>
      </c>
      <c r="B52" t="s">
        <v>45</v>
      </c>
      <c r="C52" t="s">
        <v>46</v>
      </c>
      <c r="D52">
        <v>5</v>
      </c>
      <c r="E52">
        <v>30</v>
      </c>
      <c r="F52" t="s">
        <v>16</v>
      </c>
      <c r="G52">
        <v>1</v>
      </c>
      <c r="H52" t="s">
        <v>17</v>
      </c>
      <c r="I52" t="s">
        <v>17</v>
      </c>
      <c r="J52">
        <v>1</v>
      </c>
      <c r="K52" t="s">
        <v>88</v>
      </c>
      <c r="L52">
        <v>3</v>
      </c>
      <c r="M52" t="s">
        <v>59</v>
      </c>
      <c r="N52" t="s">
        <v>146</v>
      </c>
    </row>
    <row r="53" spans="1:14" x14ac:dyDescent="0.25">
      <c r="A53">
        <v>52</v>
      </c>
      <c r="B53" t="s">
        <v>45</v>
      </c>
      <c r="C53" t="s">
        <v>46</v>
      </c>
      <c r="D53">
        <v>11</v>
      </c>
      <c r="E53">
        <v>15</v>
      </c>
      <c r="F53" t="s">
        <v>34</v>
      </c>
      <c r="G53">
        <v>3</v>
      </c>
      <c r="H53" t="s">
        <v>40</v>
      </c>
      <c r="I53" t="s">
        <v>41</v>
      </c>
      <c r="J53">
        <v>3</v>
      </c>
      <c r="K53" t="s">
        <v>147</v>
      </c>
      <c r="L53">
        <v>3</v>
      </c>
      <c r="M53" t="s">
        <v>36</v>
      </c>
      <c r="N53" t="s">
        <v>148</v>
      </c>
    </row>
    <row r="54" spans="1:14" x14ac:dyDescent="0.25">
      <c r="A54">
        <v>21</v>
      </c>
      <c r="B54" t="s">
        <v>45</v>
      </c>
      <c r="C54" t="s">
        <v>46</v>
      </c>
      <c r="D54">
        <v>8</v>
      </c>
      <c r="E54">
        <v>16</v>
      </c>
      <c r="F54" t="s">
        <v>34</v>
      </c>
      <c r="G54">
        <v>3</v>
      </c>
      <c r="H54" t="s">
        <v>22</v>
      </c>
      <c r="I54" t="s">
        <v>105</v>
      </c>
      <c r="J54">
        <v>2</v>
      </c>
      <c r="K54" t="s">
        <v>108</v>
      </c>
      <c r="L54">
        <v>2</v>
      </c>
      <c r="M54" t="s">
        <v>43</v>
      </c>
      <c r="N54" t="s">
        <v>149</v>
      </c>
    </row>
    <row r="55" spans="1:14" x14ac:dyDescent="0.25">
      <c r="A55">
        <v>54</v>
      </c>
      <c r="B55" t="s">
        <v>45</v>
      </c>
      <c r="C55" t="s">
        <v>46</v>
      </c>
      <c r="D55">
        <v>7</v>
      </c>
      <c r="E55">
        <v>15</v>
      </c>
      <c r="F55" t="s">
        <v>16</v>
      </c>
      <c r="G55">
        <v>1</v>
      </c>
      <c r="H55" t="s">
        <v>40</v>
      </c>
      <c r="I55" t="s">
        <v>41</v>
      </c>
      <c r="J55">
        <v>1</v>
      </c>
      <c r="K55" t="s">
        <v>17</v>
      </c>
      <c r="L55">
        <v>2</v>
      </c>
      <c r="M55" t="s">
        <v>65</v>
      </c>
      <c r="N55" t="s">
        <v>150</v>
      </c>
    </row>
    <row r="56" spans="1:14" x14ac:dyDescent="0.25">
      <c r="A56">
        <v>55</v>
      </c>
      <c r="B56" t="s">
        <v>45</v>
      </c>
      <c r="C56" t="s">
        <v>46</v>
      </c>
      <c r="D56">
        <v>9</v>
      </c>
      <c r="E56">
        <v>23</v>
      </c>
      <c r="F56" t="s">
        <v>16</v>
      </c>
      <c r="G56">
        <v>2</v>
      </c>
      <c r="H56" t="s">
        <v>17</v>
      </c>
      <c r="I56" t="s">
        <v>17</v>
      </c>
      <c r="J56">
        <v>1</v>
      </c>
      <c r="K56" t="s">
        <v>151</v>
      </c>
      <c r="L56">
        <v>2</v>
      </c>
      <c r="M56" t="s">
        <v>59</v>
      </c>
      <c r="N56" t="s">
        <v>152</v>
      </c>
    </row>
    <row r="57" spans="1:14" x14ac:dyDescent="0.25">
      <c r="A57">
        <v>56</v>
      </c>
      <c r="B57" t="s">
        <v>45</v>
      </c>
      <c r="C57" t="s">
        <v>46</v>
      </c>
      <c r="D57">
        <v>12</v>
      </c>
      <c r="E57">
        <v>23</v>
      </c>
      <c r="F57" t="s">
        <v>34</v>
      </c>
      <c r="G57">
        <v>2</v>
      </c>
      <c r="H57" t="s">
        <v>22</v>
      </c>
      <c r="I57" t="s">
        <v>41</v>
      </c>
      <c r="J57">
        <v>2</v>
      </c>
      <c r="K57" t="s">
        <v>153</v>
      </c>
      <c r="L57">
        <v>3</v>
      </c>
      <c r="M57" t="s">
        <v>93</v>
      </c>
      <c r="N57" t="s">
        <v>154</v>
      </c>
    </row>
    <row r="58" spans="1:14" x14ac:dyDescent="0.25">
      <c r="A58">
        <v>57</v>
      </c>
      <c r="B58" t="s">
        <v>45</v>
      </c>
      <c r="C58" t="s">
        <v>46</v>
      </c>
      <c r="D58">
        <v>4</v>
      </c>
      <c r="E58">
        <v>27</v>
      </c>
      <c r="F58" t="s">
        <v>34</v>
      </c>
      <c r="G58">
        <v>1</v>
      </c>
      <c r="H58" t="s">
        <v>40</v>
      </c>
      <c r="I58" t="s">
        <v>41</v>
      </c>
      <c r="J58">
        <v>1</v>
      </c>
      <c r="K58" t="s">
        <v>88</v>
      </c>
      <c r="L58">
        <v>2</v>
      </c>
      <c r="M58" t="s">
        <v>93</v>
      </c>
      <c r="N58" t="s">
        <v>155</v>
      </c>
    </row>
    <row r="59" spans="1:14" x14ac:dyDescent="0.25">
      <c r="A59">
        <v>58</v>
      </c>
      <c r="B59" t="s">
        <v>45</v>
      </c>
      <c r="C59" t="s">
        <v>46</v>
      </c>
      <c r="D59">
        <v>11</v>
      </c>
      <c r="E59">
        <v>45</v>
      </c>
      <c r="F59" t="s">
        <v>34</v>
      </c>
      <c r="G59">
        <v>3</v>
      </c>
      <c r="H59" t="s">
        <v>40</v>
      </c>
      <c r="I59" t="s">
        <v>41</v>
      </c>
      <c r="J59">
        <v>3</v>
      </c>
      <c r="K59" t="s">
        <v>156</v>
      </c>
      <c r="L59">
        <v>2</v>
      </c>
      <c r="M59" t="s">
        <v>93</v>
      </c>
      <c r="N59" t="s">
        <v>157</v>
      </c>
    </row>
    <row r="60" spans="1:14" x14ac:dyDescent="0.25">
      <c r="A60">
        <v>59</v>
      </c>
      <c r="B60" t="s">
        <v>45</v>
      </c>
      <c r="C60" t="s">
        <v>46</v>
      </c>
      <c r="D60">
        <v>2</v>
      </c>
      <c r="E60">
        <v>60</v>
      </c>
      <c r="F60" t="s">
        <v>16</v>
      </c>
      <c r="G60">
        <v>3</v>
      </c>
      <c r="H60" t="s">
        <v>17</v>
      </c>
      <c r="I60" t="s">
        <v>17</v>
      </c>
      <c r="J60">
        <v>3</v>
      </c>
      <c r="K60" t="s">
        <v>17</v>
      </c>
      <c r="L60">
        <v>2</v>
      </c>
      <c r="M60" t="s">
        <v>93</v>
      </c>
      <c r="N60" t="s">
        <v>158</v>
      </c>
    </row>
    <row r="61" spans="1:14" x14ac:dyDescent="0.25">
      <c r="A61">
        <v>60</v>
      </c>
      <c r="B61" t="s">
        <v>45</v>
      </c>
      <c r="C61" t="s">
        <v>46</v>
      </c>
      <c r="D61">
        <v>8</v>
      </c>
      <c r="E61">
        <v>15</v>
      </c>
      <c r="F61" t="s">
        <v>34</v>
      </c>
      <c r="G61">
        <v>2</v>
      </c>
      <c r="H61" t="s">
        <v>40</v>
      </c>
      <c r="I61" t="s">
        <v>41</v>
      </c>
      <c r="J61">
        <v>4</v>
      </c>
      <c r="K61" t="s">
        <v>159</v>
      </c>
      <c r="L61">
        <v>2</v>
      </c>
      <c r="M61" t="s">
        <v>93</v>
      </c>
      <c r="N61" t="s">
        <v>160</v>
      </c>
    </row>
    <row r="62" spans="1:14" x14ac:dyDescent="0.25">
      <c r="A62">
        <v>61</v>
      </c>
      <c r="B62" t="s">
        <v>45</v>
      </c>
      <c r="C62" t="s">
        <v>46</v>
      </c>
      <c r="D62">
        <v>10</v>
      </c>
      <c r="E62">
        <v>14</v>
      </c>
      <c r="F62" t="s">
        <v>16</v>
      </c>
      <c r="G62">
        <v>1</v>
      </c>
      <c r="H62" t="s">
        <v>22</v>
      </c>
      <c r="I62" t="s">
        <v>103</v>
      </c>
      <c r="J62">
        <v>3</v>
      </c>
      <c r="K62" t="s">
        <v>161</v>
      </c>
      <c r="L62">
        <v>3</v>
      </c>
      <c r="M62" t="s">
        <v>162</v>
      </c>
      <c r="N62" t="s">
        <v>163</v>
      </c>
    </row>
    <row r="63" spans="1:14" x14ac:dyDescent="0.25">
      <c r="A63">
        <v>62</v>
      </c>
      <c r="B63" t="s">
        <v>45</v>
      </c>
      <c r="C63" t="s">
        <v>46</v>
      </c>
      <c r="D63">
        <v>5</v>
      </c>
      <c r="E63">
        <v>5</v>
      </c>
      <c r="F63" t="s">
        <v>16</v>
      </c>
      <c r="G63">
        <v>1</v>
      </c>
      <c r="H63" t="s">
        <v>17</v>
      </c>
      <c r="I63" t="s">
        <v>17</v>
      </c>
      <c r="J63">
        <v>1</v>
      </c>
      <c r="K63" t="s">
        <v>108</v>
      </c>
      <c r="L63">
        <v>3</v>
      </c>
      <c r="M63" t="s">
        <v>36</v>
      </c>
      <c r="N63" t="s">
        <v>164</v>
      </c>
    </row>
    <row r="64" spans="1:14" x14ac:dyDescent="0.25">
      <c r="A64">
        <v>63</v>
      </c>
      <c r="B64" t="s">
        <v>45</v>
      </c>
      <c r="C64" t="s">
        <v>46</v>
      </c>
      <c r="D64">
        <v>4</v>
      </c>
      <c r="E64">
        <v>10</v>
      </c>
      <c r="F64" t="s">
        <v>16</v>
      </c>
      <c r="G64">
        <v>1</v>
      </c>
      <c r="H64" t="s">
        <v>17</v>
      </c>
      <c r="I64" t="s">
        <v>17</v>
      </c>
      <c r="J64">
        <v>1</v>
      </c>
      <c r="K64" t="s">
        <v>17</v>
      </c>
      <c r="L64">
        <v>3</v>
      </c>
      <c r="M64" t="s">
        <v>54</v>
      </c>
      <c r="N64" t="s">
        <v>165</v>
      </c>
    </row>
    <row r="65" spans="1:14" x14ac:dyDescent="0.25">
      <c r="A65">
        <v>64</v>
      </c>
      <c r="B65" t="s">
        <v>45</v>
      </c>
      <c r="C65" t="s">
        <v>46</v>
      </c>
      <c r="D65">
        <v>6</v>
      </c>
      <c r="E65">
        <v>1</v>
      </c>
      <c r="F65" t="s">
        <v>16</v>
      </c>
      <c r="G65">
        <v>1</v>
      </c>
      <c r="H65" t="s">
        <v>17</v>
      </c>
      <c r="I65" t="s">
        <v>17</v>
      </c>
      <c r="J65">
        <v>1</v>
      </c>
      <c r="K65" t="s">
        <v>166</v>
      </c>
      <c r="L65">
        <v>3</v>
      </c>
      <c r="M65" t="s">
        <v>162</v>
      </c>
      <c r="N65" t="s">
        <v>167</v>
      </c>
    </row>
    <row r="66" spans="1:14" x14ac:dyDescent="0.25">
      <c r="A66">
        <v>65</v>
      </c>
      <c r="B66" t="s">
        <v>45</v>
      </c>
      <c r="C66" t="s">
        <v>46</v>
      </c>
      <c r="D66">
        <v>8</v>
      </c>
      <c r="E66">
        <v>20</v>
      </c>
      <c r="F66" t="s">
        <v>34</v>
      </c>
      <c r="G66">
        <v>3</v>
      </c>
      <c r="H66" t="s">
        <v>40</v>
      </c>
      <c r="I66" t="s">
        <v>23</v>
      </c>
      <c r="J66">
        <v>3</v>
      </c>
      <c r="K66" t="s">
        <v>168</v>
      </c>
      <c r="L66">
        <v>3</v>
      </c>
      <c r="M66" t="s">
        <v>169</v>
      </c>
      <c r="N66" t="s">
        <v>170</v>
      </c>
    </row>
    <row r="67" spans="1:14" x14ac:dyDescent="0.25">
      <c r="A67">
        <v>66</v>
      </c>
      <c r="B67" t="s">
        <v>45</v>
      </c>
      <c r="C67" t="s">
        <v>46</v>
      </c>
      <c r="D67">
        <v>10</v>
      </c>
      <c r="E67">
        <v>37</v>
      </c>
      <c r="F67" t="s">
        <v>34</v>
      </c>
      <c r="G67">
        <v>3</v>
      </c>
      <c r="H67" t="s">
        <v>22</v>
      </c>
      <c r="I67" t="s">
        <v>105</v>
      </c>
      <c r="J67">
        <v>4</v>
      </c>
      <c r="K67" t="s">
        <v>171</v>
      </c>
      <c r="L67">
        <v>3</v>
      </c>
      <c r="M67" t="s">
        <v>93</v>
      </c>
      <c r="N67" t="s">
        <v>172</v>
      </c>
    </row>
    <row r="68" spans="1:14" x14ac:dyDescent="0.25">
      <c r="A68">
        <v>67</v>
      </c>
      <c r="B68" t="s">
        <v>45</v>
      </c>
      <c r="C68" t="s">
        <v>46</v>
      </c>
      <c r="D68">
        <v>5</v>
      </c>
      <c r="E68">
        <v>31</v>
      </c>
      <c r="F68" t="s">
        <v>34</v>
      </c>
      <c r="G68">
        <v>2</v>
      </c>
      <c r="H68" t="s">
        <v>40</v>
      </c>
      <c r="I68" t="s">
        <v>103</v>
      </c>
      <c r="J68">
        <v>4</v>
      </c>
      <c r="K68" t="s">
        <v>173</v>
      </c>
      <c r="L68">
        <v>3</v>
      </c>
      <c r="M68" t="s">
        <v>93</v>
      </c>
      <c r="N68" t="s">
        <v>174</v>
      </c>
    </row>
    <row r="69" spans="1:14" x14ac:dyDescent="0.25">
      <c r="A69">
        <v>68</v>
      </c>
      <c r="B69" t="s">
        <v>45</v>
      </c>
      <c r="C69" t="s">
        <v>46</v>
      </c>
      <c r="D69">
        <v>8</v>
      </c>
      <c r="E69">
        <v>52</v>
      </c>
      <c r="F69" t="s">
        <v>34</v>
      </c>
      <c r="G69">
        <v>3</v>
      </c>
      <c r="H69" t="s">
        <v>40</v>
      </c>
      <c r="I69" t="s">
        <v>103</v>
      </c>
      <c r="J69">
        <v>3</v>
      </c>
      <c r="K69" t="s">
        <v>175</v>
      </c>
      <c r="L69">
        <v>3</v>
      </c>
      <c r="M69" t="s">
        <v>93</v>
      </c>
      <c r="N69" t="s">
        <v>176</v>
      </c>
    </row>
    <row r="70" spans="1:14" x14ac:dyDescent="0.25">
      <c r="A70">
        <v>69</v>
      </c>
      <c r="B70" t="s">
        <v>45</v>
      </c>
      <c r="C70" t="s">
        <v>46</v>
      </c>
      <c r="D70">
        <v>4</v>
      </c>
      <c r="E70">
        <v>12</v>
      </c>
      <c r="F70" t="s">
        <v>16</v>
      </c>
      <c r="G70">
        <v>1</v>
      </c>
      <c r="H70" t="s">
        <v>40</v>
      </c>
      <c r="I70" t="s">
        <v>103</v>
      </c>
      <c r="J70">
        <v>1</v>
      </c>
      <c r="K70" t="s">
        <v>177</v>
      </c>
      <c r="L70">
        <v>3</v>
      </c>
      <c r="M70" t="s">
        <v>93</v>
      </c>
      <c r="N70" t="s">
        <v>178</v>
      </c>
    </row>
    <row r="71" spans="1:14" x14ac:dyDescent="0.25">
      <c r="A71">
        <v>70</v>
      </c>
      <c r="B71" t="s">
        <v>45</v>
      </c>
      <c r="C71" t="s">
        <v>46</v>
      </c>
      <c r="D71">
        <v>8</v>
      </c>
      <c r="E71">
        <v>25</v>
      </c>
      <c r="F71" t="s">
        <v>34</v>
      </c>
      <c r="G71">
        <v>2</v>
      </c>
      <c r="H71" t="s">
        <v>40</v>
      </c>
      <c r="I71" t="s">
        <v>103</v>
      </c>
      <c r="J71">
        <v>4</v>
      </c>
      <c r="K71" t="s">
        <v>119</v>
      </c>
      <c r="L71">
        <v>2</v>
      </c>
      <c r="M71" t="s">
        <v>93</v>
      </c>
      <c r="N71" t="s">
        <v>179</v>
      </c>
    </row>
    <row r="72" spans="1:14" x14ac:dyDescent="0.25">
      <c r="A72">
        <v>71</v>
      </c>
      <c r="B72" t="s">
        <v>91</v>
      </c>
      <c r="C72" t="s">
        <v>180</v>
      </c>
      <c r="D72">
        <v>6</v>
      </c>
      <c r="E72">
        <v>14</v>
      </c>
      <c r="F72" t="s">
        <v>34</v>
      </c>
      <c r="G72">
        <v>1</v>
      </c>
      <c r="H72" t="s">
        <v>22</v>
      </c>
      <c r="I72" t="s">
        <v>103</v>
      </c>
      <c r="J72">
        <v>3</v>
      </c>
      <c r="K72" t="s">
        <v>181</v>
      </c>
      <c r="L72">
        <v>2</v>
      </c>
      <c r="M72" t="s">
        <v>36</v>
      </c>
      <c r="N72" t="s">
        <v>182</v>
      </c>
    </row>
    <row r="73" spans="1:14" x14ac:dyDescent="0.25">
      <c r="A73">
        <v>127</v>
      </c>
      <c r="B73" t="s">
        <v>45</v>
      </c>
      <c r="C73" t="s">
        <v>46</v>
      </c>
      <c r="D73">
        <v>4</v>
      </c>
      <c r="E73">
        <v>18</v>
      </c>
      <c r="F73" t="s">
        <v>34</v>
      </c>
      <c r="G73">
        <v>8</v>
      </c>
      <c r="H73" t="s">
        <v>17</v>
      </c>
      <c r="I73" t="s">
        <v>17</v>
      </c>
      <c r="J73">
        <v>1</v>
      </c>
      <c r="K73" t="s">
        <v>77</v>
      </c>
      <c r="L73">
        <v>2</v>
      </c>
      <c r="M73" t="s">
        <v>38</v>
      </c>
      <c r="N73" t="s">
        <v>183</v>
      </c>
    </row>
    <row r="74" spans="1:14" x14ac:dyDescent="0.25">
      <c r="A74">
        <v>133</v>
      </c>
      <c r="B74" t="s">
        <v>91</v>
      </c>
      <c r="C74" t="s">
        <v>184</v>
      </c>
      <c r="D74">
        <v>5</v>
      </c>
      <c r="E74">
        <v>25</v>
      </c>
      <c r="F74" t="s">
        <v>34</v>
      </c>
      <c r="G74">
        <v>2</v>
      </c>
      <c r="H74" t="s">
        <v>40</v>
      </c>
      <c r="I74" t="s">
        <v>41</v>
      </c>
      <c r="J74">
        <v>5</v>
      </c>
      <c r="K74" t="s">
        <v>185</v>
      </c>
      <c r="L74">
        <v>3</v>
      </c>
      <c r="M74" t="s">
        <v>186</v>
      </c>
      <c r="N74" t="s">
        <v>187</v>
      </c>
    </row>
    <row r="75" spans="1:14" x14ac:dyDescent="0.25">
      <c r="A75">
        <v>152</v>
      </c>
      <c r="B75" t="s">
        <v>91</v>
      </c>
      <c r="C75" t="s">
        <v>73</v>
      </c>
      <c r="D75">
        <v>10</v>
      </c>
      <c r="E75">
        <v>16</v>
      </c>
      <c r="F75" t="s">
        <v>34</v>
      </c>
      <c r="G75">
        <v>1</v>
      </c>
      <c r="H75" t="s">
        <v>22</v>
      </c>
      <c r="I75" t="s">
        <v>23</v>
      </c>
      <c r="J75">
        <v>3</v>
      </c>
      <c r="K75" t="s">
        <v>188</v>
      </c>
      <c r="L75">
        <v>3</v>
      </c>
      <c r="M75" t="s">
        <v>93</v>
      </c>
      <c r="N75" t="s">
        <v>189</v>
      </c>
    </row>
    <row r="76" spans="1:14" x14ac:dyDescent="0.25">
      <c r="A76">
        <v>153</v>
      </c>
      <c r="B76" t="s">
        <v>91</v>
      </c>
      <c r="C76" t="s">
        <v>73</v>
      </c>
      <c r="D76">
        <v>5</v>
      </c>
      <c r="E76">
        <v>41</v>
      </c>
      <c r="F76" t="s">
        <v>34</v>
      </c>
      <c r="G76">
        <v>1</v>
      </c>
      <c r="H76" t="s">
        <v>17</v>
      </c>
      <c r="I76" t="s">
        <v>17</v>
      </c>
      <c r="J76">
        <v>1</v>
      </c>
      <c r="K76" t="s">
        <v>17</v>
      </c>
      <c r="L76">
        <v>2</v>
      </c>
      <c r="M76" t="s">
        <v>59</v>
      </c>
      <c r="N76" t="s">
        <v>190</v>
      </c>
    </row>
    <row r="77" spans="1:14" x14ac:dyDescent="0.25">
      <c r="A77">
        <v>155</v>
      </c>
      <c r="B77" t="s">
        <v>14</v>
      </c>
      <c r="C77" t="s">
        <v>73</v>
      </c>
      <c r="D77">
        <v>4</v>
      </c>
      <c r="E77">
        <v>4</v>
      </c>
      <c r="F77" t="s">
        <v>34</v>
      </c>
      <c r="G77">
        <v>1</v>
      </c>
      <c r="H77" t="s">
        <v>17</v>
      </c>
      <c r="I77" t="s">
        <v>17</v>
      </c>
      <c r="J77">
        <v>1</v>
      </c>
      <c r="K77" t="s">
        <v>191</v>
      </c>
      <c r="L77">
        <v>2</v>
      </c>
      <c r="M77" t="s">
        <v>25</v>
      </c>
      <c r="N77" t="s">
        <v>192</v>
      </c>
    </row>
    <row r="78" spans="1:14" x14ac:dyDescent="0.25">
      <c r="A78">
        <v>178</v>
      </c>
      <c r="B78" t="s">
        <v>91</v>
      </c>
      <c r="C78" t="s">
        <v>193</v>
      </c>
      <c r="D78">
        <v>5</v>
      </c>
      <c r="E78">
        <v>79</v>
      </c>
      <c r="F78" t="s">
        <v>34</v>
      </c>
      <c r="G78">
        <v>2</v>
      </c>
      <c r="H78" t="s">
        <v>22</v>
      </c>
      <c r="I78" t="s">
        <v>105</v>
      </c>
      <c r="J78">
        <v>3</v>
      </c>
      <c r="K78" t="s">
        <v>194</v>
      </c>
      <c r="L78">
        <v>3</v>
      </c>
      <c r="M78" t="s">
        <v>93</v>
      </c>
      <c r="N78" t="s">
        <v>195</v>
      </c>
    </row>
    <row r="79" spans="1:14" x14ac:dyDescent="0.25">
      <c r="A79">
        <v>177</v>
      </c>
      <c r="B79" t="s">
        <v>14</v>
      </c>
      <c r="C79" t="s">
        <v>193</v>
      </c>
      <c r="D79">
        <v>10</v>
      </c>
      <c r="E79">
        <v>13</v>
      </c>
      <c r="F79" t="s">
        <v>57</v>
      </c>
      <c r="G79">
        <v>1</v>
      </c>
      <c r="H79" t="s">
        <v>40</v>
      </c>
      <c r="I79" t="s">
        <v>103</v>
      </c>
      <c r="J79">
        <v>2</v>
      </c>
      <c r="K79" t="s">
        <v>196</v>
      </c>
      <c r="L79">
        <v>3</v>
      </c>
      <c r="M79" t="s">
        <v>43</v>
      </c>
      <c r="N79" t="s">
        <v>197</v>
      </c>
    </row>
    <row r="80" spans="1:14" x14ac:dyDescent="0.25">
      <c r="A80">
        <v>180</v>
      </c>
      <c r="B80" t="s">
        <v>91</v>
      </c>
      <c r="C80" t="s">
        <v>193</v>
      </c>
      <c r="D80">
        <v>7</v>
      </c>
      <c r="E80">
        <v>50</v>
      </c>
      <c r="F80" t="s">
        <v>16</v>
      </c>
      <c r="G80">
        <v>1</v>
      </c>
      <c r="H80" t="s">
        <v>40</v>
      </c>
      <c r="I80" t="s">
        <v>41</v>
      </c>
      <c r="J80">
        <v>3</v>
      </c>
      <c r="K80" t="s">
        <v>198</v>
      </c>
      <c r="L80">
        <v>3</v>
      </c>
      <c r="M80" t="s">
        <v>59</v>
      </c>
      <c r="N80" t="s">
        <v>199</v>
      </c>
    </row>
    <row r="81" spans="1:14" x14ac:dyDescent="0.25">
      <c r="A81">
        <v>181</v>
      </c>
      <c r="B81" t="s">
        <v>14</v>
      </c>
      <c r="C81" t="s">
        <v>193</v>
      </c>
      <c r="D81">
        <v>11</v>
      </c>
      <c r="E81">
        <v>25</v>
      </c>
      <c r="F81" t="s">
        <v>57</v>
      </c>
      <c r="G81">
        <v>2</v>
      </c>
      <c r="H81" t="s">
        <v>22</v>
      </c>
      <c r="I81" t="s">
        <v>103</v>
      </c>
      <c r="J81">
        <v>3</v>
      </c>
      <c r="K81" t="s">
        <v>200</v>
      </c>
      <c r="L81">
        <v>3</v>
      </c>
      <c r="M81" t="s">
        <v>93</v>
      </c>
      <c r="N81" t="s">
        <v>201</v>
      </c>
    </row>
    <row r="82" spans="1:14" x14ac:dyDescent="0.25">
      <c r="A82">
        <v>182</v>
      </c>
      <c r="B82" t="s">
        <v>14</v>
      </c>
      <c r="C82" t="s">
        <v>193</v>
      </c>
      <c r="D82">
        <v>7</v>
      </c>
      <c r="E82">
        <v>21</v>
      </c>
      <c r="F82" t="s">
        <v>16</v>
      </c>
      <c r="G82">
        <v>3</v>
      </c>
      <c r="H82" t="s">
        <v>40</v>
      </c>
      <c r="I82" t="s">
        <v>103</v>
      </c>
      <c r="J82">
        <v>2</v>
      </c>
      <c r="K82" t="s">
        <v>202</v>
      </c>
      <c r="L82">
        <v>3</v>
      </c>
      <c r="M82" t="s">
        <v>203</v>
      </c>
      <c r="N82" t="s">
        <v>204</v>
      </c>
    </row>
    <row r="83" spans="1:14" x14ac:dyDescent="0.25">
      <c r="A83">
        <v>186</v>
      </c>
      <c r="B83" t="s">
        <v>14</v>
      </c>
      <c r="C83" t="s">
        <v>205</v>
      </c>
      <c r="D83">
        <v>7</v>
      </c>
      <c r="E83">
        <v>24</v>
      </c>
      <c r="F83" t="s">
        <v>16</v>
      </c>
      <c r="G83">
        <v>1</v>
      </c>
      <c r="H83" t="s">
        <v>40</v>
      </c>
      <c r="I83" t="s">
        <v>103</v>
      </c>
      <c r="J83">
        <v>2</v>
      </c>
      <c r="K83" t="s">
        <v>130</v>
      </c>
      <c r="L83">
        <v>3</v>
      </c>
      <c r="M83" t="s">
        <v>93</v>
      </c>
      <c r="N83" t="s">
        <v>206</v>
      </c>
    </row>
    <row r="84" spans="1:14" x14ac:dyDescent="0.25">
      <c r="A84">
        <v>187</v>
      </c>
      <c r="B84" t="s">
        <v>14</v>
      </c>
      <c r="C84" t="s">
        <v>205</v>
      </c>
      <c r="D84">
        <v>5</v>
      </c>
      <c r="E84">
        <v>43</v>
      </c>
      <c r="F84" t="s">
        <v>16</v>
      </c>
      <c r="G84">
        <v>2</v>
      </c>
      <c r="H84" t="s">
        <v>22</v>
      </c>
      <c r="I84" t="s">
        <v>103</v>
      </c>
      <c r="J84">
        <v>4</v>
      </c>
      <c r="K84" t="s">
        <v>171</v>
      </c>
      <c r="L84">
        <v>3</v>
      </c>
      <c r="M84" t="s">
        <v>93</v>
      </c>
      <c r="N84" t="s">
        <v>207</v>
      </c>
    </row>
    <row r="85" spans="1:14" x14ac:dyDescent="0.25">
      <c r="A85">
        <v>195</v>
      </c>
      <c r="B85" t="s">
        <v>14</v>
      </c>
      <c r="C85" t="s">
        <v>205</v>
      </c>
      <c r="D85">
        <v>5</v>
      </c>
      <c r="E85">
        <v>48</v>
      </c>
      <c r="F85" t="s">
        <v>34</v>
      </c>
      <c r="G85">
        <v>1</v>
      </c>
      <c r="H85" t="s">
        <v>40</v>
      </c>
      <c r="I85" t="s">
        <v>41</v>
      </c>
      <c r="J85">
        <v>3</v>
      </c>
      <c r="K85" t="s">
        <v>208</v>
      </c>
      <c r="L85">
        <v>2</v>
      </c>
      <c r="M85" t="s">
        <v>65</v>
      </c>
      <c r="N85" t="s">
        <v>209</v>
      </c>
    </row>
    <row r="86" spans="1:14" x14ac:dyDescent="0.25">
      <c r="A86">
        <v>196</v>
      </c>
      <c r="B86" t="s">
        <v>14</v>
      </c>
      <c r="C86" t="s">
        <v>205</v>
      </c>
      <c r="D86">
        <v>7</v>
      </c>
      <c r="E86">
        <v>49</v>
      </c>
      <c r="F86" t="s">
        <v>34</v>
      </c>
      <c r="G86">
        <v>2</v>
      </c>
      <c r="H86" t="s">
        <v>22</v>
      </c>
      <c r="I86" t="s">
        <v>103</v>
      </c>
      <c r="J86">
        <v>3</v>
      </c>
      <c r="K86" t="s">
        <v>181</v>
      </c>
      <c r="L86">
        <v>3</v>
      </c>
      <c r="M86" t="s">
        <v>93</v>
      </c>
      <c r="N86" t="s">
        <v>210</v>
      </c>
    </row>
    <row r="87" spans="1:14" x14ac:dyDescent="0.25">
      <c r="A87">
        <v>197</v>
      </c>
      <c r="B87" t="s">
        <v>14</v>
      </c>
      <c r="C87" t="s">
        <v>205</v>
      </c>
      <c r="D87">
        <v>5</v>
      </c>
      <c r="E87">
        <v>19</v>
      </c>
      <c r="F87" t="s">
        <v>34</v>
      </c>
      <c r="G87">
        <v>2</v>
      </c>
      <c r="H87" t="s">
        <v>40</v>
      </c>
      <c r="I87" t="s">
        <v>103</v>
      </c>
      <c r="J87">
        <v>3</v>
      </c>
      <c r="K87" t="s">
        <v>211</v>
      </c>
      <c r="L87">
        <v>2</v>
      </c>
      <c r="M87" t="s">
        <v>43</v>
      </c>
      <c r="N87" t="s">
        <v>212</v>
      </c>
    </row>
    <row r="88" spans="1:14" x14ac:dyDescent="0.25">
      <c r="A88">
        <v>198</v>
      </c>
      <c r="B88" t="s">
        <v>14</v>
      </c>
      <c r="C88" t="s">
        <v>205</v>
      </c>
      <c r="D88">
        <v>3</v>
      </c>
      <c r="E88">
        <v>49</v>
      </c>
      <c r="F88" t="s">
        <v>34</v>
      </c>
      <c r="G88">
        <v>1</v>
      </c>
      <c r="H88" t="s">
        <v>40</v>
      </c>
      <c r="I88" t="s">
        <v>41</v>
      </c>
      <c r="J88">
        <v>1</v>
      </c>
      <c r="K88" t="s">
        <v>17</v>
      </c>
      <c r="L88">
        <v>3</v>
      </c>
      <c r="M88" t="s">
        <v>43</v>
      </c>
      <c r="N88" t="s">
        <v>213</v>
      </c>
    </row>
    <row r="89" spans="1:14" x14ac:dyDescent="0.25">
      <c r="A89">
        <v>201</v>
      </c>
      <c r="B89" t="s">
        <v>14</v>
      </c>
      <c r="C89" t="s">
        <v>56</v>
      </c>
      <c r="D89">
        <v>4</v>
      </c>
      <c r="E89">
        <v>6</v>
      </c>
      <c r="F89" t="s">
        <v>16</v>
      </c>
      <c r="G89">
        <v>2</v>
      </c>
      <c r="H89" t="s">
        <v>17</v>
      </c>
      <c r="I89" t="s">
        <v>17</v>
      </c>
      <c r="J89">
        <v>2</v>
      </c>
      <c r="K89" t="s">
        <v>177</v>
      </c>
      <c r="L89">
        <v>2</v>
      </c>
      <c r="M89" t="s">
        <v>83</v>
      </c>
      <c r="N89" t="s">
        <v>214</v>
      </c>
    </row>
    <row r="90" spans="1:14" x14ac:dyDescent="0.25">
      <c r="A90">
        <v>202</v>
      </c>
      <c r="B90" t="s">
        <v>14</v>
      </c>
      <c r="C90" t="s">
        <v>15</v>
      </c>
      <c r="D90">
        <v>12</v>
      </c>
      <c r="E90">
        <v>12</v>
      </c>
      <c r="F90" t="s">
        <v>34</v>
      </c>
      <c r="G90">
        <v>4</v>
      </c>
      <c r="H90" t="s">
        <v>22</v>
      </c>
      <c r="I90" t="s">
        <v>103</v>
      </c>
      <c r="J90">
        <v>3</v>
      </c>
      <c r="K90" t="s">
        <v>215</v>
      </c>
      <c r="L90">
        <v>3</v>
      </c>
      <c r="M90" t="s">
        <v>29</v>
      </c>
      <c r="N90" t="s">
        <v>216</v>
      </c>
    </row>
    <row r="91" spans="1:14" x14ac:dyDescent="0.25">
      <c r="A91">
        <v>72</v>
      </c>
      <c r="B91" t="s">
        <v>91</v>
      </c>
      <c r="C91" t="s">
        <v>217</v>
      </c>
      <c r="D91">
        <v>6</v>
      </c>
      <c r="E91">
        <v>24</v>
      </c>
      <c r="F91" t="s">
        <v>16</v>
      </c>
      <c r="G91">
        <v>1</v>
      </c>
      <c r="H91" t="s">
        <v>22</v>
      </c>
      <c r="I91" t="s">
        <v>103</v>
      </c>
      <c r="J91">
        <v>3</v>
      </c>
      <c r="K91" t="s">
        <v>218</v>
      </c>
      <c r="L91">
        <v>2</v>
      </c>
      <c r="M91" t="s">
        <v>219</v>
      </c>
      <c r="N91" t="s">
        <v>220</v>
      </c>
    </row>
    <row r="92" spans="1:14" x14ac:dyDescent="0.25">
      <c r="A92">
        <v>73</v>
      </c>
      <c r="B92" t="s">
        <v>91</v>
      </c>
      <c r="C92" t="s">
        <v>217</v>
      </c>
      <c r="D92">
        <v>7</v>
      </c>
      <c r="E92">
        <v>9</v>
      </c>
      <c r="F92" t="s">
        <v>34</v>
      </c>
      <c r="G92">
        <v>2</v>
      </c>
      <c r="H92" t="s">
        <v>22</v>
      </c>
      <c r="I92" t="s">
        <v>103</v>
      </c>
      <c r="J92">
        <v>3</v>
      </c>
      <c r="K92" t="s">
        <v>161</v>
      </c>
      <c r="L92">
        <v>3</v>
      </c>
      <c r="M92" t="s">
        <v>221</v>
      </c>
      <c r="N92" t="s">
        <v>222</v>
      </c>
    </row>
    <row r="93" spans="1:14" x14ac:dyDescent="0.25">
      <c r="A93">
        <v>76</v>
      </c>
      <c r="B93" t="s">
        <v>91</v>
      </c>
      <c r="C93" t="s">
        <v>217</v>
      </c>
      <c r="D93">
        <v>17</v>
      </c>
      <c r="E93">
        <v>48</v>
      </c>
      <c r="F93" t="s">
        <v>34</v>
      </c>
      <c r="G93">
        <v>2</v>
      </c>
      <c r="H93" t="s">
        <v>22</v>
      </c>
      <c r="I93" t="s">
        <v>103</v>
      </c>
      <c r="J93">
        <v>4</v>
      </c>
      <c r="K93" t="s">
        <v>31</v>
      </c>
      <c r="L93">
        <v>3</v>
      </c>
      <c r="M93" t="s">
        <v>93</v>
      </c>
      <c r="N93" t="s">
        <v>223</v>
      </c>
    </row>
    <row r="94" spans="1:14" x14ac:dyDescent="0.25">
      <c r="A94">
        <v>83</v>
      </c>
      <c r="B94" t="s">
        <v>91</v>
      </c>
      <c r="C94" t="s">
        <v>224</v>
      </c>
      <c r="D94">
        <v>5</v>
      </c>
      <c r="E94">
        <v>22</v>
      </c>
      <c r="F94" t="s">
        <v>34</v>
      </c>
      <c r="G94">
        <v>1</v>
      </c>
      <c r="H94" t="s">
        <v>22</v>
      </c>
      <c r="I94" t="s">
        <v>41</v>
      </c>
      <c r="J94">
        <v>2</v>
      </c>
      <c r="K94" t="s">
        <v>225</v>
      </c>
      <c r="L94">
        <v>2</v>
      </c>
      <c r="M94" t="s">
        <v>38</v>
      </c>
      <c r="N94" t="s">
        <v>226</v>
      </c>
    </row>
    <row r="95" spans="1:14" x14ac:dyDescent="0.25">
      <c r="A95">
        <v>85</v>
      </c>
      <c r="B95" t="s">
        <v>91</v>
      </c>
      <c r="C95" t="s">
        <v>224</v>
      </c>
      <c r="D95">
        <v>7</v>
      </c>
      <c r="E95">
        <v>40</v>
      </c>
      <c r="F95" t="s">
        <v>57</v>
      </c>
      <c r="G95">
        <v>1</v>
      </c>
      <c r="H95" t="s">
        <v>40</v>
      </c>
      <c r="I95" t="s">
        <v>41</v>
      </c>
      <c r="J95">
        <v>2</v>
      </c>
      <c r="K95" t="s">
        <v>58</v>
      </c>
      <c r="L95">
        <v>2</v>
      </c>
      <c r="M95" t="s">
        <v>59</v>
      </c>
      <c r="N95" t="s">
        <v>227</v>
      </c>
    </row>
    <row r="96" spans="1:14" x14ac:dyDescent="0.25">
      <c r="A96">
        <v>89</v>
      </c>
      <c r="B96" t="s">
        <v>14</v>
      </c>
      <c r="C96" t="s">
        <v>224</v>
      </c>
      <c r="D96">
        <v>5</v>
      </c>
      <c r="E96">
        <v>10</v>
      </c>
      <c r="F96" t="s">
        <v>34</v>
      </c>
      <c r="G96">
        <v>2</v>
      </c>
      <c r="H96" t="s">
        <v>40</v>
      </c>
      <c r="I96" t="s">
        <v>41</v>
      </c>
      <c r="J96">
        <v>3</v>
      </c>
      <c r="K96" t="s">
        <v>142</v>
      </c>
      <c r="L96">
        <v>3</v>
      </c>
      <c r="M96" t="s">
        <v>59</v>
      </c>
      <c r="N96" t="s">
        <v>228</v>
      </c>
    </row>
    <row r="97" spans="1:14" x14ac:dyDescent="0.25">
      <c r="A97">
        <v>101</v>
      </c>
      <c r="B97" t="s">
        <v>14</v>
      </c>
      <c r="C97" t="s">
        <v>224</v>
      </c>
      <c r="D97">
        <v>3</v>
      </c>
      <c r="E97">
        <v>4</v>
      </c>
      <c r="F97" t="s">
        <v>16</v>
      </c>
      <c r="G97">
        <v>1</v>
      </c>
      <c r="H97" t="s">
        <v>40</v>
      </c>
      <c r="I97" t="s">
        <v>41</v>
      </c>
      <c r="J97">
        <v>1</v>
      </c>
      <c r="K97" t="s">
        <v>229</v>
      </c>
      <c r="L97">
        <v>3</v>
      </c>
      <c r="M97" t="s">
        <v>65</v>
      </c>
      <c r="N97" t="s">
        <v>230</v>
      </c>
    </row>
    <row r="98" spans="1:14" x14ac:dyDescent="0.25">
      <c r="A98">
        <v>103</v>
      </c>
      <c r="B98" t="s">
        <v>91</v>
      </c>
      <c r="C98" t="s">
        <v>224</v>
      </c>
      <c r="D98">
        <v>6</v>
      </c>
      <c r="E98">
        <v>96</v>
      </c>
      <c r="F98" t="s">
        <v>57</v>
      </c>
      <c r="G98">
        <v>1</v>
      </c>
      <c r="H98" t="s">
        <v>40</v>
      </c>
      <c r="I98" t="s">
        <v>41</v>
      </c>
      <c r="J98">
        <v>5</v>
      </c>
      <c r="K98" t="s">
        <v>231</v>
      </c>
      <c r="L98">
        <v>3</v>
      </c>
      <c r="M98" t="s">
        <v>162</v>
      </c>
      <c r="N98" t="s">
        <v>232</v>
      </c>
    </row>
    <row r="99" spans="1:14" x14ac:dyDescent="0.25">
      <c r="A99">
        <v>102</v>
      </c>
      <c r="B99" t="s">
        <v>91</v>
      </c>
      <c r="C99" t="s">
        <v>233</v>
      </c>
      <c r="D99">
        <v>12</v>
      </c>
      <c r="E99">
        <v>15</v>
      </c>
      <c r="F99" t="s">
        <v>34</v>
      </c>
      <c r="G99">
        <v>2</v>
      </c>
      <c r="H99" t="s">
        <v>22</v>
      </c>
      <c r="I99" t="s">
        <v>105</v>
      </c>
      <c r="J99">
        <v>2</v>
      </c>
      <c r="K99" t="s">
        <v>234</v>
      </c>
      <c r="L99">
        <v>3</v>
      </c>
      <c r="M99" t="s">
        <v>75</v>
      </c>
      <c r="N99" t="s">
        <v>235</v>
      </c>
    </row>
    <row r="100" spans="1:14" x14ac:dyDescent="0.25">
      <c r="A100">
        <v>78</v>
      </c>
      <c r="B100" t="s">
        <v>91</v>
      </c>
      <c r="C100" t="s">
        <v>233</v>
      </c>
      <c r="D100">
        <v>6</v>
      </c>
      <c r="E100">
        <v>48</v>
      </c>
      <c r="F100" t="s">
        <v>34</v>
      </c>
      <c r="G100">
        <v>1</v>
      </c>
      <c r="H100" t="s">
        <v>40</v>
      </c>
      <c r="I100" t="s">
        <v>103</v>
      </c>
      <c r="J100">
        <v>2</v>
      </c>
      <c r="K100" t="s">
        <v>159</v>
      </c>
      <c r="L100">
        <v>2</v>
      </c>
      <c r="M100" t="s">
        <v>38</v>
      </c>
      <c r="N100" t="s">
        <v>236</v>
      </c>
    </row>
    <row r="101" spans="1:14" x14ac:dyDescent="0.25">
      <c r="A101">
        <v>80</v>
      </c>
      <c r="B101" t="s">
        <v>91</v>
      </c>
      <c r="C101" t="s">
        <v>233</v>
      </c>
      <c r="D101">
        <v>5</v>
      </c>
      <c r="E101">
        <v>12</v>
      </c>
      <c r="F101" t="s">
        <v>16</v>
      </c>
      <c r="G101">
        <v>1</v>
      </c>
      <c r="H101" t="s">
        <v>40</v>
      </c>
      <c r="I101" t="s">
        <v>103</v>
      </c>
      <c r="J101">
        <v>1</v>
      </c>
      <c r="K101" t="s">
        <v>237</v>
      </c>
      <c r="L101">
        <v>3</v>
      </c>
      <c r="M101" t="s">
        <v>93</v>
      </c>
      <c r="N101" t="s">
        <v>238</v>
      </c>
    </row>
    <row r="102" spans="1:14" x14ac:dyDescent="0.25">
      <c r="A102">
        <v>104</v>
      </c>
      <c r="B102" t="s">
        <v>91</v>
      </c>
      <c r="C102" t="s">
        <v>233</v>
      </c>
      <c r="D102">
        <v>14</v>
      </c>
      <c r="E102">
        <v>52</v>
      </c>
      <c r="F102" t="s">
        <v>57</v>
      </c>
      <c r="G102">
        <v>1</v>
      </c>
      <c r="H102" t="s">
        <v>22</v>
      </c>
      <c r="I102" t="s">
        <v>41</v>
      </c>
      <c r="J102">
        <v>4</v>
      </c>
      <c r="K102" t="s">
        <v>239</v>
      </c>
      <c r="L102">
        <v>3</v>
      </c>
      <c r="M102" t="s">
        <v>162</v>
      </c>
      <c r="N102" t="s">
        <v>240</v>
      </c>
    </row>
    <row r="103" spans="1:14" x14ac:dyDescent="0.25">
      <c r="A103">
        <v>105</v>
      </c>
      <c r="B103" t="s">
        <v>91</v>
      </c>
      <c r="C103" t="s">
        <v>233</v>
      </c>
      <c r="D103">
        <v>6</v>
      </c>
      <c r="E103">
        <v>40</v>
      </c>
      <c r="F103" t="s">
        <v>57</v>
      </c>
      <c r="G103">
        <v>1</v>
      </c>
      <c r="H103" t="s">
        <v>22</v>
      </c>
      <c r="I103" t="s">
        <v>105</v>
      </c>
      <c r="J103">
        <v>2</v>
      </c>
      <c r="K103" t="s">
        <v>173</v>
      </c>
      <c r="L103">
        <v>3</v>
      </c>
      <c r="M103" t="s">
        <v>162</v>
      </c>
      <c r="N103" t="s">
        <v>241</v>
      </c>
    </row>
    <row r="104" spans="1:14" x14ac:dyDescent="0.25">
      <c r="A104">
        <v>106</v>
      </c>
      <c r="B104" t="s">
        <v>14</v>
      </c>
      <c r="C104" t="s">
        <v>242</v>
      </c>
      <c r="D104">
        <v>15</v>
      </c>
      <c r="E104">
        <v>22</v>
      </c>
      <c r="F104" t="s">
        <v>57</v>
      </c>
      <c r="G104">
        <v>5</v>
      </c>
      <c r="H104" t="s">
        <v>40</v>
      </c>
      <c r="I104" t="s">
        <v>41</v>
      </c>
      <c r="J104">
        <v>2</v>
      </c>
      <c r="K104" t="s">
        <v>243</v>
      </c>
      <c r="L104">
        <v>3</v>
      </c>
      <c r="M104" t="s">
        <v>83</v>
      </c>
      <c r="N104" t="s">
        <v>244</v>
      </c>
    </row>
    <row r="105" spans="1:14" x14ac:dyDescent="0.25">
      <c r="A105">
        <v>109</v>
      </c>
      <c r="B105" t="s">
        <v>14</v>
      </c>
      <c r="C105" t="s">
        <v>245</v>
      </c>
      <c r="D105">
        <v>4</v>
      </c>
      <c r="E105">
        <v>12</v>
      </c>
      <c r="F105" t="s">
        <v>57</v>
      </c>
      <c r="G105">
        <v>1</v>
      </c>
      <c r="H105" t="s">
        <v>17</v>
      </c>
      <c r="I105" t="s">
        <v>17</v>
      </c>
      <c r="J105">
        <v>3</v>
      </c>
      <c r="K105" t="s">
        <v>61</v>
      </c>
      <c r="L105">
        <v>3</v>
      </c>
      <c r="M105" t="s">
        <v>246</v>
      </c>
      <c r="N105" t="s">
        <v>247</v>
      </c>
    </row>
    <row r="106" spans="1:14" x14ac:dyDescent="0.25">
      <c r="A106">
        <v>110</v>
      </c>
      <c r="B106" t="s">
        <v>91</v>
      </c>
      <c r="C106" t="s">
        <v>245</v>
      </c>
      <c r="D106">
        <v>6</v>
      </c>
      <c r="E106">
        <v>22</v>
      </c>
      <c r="F106" t="s">
        <v>57</v>
      </c>
      <c r="G106">
        <v>3</v>
      </c>
      <c r="H106" t="s">
        <v>40</v>
      </c>
      <c r="I106" t="s">
        <v>41</v>
      </c>
      <c r="J106">
        <v>3</v>
      </c>
      <c r="K106" t="s">
        <v>248</v>
      </c>
      <c r="L106">
        <v>2</v>
      </c>
      <c r="M106" t="s">
        <v>93</v>
      </c>
      <c r="N106" t="s">
        <v>249</v>
      </c>
    </row>
    <row r="107" spans="1:14" x14ac:dyDescent="0.25">
      <c r="A107">
        <v>113</v>
      </c>
      <c r="B107" t="s">
        <v>91</v>
      </c>
      <c r="C107" t="s">
        <v>245</v>
      </c>
      <c r="D107">
        <v>11</v>
      </c>
      <c r="E107">
        <v>26</v>
      </c>
      <c r="F107" t="s">
        <v>34</v>
      </c>
      <c r="G107">
        <v>3</v>
      </c>
      <c r="H107" t="s">
        <v>40</v>
      </c>
      <c r="I107" t="s">
        <v>41</v>
      </c>
      <c r="J107">
        <v>4</v>
      </c>
      <c r="K107" t="s">
        <v>250</v>
      </c>
      <c r="L107">
        <v>3</v>
      </c>
      <c r="M107" t="s">
        <v>93</v>
      </c>
      <c r="N107" t="s">
        <v>251</v>
      </c>
    </row>
    <row r="108" spans="1:14" x14ac:dyDescent="0.25">
      <c r="A108">
        <v>118</v>
      </c>
      <c r="B108" t="s">
        <v>91</v>
      </c>
      <c r="C108" t="s">
        <v>252</v>
      </c>
      <c r="D108">
        <v>5</v>
      </c>
      <c r="E108">
        <v>25</v>
      </c>
      <c r="F108" t="s">
        <v>16</v>
      </c>
      <c r="G108">
        <v>1</v>
      </c>
      <c r="H108" t="s">
        <v>17</v>
      </c>
      <c r="I108" t="s">
        <v>17</v>
      </c>
      <c r="J108">
        <v>1</v>
      </c>
      <c r="K108" t="s">
        <v>253</v>
      </c>
      <c r="L108">
        <v>3</v>
      </c>
      <c r="M108" t="s">
        <v>83</v>
      </c>
      <c r="N108" t="s">
        <v>254</v>
      </c>
    </row>
    <row r="109" spans="1:14" x14ac:dyDescent="0.25">
      <c r="A109">
        <v>125</v>
      </c>
      <c r="B109" t="s">
        <v>91</v>
      </c>
      <c r="C109" t="s">
        <v>252</v>
      </c>
      <c r="D109">
        <v>5</v>
      </c>
      <c r="E109">
        <v>14</v>
      </c>
      <c r="F109" t="s">
        <v>34</v>
      </c>
      <c r="G109">
        <v>1</v>
      </c>
      <c r="H109" t="s">
        <v>40</v>
      </c>
      <c r="I109" t="s">
        <v>103</v>
      </c>
      <c r="J109">
        <v>2</v>
      </c>
      <c r="K109" t="s">
        <v>82</v>
      </c>
      <c r="L109">
        <v>3</v>
      </c>
      <c r="M109" t="s">
        <v>25</v>
      </c>
      <c r="N109" t="s">
        <v>255</v>
      </c>
    </row>
    <row r="110" spans="1:14" x14ac:dyDescent="0.25">
      <c r="A110">
        <v>119</v>
      </c>
      <c r="B110" t="s">
        <v>91</v>
      </c>
      <c r="C110" t="s">
        <v>252</v>
      </c>
      <c r="D110">
        <v>3</v>
      </c>
      <c r="E110">
        <v>14</v>
      </c>
      <c r="F110" t="s">
        <v>16</v>
      </c>
      <c r="G110">
        <v>1</v>
      </c>
      <c r="H110" t="s">
        <v>40</v>
      </c>
      <c r="I110" t="s">
        <v>41</v>
      </c>
      <c r="J110">
        <v>4</v>
      </c>
      <c r="K110" t="s">
        <v>256</v>
      </c>
      <c r="L110">
        <v>3</v>
      </c>
      <c r="M110" t="s">
        <v>93</v>
      </c>
      <c r="N110" t="s">
        <v>257</v>
      </c>
    </row>
    <row r="111" spans="1:14" x14ac:dyDescent="0.25">
      <c r="A111">
        <v>115</v>
      </c>
      <c r="B111" t="s">
        <v>91</v>
      </c>
      <c r="C111" t="s">
        <v>258</v>
      </c>
      <c r="D111">
        <v>4</v>
      </c>
      <c r="E111">
        <v>16</v>
      </c>
      <c r="F111" t="s">
        <v>57</v>
      </c>
      <c r="G111">
        <v>2</v>
      </c>
      <c r="H111" t="s">
        <v>17</v>
      </c>
      <c r="I111" t="s">
        <v>17</v>
      </c>
      <c r="J111">
        <v>3</v>
      </c>
      <c r="K111" t="s">
        <v>259</v>
      </c>
      <c r="L111">
        <v>3</v>
      </c>
      <c r="M111" t="s">
        <v>93</v>
      </c>
      <c r="N111" t="s">
        <v>260</v>
      </c>
    </row>
    <row r="112" spans="1:14" x14ac:dyDescent="0.25">
      <c r="A112">
        <v>108</v>
      </c>
      <c r="B112" t="s">
        <v>14</v>
      </c>
      <c r="C112" t="s">
        <v>258</v>
      </c>
      <c r="D112">
        <v>15</v>
      </c>
      <c r="E112">
        <v>22</v>
      </c>
      <c r="F112" t="s">
        <v>34</v>
      </c>
      <c r="G112">
        <v>2</v>
      </c>
      <c r="H112" t="s">
        <v>40</v>
      </c>
      <c r="I112" t="s">
        <v>41</v>
      </c>
      <c r="J112">
        <v>4</v>
      </c>
      <c r="K112" t="s">
        <v>261</v>
      </c>
      <c r="L112">
        <v>3</v>
      </c>
      <c r="M112" t="s">
        <v>36</v>
      </c>
      <c r="N112" t="s">
        <v>262</v>
      </c>
    </row>
    <row r="113" spans="1:14" x14ac:dyDescent="0.25">
      <c r="A113">
        <v>116</v>
      </c>
      <c r="B113" t="s">
        <v>91</v>
      </c>
      <c r="C113" t="s">
        <v>258</v>
      </c>
      <c r="D113">
        <v>5</v>
      </c>
      <c r="E113">
        <v>25</v>
      </c>
      <c r="F113" t="s">
        <v>34</v>
      </c>
      <c r="G113">
        <v>3</v>
      </c>
      <c r="H113" t="s">
        <v>17</v>
      </c>
      <c r="I113" t="s">
        <v>17</v>
      </c>
      <c r="J113">
        <v>3</v>
      </c>
      <c r="K113" t="s">
        <v>135</v>
      </c>
      <c r="L113">
        <v>3</v>
      </c>
      <c r="M113" t="s">
        <v>122</v>
      </c>
      <c r="N113" t="s">
        <v>263</v>
      </c>
    </row>
    <row r="114" spans="1:14" x14ac:dyDescent="0.25">
      <c r="A114">
        <v>117</v>
      </c>
      <c r="B114" t="s">
        <v>91</v>
      </c>
      <c r="C114" t="s">
        <v>258</v>
      </c>
      <c r="D114">
        <v>10</v>
      </c>
      <c r="E114">
        <v>28</v>
      </c>
      <c r="F114" t="s">
        <v>16</v>
      </c>
      <c r="G114">
        <v>4</v>
      </c>
      <c r="H114" t="s">
        <v>17</v>
      </c>
      <c r="I114" t="s">
        <v>17</v>
      </c>
      <c r="J114">
        <v>1</v>
      </c>
      <c r="K114" t="s">
        <v>264</v>
      </c>
      <c r="L114">
        <v>3</v>
      </c>
      <c r="M114" t="s">
        <v>203</v>
      </c>
      <c r="N114" t="s">
        <v>265</v>
      </c>
    </row>
    <row r="115" spans="1:14" x14ac:dyDescent="0.25">
      <c r="A115">
        <v>144</v>
      </c>
      <c r="B115" t="s">
        <v>91</v>
      </c>
      <c r="C115" t="s">
        <v>266</v>
      </c>
      <c r="D115">
        <v>7</v>
      </c>
      <c r="E115">
        <v>5</v>
      </c>
      <c r="F115" t="s">
        <v>34</v>
      </c>
      <c r="G115">
        <v>4</v>
      </c>
      <c r="H115" t="s">
        <v>40</v>
      </c>
      <c r="I115" t="s">
        <v>105</v>
      </c>
      <c r="J115">
        <v>4</v>
      </c>
      <c r="K115" t="s">
        <v>267</v>
      </c>
      <c r="L115">
        <v>2</v>
      </c>
      <c r="M115" t="s">
        <v>93</v>
      </c>
      <c r="N115" t="s">
        <v>268</v>
      </c>
    </row>
    <row r="116" spans="1:14" x14ac:dyDescent="0.25">
      <c r="A116">
        <v>143</v>
      </c>
      <c r="B116" t="s">
        <v>91</v>
      </c>
      <c r="C116" t="s">
        <v>266</v>
      </c>
      <c r="D116">
        <v>10</v>
      </c>
      <c r="E116">
        <v>24</v>
      </c>
      <c r="F116" t="s">
        <v>34</v>
      </c>
      <c r="G116">
        <v>2</v>
      </c>
      <c r="H116" t="s">
        <v>40</v>
      </c>
      <c r="I116" t="s">
        <v>105</v>
      </c>
      <c r="J116">
        <v>3</v>
      </c>
      <c r="K116" t="s">
        <v>269</v>
      </c>
      <c r="L116">
        <v>3</v>
      </c>
      <c r="M116" t="s">
        <v>50</v>
      </c>
      <c r="N116" t="s">
        <v>270</v>
      </c>
    </row>
    <row r="117" spans="1:14" x14ac:dyDescent="0.25">
      <c r="A117">
        <v>150</v>
      </c>
      <c r="B117" t="s">
        <v>91</v>
      </c>
      <c r="C117" t="s">
        <v>266</v>
      </c>
      <c r="D117">
        <v>7</v>
      </c>
      <c r="E117">
        <v>8</v>
      </c>
      <c r="F117" t="s">
        <v>16</v>
      </c>
      <c r="G117">
        <v>1</v>
      </c>
      <c r="H117" t="s">
        <v>40</v>
      </c>
      <c r="I117" t="s">
        <v>41</v>
      </c>
      <c r="J117">
        <v>1</v>
      </c>
      <c r="K117" t="s">
        <v>77</v>
      </c>
      <c r="L117">
        <v>3</v>
      </c>
      <c r="M117" t="s">
        <v>65</v>
      </c>
      <c r="N117" t="s">
        <v>271</v>
      </c>
    </row>
    <row r="118" spans="1:14" x14ac:dyDescent="0.25">
      <c r="A118">
        <v>159</v>
      </c>
      <c r="B118" t="s">
        <v>14</v>
      </c>
      <c r="C118" t="s">
        <v>266</v>
      </c>
      <c r="D118">
        <v>4</v>
      </c>
      <c r="E118">
        <v>24</v>
      </c>
      <c r="F118" t="s">
        <v>57</v>
      </c>
      <c r="G118">
        <v>1</v>
      </c>
      <c r="H118" t="s">
        <v>40</v>
      </c>
      <c r="I118" t="s">
        <v>41</v>
      </c>
      <c r="J118">
        <v>1</v>
      </c>
      <c r="K118" t="s">
        <v>272</v>
      </c>
      <c r="L118">
        <v>3</v>
      </c>
      <c r="M118" t="s">
        <v>65</v>
      </c>
      <c r="N118" t="s">
        <v>273</v>
      </c>
    </row>
    <row r="119" spans="1:14" x14ac:dyDescent="0.25">
      <c r="A119">
        <v>160</v>
      </c>
      <c r="B119" t="s">
        <v>14</v>
      </c>
      <c r="C119" t="s">
        <v>274</v>
      </c>
      <c r="D119">
        <v>7</v>
      </c>
      <c r="E119">
        <v>13</v>
      </c>
      <c r="F119" t="s">
        <v>34</v>
      </c>
      <c r="G119">
        <v>2</v>
      </c>
      <c r="H119" t="s">
        <v>22</v>
      </c>
      <c r="I119" t="s">
        <v>105</v>
      </c>
      <c r="J119">
        <v>2</v>
      </c>
      <c r="K119" t="s">
        <v>275</v>
      </c>
      <c r="L119">
        <v>2</v>
      </c>
      <c r="M119" t="s">
        <v>43</v>
      </c>
      <c r="N119" t="s">
        <v>276</v>
      </c>
    </row>
    <row r="120" spans="1:14" x14ac:dyDescent="0.25">
      <c r="A120">
        <v>165</v>
      </c>
      <c r="B120" t="s">
        <v>91</v>
      </c>
      <c r="C120" t="s">
        <v>274</v>
      </c>
      <c r="D120">
        <v>9</v>
      </c>
      <c r="E120">
        <v>14</v>
      </c>
      <c r="F120" t="s">
        <v>34</v>
      </c>
      <c r="G120">
        <v>1</v>
      </c>
      <c r="H120" t="s">
        <v>40</v>
      </c>
      <c r="I120" t="s">
        <v>41</v>
      </c>
      <c r="J120">
        <v>3</v>
      </c>
      <c r="K120" t="s">
        <v>277</v>
      </c>
      <c r="L120">
        <v>3</v>
      </c>
      <c r="M120" t="s">
        <v>93</v>
      </c>
      <c r="N120" t="s">
        <v>278</v>
      </c>
    </row>
    <row r="121" spans="1:14" x14ac:dyDescent="0.25">
      <c r="A121">
        <v>166</v>
      </c>
      <c r="B121" t="s">
        <v>91</v>
      </c>
      <c r="C121" t="s">
        <v>274</v>
      </c>
      <c r="D121">
        <v>11</v>
      </c>
      <c r="E121">
        <v>16</v>
      </c>
      <c r="F121" t="s">
        <v>16</v>
      </c>
      <c r="G121">
        <v>1</v>
      </c>
      <c r="H121" t="s">
        <v>40</v>
      </c>
      <c r="I121" t="s">
        <v>41</v>
      </c>
      <c r="J121">
        <v>1</v>
      </c>
      <c r="K121" t="s">
        <v>279</v>
      </c>
      <c r="L121">
        <v>2</v>
      </c>
      <c r="M121" t="s">
        <v>280</v>
      </c>
      <c r="N121" t="s">
        <v>281</v>
      </c>
    </row>
    <row r="122" spans="1:14" x14ac:dyDescent="0.25">
      <c r="A122">
        <v>167</v>
      </c>
      <c r="B122" t="s">
        <v>91</v>
      </c>
      <c r="C122" t="s">
        <v>274</v>
      </c>
      <c r="D122">
        <v>8</v>
      </c>
      <c r="E122">
        <v>24</v>
      </c>
      <c r="F122" t="s">
        <v>16</v>
      </c>
      <c r="G122">
        <v>1</v>
      </c>
      <c r="H122" t="s">
        <v>40</v>
      </c>
      <c r="I122" t="s">
        <v>41</v>
      </c>
      <c r="J122">
        <v>3</v>
      </c>
      <c r="K122" t="s">
        <v>282</v>
      </c>
      <c r="L122">
        <v>2</v>
      </c>
      <c r="M122" t="s">
        <v>122</v>
      </c>
      <c r="N122" t="s">
        <v>283</v>
      </c>
    </row>
    <row r="123" spans="1:14" x14ac:dyDescent="0.25">
      <c r="A123">
        <v>174</v>
      </c>
      <c r="B123" t="s">
        <v>91</v>
      </c>
      <c r="C123" t="s">
        <v>274</v>
      </c>
      <c r="D123">
        <v>12</v>
      </c>
      <c r="E123">
        <v>25</v>
      </c>
      <c r="F123" t="s">
        <v>34</v>
      </c>
      <c r="G123">
        <v>2</v>
      </c>
      <c r="H123" t="s">
        <v>40</v>
      </c>
      <c r="I123" t="s">
        <v>41</v>
      </c>
      <c r="J123">
        <v>3</v>
      </c>
      <c r="K123" t="s">
        <v>284</v>
      </c>
      <c r="L123">
        <v>3</v>
      </c>
      <c r="M123" t="s">
        <v>162</v>
      </c>
      <c r="N123" t="s">
        <v>285</v>
      </c>
    </row>
    <row r="124" spans="1:14" x14ac:dyDescent="0.25">
      <c r="A124">
        <v>175</v>
      </c>
      <c r="B124" t="s">
        <v>91</v>
      </c>
      <c r="C124" t="s">
        <v>274</v>
      </c>
      <c r="D124">
        <v>7</v>
      </c>
      <c r="E124">
        <v>36</v>
      </c>
      <c r="F124" t="s">
        <v>34</v>
      </c>
      <c r="G124">
        <v>1</v>
      </c>
      <c r="H124" t="s">
        <v>40</v>
      </c>
      <c r="I124" t="s">
        <v>41</v>
      </c>
      <c r="J124">
        <v>4</v>
      </c>
      <c r="K124" t="s">
        <v>286</v>
      </c>
      <c r="L124">
        <v>2</v>
      </c>
      <c r="M124" t="s">
        <v>54</v>
      </c>
      <c r="N124" t="s">
        <v>287</v>
      </c>
    </row>
    <row r="125" spans="1:14" x14ac:dyDescent="0.25">
      <c r="A125">
        <v>189</v>
      </c>
      <c r="B125" t="s">
        <v>91</v>
      </c>
      <c r="C125" t="s">
        <v>274</v>
      </c>
      <c r="D125">
        <v>15</v>
      </c>
      <c r="E125">
        <v>16</v>
      </c>
      <c r="F125" t="s">
        <v>57</v>
      </c>
      <c r="G125">
        <v>1</v>
      </c>
      <c r="H125" t="s">
        <v>40</v>
      </c>
      <c r="I125" t="s">
        <v>41</v>
      </c>
      <c r="J125">
        <v>3</v>
      </c>
      <c r="K125" t="s">
        <v>288</v>
      </c>
      <c r="L125">
        <v>3</v>
      </c>
      <c r="M125" t="s">
        <v>43</v>
      </c>
      <c r="N125" t="s">
        <v>289</v>
      </c>
    </row>
    <row r="126" spans="1:14" x14ac:dyDescent="0.25">
      <c r="A126">
        <v>191</v>
      </c>
      <c r="B126" t="s">
        <v>91</v>
      </c>
      <c r="C126" t="s">
        <v>274</v>
      </c>
      <c r="D126">
        <v>10</v>
      </c>
      <c r="E126">
        <v>5</v>
      </c>
      <c r="F126" t="s">
        <v>34</v>
      </c>
      <c r="G126">
        <v>4</v>
      </c>
      <c r="H126" t="s">
        <v>40</v>
      </c>
      <c r="I126" t="s">
        <v>41</v>
      </c>
      <c r="J126">
        <v>1</v>
      </c>
      <c r="K126" t="s">
        <v>290</v>
      </c>
      <c r="L126">
        <v>2</v>
      </c>
      <c r="M126" t="s">
        <v>83</v>
      </c>
      <c r="N126" t="s">
        <v>291</v>
      </c>
    </row>
    <row r="127" spans="1:14" x14ac:dyDescent="0.25">
      <c r="A127">
        <v>192</v>
      </c>
      <c r="B127" t="s">
        <v>45</v>
      </c>
      <c r="C127" t="s">
        <v>274</v>
      </c>
      <c r="D127">
        <v>9</v>
      </c>
      <c r="E127">
        <v>20</v>
      </c>
      <c r="F127" t="s">
        <v>34</v>
      </c>
      <c r="G127">
        <v>1</v>
      </c>
      <c r="H127" t="s">
        <v>40</v>
      </c>
      <c r="I127" t="s">
        <v>23</v>
      </c>
      <c r="J127">
        <v>1</v>
      </c>
      <c r="K127" t="s">
        <v>292</v>
      </c>
      <c r="L127">
        <v>3</v>
      </c>
      <c r="M127" t="s">
        <v>122</v>
      </c>
      <c r="N127" t="s">
        <v>293</v>
      </c>
    </row>
    <row r="128" spans="1:14" x14ac:dyDescent="0.25">
      <c r="A128">
        <v>126</v>
      </c>
      <c r="B128" t="s">
        <v>91</v>
      </c>
      <c r="C128" t="s">
        <v>266</v>
      </c>
      <c r="D128">
        <v>3</v>
      </c>
      <c r="E128">
        <v>7</v>
      </c>
      <c r="F128" t="s">
        <v>34</v>
      </c>
      <c r="G128">
        <v>1</v>
      </c>
      <c r="H128" t="s">
        <v>40</v>
      </c>
      <c r="I128" t="s">
        <v>103</v>
      </c>
      <c r="J128">
        <v>3</v>
      </c>
      <c r="K128" t="s">
        <v>294</v>
      </c>
      <c r="L128">
        <v>3</v>
      </c>
      <c r="M128" t="s">
        <v>83</v>
      </c>
      <c r="N128" t="s">
        <v>295</v>
      </c>
    </row>
    <row r="129" spans="1:14" x14ac:dyDescent="0.25">
      <c r="A129">
        <v>193</v>
      </c>
      <c r="B129" t="s">
        <v>91</v>
      </c>
      <c r="C129" t="s">
        <v>296</v>
      </c>
      <c r="D129">
        <v>7</v>
      </c>
      <c r="E129">
        <v>10</v>
      </c>
      <c r="F129" t="s">
        <v>297</v>
      </c>
      <c r="G129">
        <v>3</v>
      </c>
      <c r="H129" t="s">
        <v>40</v>
      </c>
      <c r="I129" t="s">
        <v>103</v>
      </c>
      <c r="J129">
        <v>3</v>
      </c>
      <c r="K129" t="s">
        <v>298</v>
      </c>
      <c r="L129">
        <v>3</v>
      </c>
      <c r="M129" t="s">
        <v>93</v>
      </c>
      <c r="N129" t="s">
        <v>299</v>
      </c>
    </row>
    <row r="130" spans="1:14" x14ac:dyDescent="0.25">
      <c r="A130">
        <v>194</v>
      </c>
      <c r="B130" t="s">
        <v>91</v>
      </c>
      <c r="C130" t="s">
        <v>296</v>
      </c>
      <c r="D130">
        <v>4</v>
      </c>
      <c r="E130">
        <v>5</v>
      </c>
      <c r="F130" t="s">
        <v>16</v>
      </c>
      <c r="G130">
        <v>1</v>
      </c>
      <c r="H130" t="s">
        <v>40</v>
      </c>
      <c r="I130" t="s">
        <v>103</v>
      </c>
      <c r="J130">
        <v>1</v>
      </c>
      <c r="K130" t="s">
        <v>300</v>
      </c>
      <c r="L130">
        <v>3</v>
      </c>
      <c r="M130" t="s">
        <v>65</v>
      </c>
      <c r="N130" t="s">
        <v>301</v>
      </c>
    </row>
    <row r="131" spans="1:14" x14ac:dyDescent="0.25">
      <c r="A131">
        <v>199</v>
      </c>
      <c r="B131" t="s">
        <v>45</v>
      </c>
      <c r="C131" t="s">
        <v>296</v>
      </c>
      <c r="D131">
        <v>7</v>
      </c>
      <c r="E131">
        <v>17</v>
      </c>
      <c r="F131" t="s">
        <v>34</v>
      </c>
      <c r="G131">
        <v>2</v>
      </c>
      <c r="H131" t="s">
        <v>22</v>
      </c>
      <c r="I131" t="s">
        <v>103</v>
      </c>
      <c r="J131">
        <v>2</v>
      </c>
      <c r="K131" t="s">
        <v>302</v>
      </c>
      <c r="L131">
        <v>3</v>
      </c>
      <c r="M131" t="s">
        <v>78</v>
      </c>
      <c r="N131" t="s">
        <v>303</v>
      </c>
    </row>
    <row r="132" spans="1:14" x14ac:dyDescent="0.25">
      <c r="A132">
        <v>200</v>
      </c>
      <c r="B132" t="s">
        <v>45</v>
      </c>
      <c r="C132" t="s">
        <v>296</v>
      </c>
      <c r="D132">
        <v>8</v>
      </c>
      <c r="E132">
        <v>20</v>
      </c>
      <c r="F132" t="s">
        <v>34</v>
      </c>
      <c r="G132">
        <v>2</v>
      </c>
      <c r="H132" t="s">
        <v>17</v>
      </c>
      <c r="I132" t="s">
        <v>17</v>
      </c>
      <c r="J132">
        <v>3</v>
      </c>
      <c r="K132" t="s">
        <v>304</v>
      </c>
      <c r="L132">
        <v>3</v>
      </c>
      <c r="M132" t="s">
        <v>59</v>
      </c>
      <c r="N132" t="s">
        <v>305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workbookViewId="0">
      <selection sqref="A1:XFD1048576"/>
    </sheetView>
  </sheetViews>
  <sheetFormatPr defaultRowHeight="15" x14ac:dyDescent="0.25"/>
  <cols>
    <col min="3" max="3" width="16.28515625" customWidth="1"/>
    <col min="4" max="4" width="11.5703125" bestFit="1" customWidth="1"/>
    <col min="5" max="5" width="8.85546875" bestFit="1" customWidth="1"/>
    <col min="6" max="6" width="21.42578125" bestFit="1" customWidth="1"/>
    <col min="8" max="8" width="21.7109375" style="3" bestFit="1" customWidth="1"/>
    <col min="9" max="9" width="12.42578125" bestFit="1" customWidth="1"/>
    <col min="10" max="10" width="14.7109375" bestFit="1" customWidth="1"/>
    <col min="11" max="11" width="30" style="3" bestFit="1" customWidth="1"/>
    <col min="13" max="13" width="87.85546875" customWidth="1"/>
    <col min="15" max="15" width="45.42578125" customWidth="1"/>
  </cols>
  <sheetData>
    <row r="1" spans="1:19" x14ac:dyDescent="0.25">
      <c r="A1" s="1" t="s">
        <v>0</v>
      </c>
      <c r="B1" s="1" t="s">
        <v>1</v>
      </c>
      <c r="C1" s="1" t="s">
        <v>2</v>
      </c>
      <c r="D1" s="1" t="s">
        <v>3</v>
      </c>
      <c r="E1" s="1" t="s">
        <v>4</v>
      </c>
      <c r="F1" s="1" t="s">
        <v>5</v>
      </c>
      <c r="G1" s="1" t="s">
        <v>6</v>
      </c>
      <c r="H1" s="2" t="s">
        <v>306</v>
      </c>
      <c r="I1" s="1" t="s">
        <v>7</v>
      </c>
      <c r="J1" s="1" t="s">
        <v>8</v>
      </c>
      <c r="K1" s="2" t="s">
        <v>307</v>
      </c>
      <c r="L1" s="1" t="s">
        <v>9</v>
      </c>
      <c r="M1" s="1" t="s">
        <v>10</v>
      </c>
      <c r="N1" s="1" t="s">
        <v>11</v>
      </c>
      <c r="O1" s="1" t="s">
        <v>12</v>
      </c>
      <c r="P1" s="1" t="s">
        <v>13</v>
      </c>
      <c r="Q1" s="1"/>
      <c r="R1" s="1"/>
      <c r="S1" s="1"/>
    </row>
    <row r="2" spans="1:19" x14ac:dyDescent="0.25">
      <c r="A2">
        <v>1</v>
      </c>
      <c r="B2" t="s">
        <v>14</v>
      </c>
      <c r="C2" t="s">
        <v>15</v>
      </c>
      <c r="D2">
        <v>3</v>
      </c>
      <c r="E2">
        <v>4</v>
      </c>
      <c r="F2" t="s">
        <v>16</v>
      </c>
      <c r="G2">
        <v>1</v>
      </c>
      <c r="H2" s="3">
        <v>1</v>
      </c>
      <c r="I2" t="s">
        <v>17</v>
      </c>
      <c r="J2" t="s">
        <v>17</v>
      </c>
      <c r="L2">
        <v>1</v>
      </c>
      <c r="M2" t="s">
        <v>18</v>
      </c>
      <c r="N2">
        <v>2</v>
      </c>
      <c r="O2" t="s">
        <v>19</v>
      </c>
      <c r="P2" t="s">
        <v>20</v>
      </c>
    </row>
    <row r="3" spans="1:19" x14ac:dyDescent="0.25">
      <c r="A3">
        <v>1</v>
      </c>
      <c r="B3" t="s">
        <v>14</v>
      </c>
      <c r="C3" t="s">
        <v>15</v>
      </c>
      <c r="D3">
        <v>7</v>
      </c>
      <c r="E3">
        <v>9</v>
      </c>
      <c r="F3" t="s">
        <v>21</v>
      </c>
      <c r="G3">
        <v>1</v>
      </c>
      <c r="H3" s="3">
        <v>1</v>
      </c>
      <c r="I3" t="s">
        <v>22</v>
      </c>
      <c r="J3" t="s">
        <v>23</v>
      </c>
      <c r="K3" s="3" t="s">
        <v>23</v>
      </c>
      <c r="L3">
        <v>3</v>
      </c>
      <c r="M3" t="s">
        <v>24</v>
      </c>
      <c r="N3">
        <v>2</v>
      </c>
      <c r="O3" t="s">
        <v>25</v>
      </c>
      <c r="P3" t="s">
        <v>26</v>
      </c>
    </row>
    <row r="4" spans="1:19" x14ac:dyDescent="0.25">
      <c r="A4">
        <v>3</v>
      </c>
      <c r="B4" t="s">
        <v>14</v>
      </c>
      <c r="C4" t="s">
        <v>15</v>
      </c>
      <c r="D4">
        <v>10</v>
      </c>
      <c r="E4">
        <v>15</v>
      </c>
      <c r="F4" t="s">
        <v>27</v>
      </c>
      <c r="G4">
        <v>1</v>
      </c>
      <c r="H4" s="3">
        <v>1</v>
      </c>
      <c r="I4" t="s">
        <v>17</v>
      </c>
      <c r="J4" t="s">
        <v>17</v>
      </c>
      <c r="L4">
        <v>1</v>
      </c>
      <c r="M4" t="s">
        <v>28</v>
      </c>
      <c r="N4">
        <v>2</v>
      </c>
      <c r="O4" t="s">
        <v>29</v>
      </c>
      <c r="P4" t="s">
        <v>30</v>
      </c>
    </row>
    <row r="5" spans="1:19" x14ac:dyDescent="0.25">
      <c r="A5">
        <v>4</v>
      </c>
      <c r="B5" t="s">
        <v>14</v>
      </c>
      <c r="C5" t="s">
        <v>15</v>
      </c>
      <c r="D5">
        <v>7</v>
      </c>
      <c r="E5">
        <v>6</v>
      </c>
      <c r="F5" t="s">
        <v>27</v>
      </c>
      <c r="G5">
        <v>1</v>
      </c>
      <c r="H5" s="3">
        <v>1</v>
      </c>
      <c r="I5" t="s">
        <v>17</v>
      </c>
      <c r="J5" t="s">
        <v>17</v>
      </c>
      <c r="L5">
        <v>2</v>
      </c>
      <c r="M5" t="s">
        <v>31</v>
      </c>
      <c r="N5">
        <v>2</v>
      </c>
      <c r="O5" t="s">
        <v>32</v>
      </c>
      <c r="P5" t="s">
        <v>33</v>
      </c>
    </row>
    <row r="6" spans="1:19" x14ac:dyDescent="0.25">
      <c r="A6">
        <v>5</v>
      </c>
      <c r="B6" t="s">
        <v>14</v>
      </c>
      <c r="C6" t="s">
        <v>15</v>
      </c>
      <c r="D6">
        <v>7</v>
      </c>
      <c r="E6">
        <v>40</v>
      </c>
      <c r="F6" t="s">
        <v>34</v>
      </c>
      <c r="G6">
        <v>1</v>
      </c>
      <c r="H6" s="3">
        <v>1</v>
      </c>
      <c r="I6" t="s">
        <v>17</v>
      </c>
      <c r="J6" t="s">
        <v>17</v>
      </c>
      <c r="L6">
        <v>4</v>
      </c>
      <c r="M6" t="s">
        <v>35</v>
      </c>
      <c r="N6">
        <v>2</v>
      </c>
      <c r="O6" t="s">
        <v>36</v>
      </c>
      <c r="P6" t="s">
        <v>37</v>
      </c>
    </row>
    <row r="7" spans="1:19" x14ac:dyDescent="0.25">
      <c r="A7">
        <v>6</v>
      </c>
      <c r="B7" t="s">
        <v>14</v>
      </c>
      <c r="C7" t="s">
        <v>15</v>
      </c>
      <c r="D7">
        <v>3</v>
      </c>
      <c r="E7">
        <v>3</v>
      </c>
      <c r="F7" t="s">
        <v>16</v>
      </c>
      <c r="G7">
        <v>1</v>
      </c>
      <c r="H7" s="3">
        <v>1</v>
      </c>
      <c r="I7" t="s">
        <v>17</v>
      </c>
      <c r="J7" t="s">
        <v>17</v>
      </c>
      <c r="L7">
        <v>1</v>
      </c>
      <c r="M7" t="s">
        <v>17</v>
      </c>
      <c r="N7">
        <v>2</v>
      </c>
      <c r="O7" t="s">
        <v>38</v>
      </c>
      <c r="P7" t="s">
        <v>39</v>
      </c>
    </row>
    <row r="8" spans="1:19" x14ac:dyDescent="0.25">
      <c r="A8">
        <v>7</v>
      </c>
      <c r="B8" t="s">
        <v>14</v>
      </c>
      <c r="C8" t="s">
        <v>15</v>
      </c>
      <c r="D8">
        <v>6</v>
      </c>
      <c r="E8">
        <v>38</v>
      </c>
      <c r="F8" t="s">
        <v>16</v>
      </c>
      <c r="G8">
        <v>1</v>
      </c>
      <c r="H8" s="3">
        <v>1</v>
      </c>
      <c r="I8" t="s">
        <v>40</v>
      </c>
      <c r="J8" t="s">
        <v>41</v>
      </c>
      <c r="K8" s="3" t="s">
        <v>41</v>
      </c>
      <c r="L8">
        <v>1</v>
      </c>
      <c r="M8" t="s">
        <v>42</v>
      </c>
      <c r="N8">
        <v>3</v>
      </c>
      <c r="O8" t="s">
        <v>43</v>
      </c>
      <c r="P8" t="s">
        <v>44</v>
      </c>
    </row>
    <row r="9" spans="1:19" x14ac:dyDescent="0.25">
      <c r="A9">
        <v>8</v>
      </c>
      <c r="B9" t="s">
        <v>45</v>
      </c>
      <c r="C9" t="s">
        <v>46</v>
      </c>
      <c r="D9">
        <v>12</v>
      </c>
      <c r="E9">
        <v>70</v>
      </c>
      <c r="F9" t="s">
        <v>34</v>
      </c>
      <c r="G9">
        <v>3</v>
      </c>
      <c r="H9" s="3">
        <v>3</v>
      </c>
      <c r="I9" t="s">
        <v>22</v>
      </c>
      <c r="J9" t="s">
        <v>41</v>
      </c>
      <c r="K9" s="3" t="s">
        <v>41</v>
      </c>
      <c r="L9">
        <v>2</v>
      </c>
      <c r="M9" t="s">
        <v>47</v>
      </c>
      <c r="N9">
        <v>2</v>
      </c>
      <c r="O9" t="s">
        <v>19</v>
      </c>
      <c r="P9" t="s">
        <v>48</v>
      </c>
    </row>
    <row r="10" spans="1:19" x14ac:dyDescent="0.25">
      <c r="A10">
        <v>9</v>
      </c>
      <c r="B10" t="s">
        <v>45</v>
      </c>
      <c r="C10" t="s">
        <v>46</v>
      </c>
      <c r="D10">
        <v>8</v>
      </c>
      <c r="E10">
        <v>6</v>
      </c>
      <c r="F10" t="s">
        <v>34</v>
      </c>
      <c r="G10">
        <v>1</v>
      </c>
      <c r="H10" s="3">
        <v>1</v>
      </c>
      <c r="I10" t="s">
        <v>40</v>
      </c>
      <c r="J10" t="s">
        <v>41</v>
      </c>
      <c r="K10" s="3" t="s">
        <v>41</v>
      </c>
      <c r="L10">
        <v>3</v>
      </c>
      <c r="M10" t="s">
        <v>49</v>
      </c>
      <c r="N10">
        <v>3</v>
      </c>
      <c r="O10" t="s">
        <v>50</v>
      </c>
      <c r="P10" t="s">
        <v>51</v>
      </c>
    </row>
    <row r="11" spans="1:19" x14ac:dyDescent="0.25">
      <c r="A11">
        <v>10</v>
      </c>
      <c r="B11" t="s">
        <v>45</v>
      </c>
      <c r="C11" t="s">
        <v>52</v>
      </c>
      <c r="D11">
        <v>12</v>
      </c>
      <c r="E11">
        <v>23</v>
      </c>
      <c r="F11" t="s">
        <v>34</v>
      </c>
      <c r="G11">
        <v>5</v>
      </c>
      <c r="H11" s="3">
        <v>5</v>
      </c>
      <c r="I11" t="s">
        <v>40</v>
      </c>
      <c r="J11" t="s">
        <v>41</v>
      </c>
      <c r="K11" s="3" t="s">
        <v>41</v>
      </c>
      <c r="L11">
        <v>2</v>
      </c>
      <c r="M11" t="s">
        <v>53</v>
      </c>
      <c r="N11">
        <v>3</v>
      </c>
      <c r="O11" t="s">
        <v>54</v>
      </c>
      <c r="P11" t="s">
        <v>55</v>
      </c>
    </row>
    <row r="12" spans="1:19" x14ac:dyDescent="0.25">
      <c r="A12">
        <v>11</v>
      </c>
      <c r="B12" t="s">
        <v>14</v>
      </c>
      <c r="C12" t="s">
        <v>56</v>
      </c>
      <c r="D12">
        <v>6</v>
      </c>
      <c r="E12">
        <v>20</v>
      </c>
      <c r="F12" t="s">
        <v>57</v>
      </c>
      <c r="G12">
        <v>1</v>
      </c>
      <c r="H12" s="3">
        <v>1</v>
      </c>
      <c r="I12" t="s">
        <v>17</v>
      </c>
      <c r="J12" t="s">
        <v>17</v>
      </c>
      <c r="L12">
        <v>2</v>
      </c>
      <c r="M12" t="s">
        <v>58</v>
      </c>
      <c r="N12">
        <v>2</v>
      </c>
      <c r="O12" t="s">
        <v>59</v>
      </c>
      <c r="P12" t="s">
        <v>60</v>
      </c>
    </row>
    <row r="13" spans="1:19" x14ac:dyDescent="0.25">
      <c r="A13">
        <v>12</v>
      </c>
      <c r="B13" t="s">
        <v>14</v>
      </c>
      <c r="C13" t="s">
        <v>56</v>
      </c>
      <c r="D13">
        <v>7</v>
      </c>
      <c r="E13">
        <v>20</v>
      </c>
      <c r="F13" t="s">
        <v>34</v>
      </c>
      <c r="G13">
        <v>3</v>
      </c>
      <c r="H13" s="3">
        <v>3</v>
      </c>
      <c r="I13" t="s">
        <v>22</v>
      </c>
      <c r="J13" t="s">
        <v>41</v>
      </c>
      <c r="K13" s="3" t="s">
        <v>41</v>
      </c>
      <c r="L13">
        <v>2</v>
      </c>
      <c r="M13" t="s">
        <v>61</v>
      </c>
      <c r="N13">
        <v>3</v>
      </c>
      <c r="O13" t="s">
        <v>62</v>
      </c>
      <c r="P13" t="s">
        <v>63</v>
      </c>
    </row>
    <row r="14" spans="1:19" x14ac:dyDescent="0.25">
      <c r="A14">
        <v>13</v>
      </c>
      <c r="B14" t="s">
        <v>14</v>
      </c>
      <c r="C14" t="s">
        <v>56</v>
      </c>
      <c r="D14">
        <v>6</v>
      </c>
      <c r="E14">
        <v>8</v>
      </c>
      <c r="F14" t="s">
        <v>34</v>
      </c>
      <c r="G14">
        <v>1</v>
      </c>
      <c r="H14" s="3">
        <v>1</v>
      </c>
      <c r="I14" t="s">
        <v>40</v>
      </c>
      <c r="J14" t="s">
        <v>41</v>
      </c>
      <c r="K14" s="3" t="s">
        <v>41</v>
      </c>
      <c r="L14">
        <v>3</v>
      </c>
      <c r="M14" t="s">
        <v>64</v>
      </c>
      <c r="N14">
        <v>2</v>
      </c>
      <c r="O14" t="s">
        <v>65</v>
      </c>
      <c r="P14" t="s">
        <v>66</v>
      </c>
    </row>
    <row r="15" spans="1:19" x14ac:dyDescent="0.25">
      <c r="A15">
        <v>14</v>
      </c>
      <c r="B15" t="s">
        <v>14</v>
      </c>
      <c r="C15" t="s">
        <v>56</v>
      </c>
      <c r="D15">
        <v>10</v>
      </c>
      <c r="E15">
        <v>20</v>
      </c>
      <c r="F15" t="s">
        <v>34</v>
      </c>
      <c r="G15">
        <v>3</v>
      </c>
      <c r="H15" s="3">
        <v>3</v>
      </c>
      <c r="I15" t="s">
        <v>17</v>
      </c>
      <c r="J15" t="s">
        <v>17</v>
      </c>
      <c r="L15">
        <v>3</v>
      </c>
      <c r="M15" t="s">
        <v>67</v>
      </c>
      <c r="N15">
        <v>3</v>
      </c>
      <c r="O15" t="s">
        <v>68</v>
      </c>
      <c r="P15" t="s">
        <v>69</v>
      </c>
    </row>
    <row r="16" spans="1:19" x14ac:dyDescent="0.25">
      <c r="A16">
        <v>15</v>
      </c>
      <c r="B16" t="s">
        <v>14</v>
      </c>
      <c r="C16" t="s">
        <v>56</v>
      </c>
      <c r="D16">
        <v>5</v>
      </c>
      <c r="E16">
        <v>30</v>
      </c>
      <c r="F16" t="s">
        <v>57</v>
      </c>
      <c r="G16">
        <v>2</v>
      </c>
      <c r="H16" s="3">
        <v>2</v>
      </c>
      <c r="I16" t="s">
        <v>22</v>
      </c>
      <c r="J16" t="s">
        <v>23</v>
      </c>
      <c r="K16" s="3" t="s">
        <v>23</v>
      </c>
      <c r="L16">
        <v>3</v>
      </c>
      <c r="M16" t="s">
        <v>70</v>
      </c>
      <c r="N16">
        <v>2</v>
      </c>
      <c r="O16" t="s">
        <v>71</v>
      </c>
      <c r="P16" t="s">
        <v>72</v>
      </c>
    </row>
    <row r="17" spans="1:16" x14ac:dyDescent="0.25">
      <c r="A17">
        <v>16</v>
      </c>
      <c r="B17" t="s">
        <v>14</v>
      </c>
      <c r="C17" t="s">
        <v>73</v>
      </c>
      <c r="D17">
        <v>6</v>
      </c>
      <c r="E17">
        <v>47</v>
      </c>
      <c r="F17" t="s">
        <v>16</v>
      </c>
      <c r="G17">
        <v>1</v>
      </c>
      <c r="H17" s="3">
        <v>1</v>
      </c>
      <c r="I17" t="s">
        <v>17</v>
      </c>
      <c r="J17" t="s">
        <v>17</v>
      </c>
      <c r="L17">
        <v>4</v>
      </c>
      <c r="M17" t="s">
        <v>74</v>
      </c>
      <c r="N17">
        <v>3</v>
      </c>
      <c r="O17" t="s">
        <v>75</v>
      </c>
      <c r="P17" t="s">
        <v>76</v>
      </c>
    </row>
    <row r="18" spans="1:16" x14ac:dyDescent="0.25">
      <c r="A18">
        <v>17</v>
      </c>
      <c r="B18" t="s">
        <v>14</v>
      </c>
      <c r="C18" t="s">
        <v>56</v>
      </c>
      <c r="D18">
        <v>8</v>
      </c>
      <c r="E18">
        <v>20</v>
      </c>
      <c r="F18" t="s">
        <v>57</v>
      </c>
      <c r="G18">
        <v>1</v>
      </c>
      <c r="H18" s="3">
        <v>1</v>
      </c>
      <c r="I18" t="s">
        <v>17</v>
      </c>
      <c r="J18" t="s">
        <v>17</v>
      </c>
      <c r="L18">
        <v>1</v>
      </c>
      <c r="M18" t="s">
        <v>77</v>
      </c>
      <c r="N18">
        <v>2</v>
      </c>
      <c r="O18" t="s">
        <v>78</v>
      </c>
      <c r="P18" t="s">
        <v>79</v>
      </c>
    </row>
    <row r="19" spans="1:16" x14ac:dyDescent="0.25">
      <c r="A19">
        <v>18</v>
      </c>
      <c r="B19" t="s">
        <v>14</v>
      </c>
      <c r="C19" t="s">
        <v>56</v>
      </c>
      <c r="D19">
        <v>4</v>
      </c>
      <c r="E19">
        <v>20</v>
      </c>
      <c r="F19" t="s">
        <v>16</v>
      </c>
      <c r="G19">
        <v>1</v>
      </c>
      <c r="H19" s="3">
        <v>1</v>
      </c>
      <c r="I19" t="s">
        <v>17</v>
      </c>
      <c r="J19" t="s">
        <v>17</v>
      </c>
      <c r="L19">
        <v>3</v>
      </c>
      <c r="M19" t="s">
        <v>80</v>
      </c>
      <c r="N19">
        <v>2</v>
      </c>
      <c r="O19" t="s">
        <v>59</v>
      </c>
      <c r="P19" t="s">
        <v>81</v>
      </c>
    </row>
    <row r="20" spans="1:16" x14ac:dyDescent="0.25">
      <c r="A20">
        <v>19</v>
      </c>
      <c r="B20" t="s">
        <v>14</v>
      </c>
      <c r="C20" t="s">
        <v>56</v>
      </c>
      <c r="D20">
        <v>9</v>
      </c>
      <c r="E20">
        <v>23</v>
      </c>
      <c r="F20" t="s">
        <v>34</v>
      </c>
      <c r="G20">
        <v>2</v>
      </c>
      <c r="H20" s="3">
        <v>2</v>
      </c>
      <c r="I20" t="s">
        <v>17</v>
      </c>
      <c r="J20" t="s">
        <v>17</v>
      </c>
      <c r="L20">
        <v>2</v>
      </c>
      <c r="M20" t="s">
        <v>82</v>
      </c>
      <c r="N20">
        <v>3</v>
      </c>
      <c r="O20" t="s">
        <v>83</v>
      </c>
      <c r="P20" t="s">
        <v>84</v>
      </c>
    </row>
    <row r="21" spans="1:16" x14ac:dyDescent="0.25">
      <c r="A21">
        <v>20</v>
      </c>
      <c r="B21" t="s">
        <v>14</v>
      </c>
      <c r="C21" t="s">
        <v>56</v>
      </c>
      <c r="D21">
        <v>6</v>
      </c>
      <c r="E21">
        <v>1</v>
      </c>
      <c r="F21" t="s">
        <v>34</v>
      </c>
      <c r="G21">
        <v>1</v>
      </c>
      <c r="H21" s="3">
        <v>1</v>
      </c>
      <c r="I21" t="s">
        <v>17</v>
      </c>
      <c r="J21" t="s">
        <v>17</v>
      </c>
      <c r="L21">
        <v>1</v>
      </c>
      <c r="M21" t="s">
        <v>85</v>
      </c>
      <c r="N21">
        <v>2</v>
      </c>
      <c r="O21" t="s">
        <v>59</v>
      </c>
      <c r="P21" t="s">
        <v>86</v>
      </c>
    </row>
    <row r="22" spans="1:16" x14ac:dyDescent="0.25">
      <c r="A22">
        <v>21</v>
      </c>
      <c r="B22" t="s">
        <v>14</v>
      </c>
      <c r="C22" t="s">
        <v>56</v>
      </c>
      <c r="D22">
        <v>8</v>
      </c>
      <c r="E22">
        <v>20</v>
      </c>
      <c r="F22" t="s">
        <v>34</v>
      </c>
      <c r="G22">
        <v>1</v>
      </c>
      <c r="H22" s="3">
        <v>1</v>
      </c>
      <c r="I22" t="s">
        <v>40</v>
      </c>
      <c r="J22" t="s">
        <v>41</v>
      </c>
      <c r="K22" s="3" t="s">
        <v>41</v>
      </c>
      <c r="L22">
        <v>3</v>
      </c>
      <c r="M22" t="s">
        <v>17</v>
      </c>
      <c r="N22">
        <v>2</v>
      </c>
      <c r="O22" t="s">
        <v>29</v>
      </c>
      <c r="P22" t="s">
        <v>87</v>
      </c>
    </row>
    <row r="23" spans="1:16" x14ac:dyDescent="0.25">
      <c r="A23">
        <v>22</v>
      </c>
      <c r="B23" t="s">
        <v>14</v>
      </c>
      <c r="C23" t="s">
        <v>56</v>
      </c>
      <c r="D23">
        <v>4</v>
      </c>
      <c r="E23">
        <v>20</v>
      </c>
      <c r="F23" t="s">
        <v>16</v>
      </c>
      <c r="G23">
        <v>1</v>
      </c>
      <c r="H23" s="3">
        <v>1</v>
      </c>
      <c r="I23" t="s">
        <v>17</v>
      </c>
      <c r="J23" t="s">
        <v>17</v>
      </c>
      <c r="L23">
        <v>1</v>
      </c>
      <c r="M23" t="s">
        <v>88</v>
      </c>
      <c r="N23">
        <v>2</v>
      </c>
      <c r="O23" t="s">
        <v>89</v>
      </c>
      <c r="P23" t="s">
        <v>90</v>
      </c>
    </row>
    <row r="24" spans="1:16" x14ac:dyDescent="0.25">
      <c r="A24">
        <v>23</v>
      </c>
      <c r="B24" t="s">
        <v>91</v>
      </c>
      <c r="C24" t="s">
        <v>56</v>
      </c>
      <c r="D24">
        <v>10</v>
      </c>
      <c r="E24">
        <v>20</v>
      </c>
      <c r="F24" t="s">
        <v>34</v>
      </c>
      <c r="G24">
        <v>4</v>
      </c>
      <c r="H24" s="3">
        <v>4</v>
      </c>
      <c r="I24" t="s">
        <v>17</v>
      </c>
      <c r="J24" t="s">
        <v>17</v>
      </c>
      <c r="L24">
        <v>3</v>
      </c>
      <c r="M24" t="s">
        <v>92</v>
      </c>
      <c r="N24">
        <v>3</v>
      </c>
      <c r="O24" t="s">
        <v>93</v>
      </c>
      <c r="P24" t="s">
        <v>94</v>
      </c>
    </row>
    <row r="25" spans="1:16" x14ac:dyDescent="0.25">
      <c r="A25">
        <v>24</v>
      </c>
      <c r="B25" t="s">
        <v>91</v>
      </c>
      <c r="C25" t="s">
        <v>56</v>
      </c>
      <c r="D25">
        <v>6</v>
      </c>
      <c r="E25">
        <v>4</v>
      </c>
      <c r="F25" t="s">
        <v>34</v>
      </c>
      <c r="G25">
        <v>2</v>
      </c>
      <c r="H25" s="3">
        <v>2</v>
      </c>
      <c r="I25" t="s">
        <v>40</v>
      </c>
      <c r="J25" t="s">
        <v>41</v>
      </c>
      <c r="K25" s="3" t="s">
        <v>41</v>
      </c>
      <c r="L25">
        <v>3</v>
      </c>
      <c r="M25" t="s">
        <v>95</v>
      </c>
      <c r="N25">
        <v>2</v>
      </c>
      <c r="O25" t="s">
        <v>78</v>
      </c>
      <c r="P25" t="s">
        <v>96</v>
      </c>
    </row>
    <row r="26" spans="1:16" x14ac:dyDescent="0.25">
      <c r="A26">
        <v>25</v>
      </c>
      <c r="B26" t="s">
        <v>91</v>
      </c>
      <c r="C26" t="s">
        <v>56</v>
      </c>
      <c r="D26">
        <v>11</v>
      </c>
      <c r="E26">
        <v>6</v>
      </c>
      <c r="F26" t="s">
        <v>34</v>
      </c>
      <c r="G26">
        <v>3</v>
      </c>
      <c r="H26" s="3">
        <v>3</v>
      </c>
      <c r="I26" t="s">
        <v>40</v>
      </c>
      <c r="J26" t="s">
        <v>41</v>
      </c>
      <c r="K26" s="3" t="s">
        <v>41</v>
      </c>
      <c r="L26">
        <v>2</v>
      </c>
      <c r="M26" t="s">
        <v>97</v>
      </c>
      <c r="N26">
        <v>2</v>
      </c>
      <c r="O26" t="s">
        <v>98</v>
      </c>
      <c r="P26" t="s">
        <v>99</v>
      </c>
    </row>
    <row r="27" spans="1:16" x14ac:dyDescent="0.25">
      <c r="A27">
        <v>26</v>
      </c>
      <c r="B27" t="s">
        <v>91</v>
      </c>
      <c r="C27" t="s">
        <v>56</v>
      </c>
      <c r="D27">
        <v>3</v>
      </c>
      <c r="E27">
        <v>20</v>
      </c>
      <c r="F27" t="s">
        <v>34</v>
      </c>
      <c r="G27">
        <v>2</v>
      </c>
      <c r="H27" s="3">
        <v>2</v>
      </c>
      <c r="I27" t="s">
        <v>40</v>
      </c>
      <c r="J27" t="s">
        <v>41</v>
      </c>
      <c r="K27" s="3" t="s">
        <v>41</v>
      </c>
      <c r="L27">
        <v>2</v>
      </c>
      <c r="M27" t="s">
        <v>100</v>
      </c>
      <c r="N27">
        <v>2</v>
      </c>
      <c r="O27" t="s">
        <v>93</v>
      </c>
      <c r="P27" t="s">
        <v>101</v>
      </c>
    </row>
    <row r="28" spans="1:16" x14ac:dyDescent="0.25">
      <c r="A28">
        <v>27</v>
      </c>
      <c r="B28" t="s">
        <v>91</v>
      </c>
      <c r="C28" t="s">
        <v>56</v>
      </c>
      <c r="D28">
        <v>7</v>
      </c>
      <c r="E28">
        <v>36</v>
      </c>
      <c r="F28" t="s">
        <v>34</v>
      </c>
      <c r="G28">
        <v>2</v>
      </c>
      <c r="H28" s="3">
        <v>2</v>
      </c>
      <c r="I28" t="s">
        <v>17</v>
      </c>
      <c r="J28" t="s">
        <v>17</v>
      </c>
      <c r="L28">
        <v>3</v>
      </c>
      <c r="M28" t="s">
        <v>82</v>
      </c>
      <c r="N28">
        <v>3</v>
      </c>
      <c r="O28" t="s">
        <v>93</v>
      </c>
      <c r="P28" t="s">
        <v>102</v>
      </c>
    </row>
    <row r="29" spans="1:16" x14ac:dyDescent="0.25">
      <c r="A29">
        <v>28</v>
      </c>
      <c r="B29" t="s">
        <v>91</v>
      </c>
      <c r="C29" t="s">
        <v>56</v>
      </c>
      <c r="D29">
        <v>2</v>
      </c>
      <c r="E29">
        <v>2</v>
      </c>
      <c r="F29" t="s">
        <v>16</v>
      </c>
      <c r="G29">
        <v>1</v>
      </c>
      <c r="H29" s="3">
        <v>1</v>
      </c>
      <c r="I29" t="s">
        <v>40</v>
      </c>
      <c r="J29" t="s">
        <v>103</v>
      </c>
      <c r="K29" s="3" t="s">
        <v>103</v>
      </c>
      <c r="L29">
        <v>1</v>
      </c>
      <c r="M29" t="s">
        <v>17</v>
      </c>
      <c r="N29">
        <v>3</v>
      </c>
      <c r="O29" t="s">
        <v>38</v>
      </c>
      <c r="P29" t="s">
        <v>104</v>
      </c>
    </row>
    <row r="30" spans="1:16" x14ac:dyDescent="0.25">
      <c r="A30">
        <v>29</v>
      </c>
      <c r="B30" t="s">
        <v>91</v>
      </c>
      <c r="C30" t="s">
        <v>56</v>
      </c>
      <c r="D30">
        <v>7</v>
      </c>
      <c r="E30">
        <v>10</v>
      </c>
      <c r="F30" t="s">
        <v>34</v>
      </c>
      <c r="G30">
        <v>2</v>
      </c>
      <c r="H30" s="3">
        <v>2</v>
      </c>
      <c r="I30" t="s">
        <v>22</v>
      </c>
      <c r="J30" t="s">
        <v>105</v>
      </c>
      <c r="K30" s="3" t="s">
        <v>105</v>
      </c>
      <c r="L30">
        <v>1</v>
      </c>
      <c r="M30" t="s">
        <v>106</v>
      </c>
      <c r="N30">
        <v>3</v>
      </c>
      <c r="O30" t="s">
        <v>75</v>
      </c>
      <c r="P30" t="s">
        <v>107</v>
      </c>
    </row>
    <row r="31" spans="1:16" x14ac:dyDescent="0.25">
      <c r="A31">
        <v>30</v>
      </c>
      <c r="B31" t="s">
        <v>91</v>
      </c>
      <c r="C31" t="s">
        <v>56</v>
      </c>
      <c r="D31">
        <v>7</v>
      </c>
      <c r="E31">
        <v>22</v>
      </c>
      <c r="F31" t="s">
        <v>16</v>
      </c>
      <c r="G31">
        <v>2</v>
      </c>
      <c r="H31" s="3">
        <v>2</v>
      </c>
      <c r="I31" t="s">
        <v>17</v>
      </c>
      <c r="J31" t="s">
        <v>17</v>
      </c>
      <c r="L31">
        <v>1</v>
      </c>
      <c r="M31" t="s">
        <v>108</v>
      </c>
      <c r="N31">
        <v>2</v>
      </c>
      <c r="O31" t="s">
        <v>75</v>
      </c>
      <c r="P31" t="s">
        <v>109</v>
      </c>
    </row>
    <row r="32" spans="1:16" x14ac:dyDescent="0.25">
      <c r="A32">
        <v>31</v>
      </c>
      <c r="B32" t="s">
        <v>91</v>
      </c>
      <c r="C32" t="s">
        <v>56</v>
      </c>
      <c r="D32">
        <v>3</v>
      </c>
      <c r="E32">
        <v>2</v>
      </c>
      <c r="F32" t="s">
        <v>16</v>
      </c>
      <c r="G32">
        <v>1</v>
      </c>
      <c r="H32" s="3">
        <v>1</v>
      </c>
      <c r="I32" t="s">
        <v>17</v>
      </c>
      <c r="J32" t="s">
        <v>17</v>
      </c>
      <c r="L32">
        <v>1</v>
      </c>
      <c r="M32" t="s">
        <v>17</v>
      </c>
      <c r="N32">
        <v>3</v>
      </c>
      <c r="O32" t="s">
        <v>93</v>
      </c>
      <c r="P32" t="s">
        <v>110</v>
      </c>
    </row>
    <row r="33" spans="1:16" x14ac:dyDescent="0.25">
      <c r="A33">
        <v>32</v>
      </c>
      <c r="B33" t="s">
        <v>91</v>
      </c>
      <c r="C33" t="s">
        <v>56</v>
      </c>
      <c r="D33">
        <v>19</v>
      </c>
      <c r="E33">
        <v>69</v>
      </c>
      <c r="F33" t="s">
        <v>16</v>
      </c>
      <c r="G33">
        <v>2</v>
      </c>
      <c r="H33" s="3">
        <v>2</v>
      </c>
      <c r="I33" t="s">
        <v>22</v>
      </c>
      <c r="J33" t="s">
        <v>103</v>
      </c>
      <c r="K33" s="3" t="s">
        <v>103</v>
      </c>
      <c r="L33">
        <v>5</v>
      </c>
      <c r="M33" t="s">
        <v>111</v>
      </c>
      <c r="N33">
        <v>2</v>
      </c>
      <c r="O33" t="s">
        <v>93</v>
      </c>
      <c r="P33" t="s">
        <v>112</v>
      </c>
    </row>
    <row r="34" spans="1:16" x14ac:dyDescent="0.25">
      <c r="A34">
        <v>33</v>
      </c>
      <c r="B34" t="s">
        <v>91</v>
      </c>
      <c r="C34" t="s">
        <v>56</v>
      </c>
      <c r="D34">
        <v>8</v>
      </c>
      <c r="E34">
        <v>34</v>
      </c>
      <c r="F34" t="s">
        <v>16</v>
      </c>
      <c r="G34">
        <v>1</v>
      </c>
      <c r="H34" s="3">
        <v>1</v>
      </c>
      <c r="I34" t="s">
        <v>40</v>
      </c>
      <c r="J34" t="s">
        <v>103</v>
      </c>
      <c r="K34" s="3" t="s">
        <v>103</v>
      </c>
      <c r="L34">
        <v>2</v>
      </c>
      <c r="M34" t="s">
        <v>113</v>
      </c>
      <c r="N34">
        <v>2</v>
      </c>
      <c r="O34" t="s">
        <v>93</v>
      </c>
      <c r="P34" t="s">
        <v>114</v>
      </c>
    </row>
    <row r="35" spans="1:16" x14ac:dyDescent="0.25">
      <c r="A35">
        <v>34</v>
      </c>
      <c r="B35" t="s">
        <v>45</v>
      </c>
      <c r="C35" t="s">
        <v>15</v>
      </c>
      <c r="D35">
        <v>8</v>
      </c>
      <c r="E35">
        <v>18</v>
      </c>
      <c r="F35" t="s">
        <v>34</v>
      </c>
      <c r="G35">
        <v>3</v>
      </c>
      <c r="H35" s="3">
        <v>3</v>
      </c>
      <c r="I35" t="s">
        <v>22</v>
      </c>
      <c r="J35" t="s">
        <v>103</v>
      </c>
      <c r="K35" s="3" t="s">
        <v>103</v>
      </c>
      <c r="L35">
        <v>3</v>
      </c>
      <c r="M35" t="s">
        <v>115</v>
      </c>
      <c r="N35">
        <v>2</v>
      </c>
      <c r="O35" t="s">
        <v>50</v>
      </c>
      <c r="P35" t="s">
        <v>116</v>
      </c>
    </row>
    <row r="36" spans="1:16" x14ac:dyDescent="0.25">
      <c r="A36">
        <v>35</v>
      </c>
      <c r="B36" t="s">
        <v>45</v>
      </c>
      <c r="C36" t="s">
        <v>15</v>
      </c>
      <c r="D36">
        <v>5</v>
      </c>
      <c r="E36">
        <v>45</v>
      </c>
      <c r="F36" t="s">
        <v>16</v>
      </c>
      <c r="G36">
        <v>1</v>
      </c>
      <c r="H36" s="3">
        <v>1</v>
      </c>
      <c r="I36" t="s">
        <v>22</v>
      </c>
      <c r="J36" t="s">
        <v>103</v>
      </c>
      <c r="K36" s="3" t="s">
        <v>103</v>
      </c>
      <c r="L36">
        <v>2</v>
      </c>
      <c r="M36" t="s">
        <v>117</v>
      </c>
      <c r="N36">
        <v>3</v>
      </c>
      <c r="O36" t="s">
        <v>25</v>
      </c>
      <c r="P36" t="s">
        <v>118</v>
      </c>
    </row>
    <row r="37" spans="1:16" x14ac:dyDescent="0.25">
      <c r="A37">
        <v>36</v>
      </c>
      <c r="B37" t="s">
        <v>45</v>
      </c>
      <c r="C37" t="s">
        <v>15</v>
      </c>
      <c r="D37">
        <v>6</v>
      </c>
      <c r="E37">
        <v>23</v>
      </c>
      <c r="F37" t="s">
        <v>57</v>
      </c>
      <c r="G37">
        <v>1</v>
      </c>
      <c r="H37" s="3">
        <v>1</v>
      </c>
      <c r="I37" t="s">
        <v>22</v>
      </c>
      <c r="J37" t="s">
        <v>23</v>
      </c>
      <c r="K37" s="3" t="s">
        <v>23</v>
      </c>
      <c r="L37">
        <v>3</v>
      </c>
      <c r="M37" t="s">
        <v>119</v>
      </c>
      <c r="N37">
        <v>3</v>
      </c>
      <c r="O37" t="s">
        <v>93</v>
      </c>
      <c r="P37" t="s">
        <v>120</v>
      </c>
    </row>
    <row r="38" spans="1:16" x14ac:dyDescent="0.25">
      <c r="A38">
        <v>37</v>
      </c>
      <c r="B38" t="s">
        <v>45</v>
      </c>
      <c r="C38" t="s">
        <v>15</v>
      </c>
      <c r="D38">
        <v>3</v>
      </c>
      <c r="E38">
        <v>8</v>
      </c>
      <c r="F38" t="s">
        <v>34</v>
      </c>
      <c r="G38">
        <v>1</v>
      </c>
      <c r="H38" s="3">
        <v>1</v>
      </c>
      <c r="I38" t="s">
        <v>17</v>
      </c>
      <c r="J38" t="s">
        <v>17</v>
      </c>
      <c r="L38">
        <v>2</v>
      </c>
      <c r="M38" t="s">
        <v>121</v>
      </c>
      <c r="N38">
        <v>3</v>
      </c>
      <c r="O38" t="s">
        <v>122</v>
      </c>
      <c r="P38" t="s">
        <v>123</v>
      </c>
    </row>
    <row r="39" spans="1:16" x14ac:dyDescent="0.25">
      <c r="A39">
        <v>38</v>
      </c>
      <c r="B39" t="s">
        <v>14</v>
      </c>
      <c r="C39" t="s">
        <v>15</v>
      </c>
      <c r="D39">
        <v>10</v>
      </c>
      <c r="E39">
        <v>19</v>
      </c>
      <c r="F39" t="s">
        <v>16</v>
      </c>
      <c r="G39">
        <v>1</v>
      </c>
      <c r="H39" s="3">
        <v>1</v>
      </c>
      <c r="I39" t="s">
        <v>22</v>
      </c>
      <c r="J39" t="s">
        <v>41</v>
      </c>
      <c r="K39" s="3" t="s">
        <v>41</v>
      </c>
      <c r="L39">
        <v>3</v>
      </c>
      <c r="M39" t="s">
        <v>67</v>
      </c>
      <c r="N39">
        <v>3</v>
      </c>
      <c r="O39" t="s">
        <v>43</v>
      </c>
      <c r="P39" t="s">
        <v>124</v>
      </c>
    </row>
    <row r="40" spans="1:16" x14ac:dyDescent="0.25">
      <c r="A40">
        <v>39</v>
      </c>
      <c r="B40" t="s">
        <v>14</v>
      </c>
      <c r="C40" t="s">
        <v>15</v>
      </c>
      <c r="D40">
        <v>6</v>
      </c>
      <c r="E40">
        <v>22</v>
      </c>
      <c r="F40" t="s">
        <v>16</v>
      </c>
      <c r="G40">
        <v>1</v>
      </c>
      <c r="H40" s="3">
        <v>1</v>
      </c>
      <c r="I40" t="s">
        <v>17</v>
      </c>
      <c r="J40" t="s">
        <v>17</v>
      </c>
      <c r="L40">
        <v>1</v>
      </c>
      <c r="M40" t="s">
        <v>17</v>
      </c>
      <c r="N40">
        <v>3</v>
      </c>
      <c r="O40" t="s">
        <v>43</v>
      </c>
      <c r="P40" t="s">
        <v>125</v>
      </c>
    </row>
    <row r="41" spans="1:16" x14ac:dyDescent="0.25">
      <c r="A41">
        <v>40</v>
      </c>
      <c r="B41" t="s">
        <v>14</v>
      </c>
      <c r="C41" t="s">
        <v>15</v>
      </c>
      <c r="D41">
        <v>9</v>
      </c>
      <c r="E41">
        <v>23</v>
      </c>
      <c r="F41" t="s">
        <v>34</v>
      </c>
      <c r="G41">
        <v>1</v>
      </c>
      <c r="H41" s="3">
        <v>1</v>
      </c>
      <c r="I41" t="s">
        <v>22</v>
      </c>
      <c r="J41" t="s">
        <v>41</v>
      </c>
      <c r="K41" s="3" t="s">
        <v>41</v>
      </c>
      <c r="L41">
        <v>1</v>
      </c>
      <c r="M41" t="s">
        <v>67</v>
      </c>
      <c r="N41">
        <v>3</v>
      </c>
      <c r="O41" t="s">
        <v>65</v>
      </c>
      <c r="P41" t="s">
        <v>126</v>
      </c>
    </row>
    <row r="42" spans="1:16" x14ac:dyDescent="0.25">
      <c r="A42">
        <v>41</v>
      </c>
      <c r="B42" t="s">
        <v>14</v>
      </c>
      <c r="C42" t="s">
        <v>15</v>
      </c>
      <c r="D42">
        <v>7</v>
      </c>
      <c r="E42">
        <v>22</v>
      </c>
      <c r="F42" t="s">
        <v>16</v>
      </c>
      <c r="G42">
        <v>1</v>
      </c>
      <c r="H42" s="3">
        <v>1</v>
      </c>
      <c r="I42" t="s">
        <v>17</v>
      </c>
      <c r="J42" t="s">
        <v>17</v>
      </c>
      <c r="L42">
        <v>2</v>
      </c>
      <c r="M42" t="s">
        <v>127</v>
      </c>
      <c r="N42">
        <v>3</v>
      </c>
      <c r="O42" t="s">
        <v>59</v>
      </c>
      <c r="P42" t="s">
        <v>128</v>
      </c>
    </row>
    <row r="43" spans="1:16" x14ac:dyDescent="0.25">
      <c r="A43">
        <v>42</v>
      </c>
      <c r="B43" t="s">
        <v>14</v>
      </c>
      <c r="C43" t="s">
        <v>15</v>
      </c>
      <c r="D43">
        <v>8</v>
      </c>
      <c r="E43">
        <v>8</v>
      </c>
      <c r="F43" t="s">
        <v>57</v>
      </c>
      <c r="G43">
        <v>1</v>
      </c>
      <c r="H43" s="3">
        <v>1</v>
      </c>
      <c r="I43" t="s">
        <v>40</v>
      </c>
      <c r="J43" t="s">
        <v>41</v>
      </c>
      <c r="K43" s="3" t="s">
        <v>41</v>
      </c>
      <c r="L43">
        <v>3</v>
      </c>
      <c r="M43" t="s">
        <v>77</v>
      </c>
      <c r="N43">
        <v>3</v>
      </c>
      <c r="O43" t="s">
        <v>122</v>
      </c>
      <c r="P43" t="s">
        <v>129</v>
      </c>
    </row>
    <row r="44" spans="1:16" x14ac:dyDescent="0.25">
      <c r="A44">
        <v>43</v>
      </c>
      <c r="B44" t="s">
        <v>45</v>
      </c>
      <c r="C44" t="s">
        <v>15</v>
      </c>
      <c r="D44">
        <v>7</v>
      </c>
      <c r="E44">
        <v>29</v>
      </c>
      <c r="F44" t="s">
        <v>16</v>
      </c>
      <c r="G44">
        <v>1</v>
      </c>
      <c r="H44" s="3">
        <v>1</v>
      </c>
      <c r="I44" t="s">
        <v>40</v>
      </c>
      <c r="J44" t="s">
        <v>41</v>
      </c>
      <c r="K44" s="3" t="s">
        <v>41</v>
      </c>
      <c r="L44">
        <v>2</v>
      </c>
      <c r="M44" t="s">
        <v>130</v>
      </c>
      <c r="N44">
        <v>2</v>
      </c>
      <c r="O44" t="s">
        <v>131</v>
      </c>
      <c r="P44" t="s">
        <v>132</v>
      </c>
    </row>
    <row r="45" spans="1:16" x14ac:dyDescent="0.25">
      <c r="A45">
        <v>44</v>
      </c>
      <c r="B45" t="s">
        <v>45</v>
      </c>
      <c r="C45" t="s">
        <v>15</v>
      </c>
      <c r="D45">
        <v>2</v>
      </c>
      <c r="E45">
        <v>6</v>
      </c>
      <c r="F45" t="s">
        <v>16</v>
      </c>
      <c r="G45">
        <v>1</v>
      </c>
      <c r="H45" s="3">
        <v>1</v>
      </c>
      <c r="I45" t="s">
        <v>17</v>
      </c>
      <c r="J45" t="s">
        <v>17</v>
      </c>
      <c r="L45">
        <v>3</v>
      </c>
      <c r="M45" t="s">
        <v>133</v>
      </c>
      <c r="N45">
        <v>2</v>
      </c>
      <c r="O45" t="s">
        <v>50</v>
      </c>
      <c r="P45" t="s">
        <v>134</v>
      </c>
    </row>
    <row r="46" spans="1:16" x14ac:dyDescent="0.25">
      <c r="A46">
        <v>45</v>
      </c>
      <c r="B46" t="s">
        <v>45</v>
      </c>
      <c r="C46" t="s">
        <v>15</v>
      </c>
      <c r="D46">
        <v>9</v>
      </c>
      <c r="E46">
        <v>7</v>
      </c>
      <c r="F46" t="s">
        <v>16</v>
      </c>
      <c r="G46">
        <v>1</v>
      </c>
      <c r="H46" s="3">
        <v>1</v>
      </c>
      <c r="I46" t="s">
        <v>40</v>
      </c>
      <c r="J46" t="s">
        <v>41</v>
      </c>
      <c r="K46" s="3" t="s">
        <v>41</v>
      </c>
      <c r="L46">
        <v>4</v>
      </c>
      <c r="M46" t="s">
        <v>135</v>
      </c>
      <c r="N46">
        <v>3</v>
      </c>
      <c r="O46" t="s">
        <v>93</v>
      </c>
      <c r="P46" t="s">
        <v>136</v>
      </c>
    </row>
    <row r="47" spans="1:16" x14ac:dyDescent="0.25">
      <c r="A47">
        <v>46</v>
      </c>
      <c r="B47" t="s">
        <v>45</v>
      </c>
      <c r="C47" t="s">
        <v>15</v>
      </c>
      <c r="D47">
        <v>10</v>
      </c>
      <c r="E47">
        <v>42</v>
      </c>
      <c r="F47" t="s">
        <v>34</v>
      </c>
      <c r="G47">
        <v>2</v>
      </c>
      <c r="H47" s="3">
        <v>2</v>
      </c>
      <c r="I47" t="s">
        <v>40</v>
      </c>
      <c r="J47" t="s">
        <v>23</v>
      </c>
      <c r="K47" s="3" t="s">
        <v>23</v>
      </c>
      <c r="L47">
        <v>2</v>
      </c>
      <c r="M47" t="s">
        <v>137</v>
      </c>
      <c r="N47">
        <v>2</v>
      </c>
      <c r="O47" t="s">
        <v>65</v>
      </c>
      <c r="P47" t="s">
        <v>138</v>
      </c>
    </row>
    <row r="48" spans="1:16" x14ac:dyDescent="0.25">
      <c r="A48">
        <v>47</v>
      </c>
      <c r="B48" t="s">
        <v>45</v>
      </c>
      <c r="C48" t="s">
        <v>15</v>
      </c>
      <c r="D48">
        <v>2</v>
      </c>
      <c r="E48">
        <v>2</v>
      </c>
      <c r="F48" t="s">
        <v>16</v>
      </c>
      <c r="G48">
        <v>1</v>
      </c>
      <c r="H48" s="3">
        <v>1</v>
      </c>
      <c r="I48" t="s">
        <v>22</v>
      </c>
      <c r="J48" t="s">
        <v>23</v>
      </c>
      <c r="K48" s="3" t="s">
        <v>23</v>
      </c>
      <c r="L48">
        <v>1</v>
      </c>
      <c r="M48" t="s">
        <v>139</v>
      </c>
      <c r="N48">
        <v>3</v>
      </c>
      <c r="O48" t="s">
        <v>93</v>
      </c>
      <c r="P48" t="s">
        <v>140</v>
      </c>
    </row>
    <row r="49" spans="1:16" x14ac:dyDescent="0.25">
      <c r="A49">
        <v>48</v>
      </c>
      <c r="B49" t="s">
        <v>45</v>
      </c>
      <c r="C49" t="s">
        <v>46</v>
      </c>
      <c r="D49">
        <v>7</v>
      </c>
      <c r="E49">
        <v>58</v>
      </c>
      <c r="F49" t="s">
        <v>16</v>
      </c>
      <c r="G49">
        <v>1</v>
      </c>
      <c r="H49" s="3">
        <v>1</v>
      </c>
      <c r="I49" t="s">
        <v>17</v>
      </c>
      <c r="J49" t="s">
        <v>17</v>
      </c>
      <c r="L49">
        <v>3</v>
      </c>
      <c r="M49" t="s">
        <v>88</v>
      </c>
      <c r="N49">
        <v>3</v>
      </c>
      <c r="O49" t="s">
        <v>68</v>
      </c>
      <c r="P49" t="s">
        <v>141</v>
      </c>
    </row>
    <row r="50" spans="1:16" x14ac:dyDescent="0.25">
      <c r="A50">
        <v>49</v>
      </c>
      <c r="B50" t="s">
        <v>45</v>
      </c>
      <c r="C50" t="s">
        <v>46</v>
      </c>
      <c r="D50">
        <v>6</v>
      </c>
      <c r="E50">
        <v>26</v>
      </c>
      <c r="F50" t="s">
        <v>34</v>
      </c>
      <c r="G50">
        <v>2</v>
      </c>
      <c r="H50" s="3">
        <v>2</v>
      </c>
      <c r="I50" t="s">
        <v>17</v>
      </c>
      <c r="J50" t="s">
        <v>17</v>
      </c>
      <c r="L50">
        <v>2</v>
      </c>
      <c r="M50" t="s">
        <v>142</v>
      </c>
      <c r="N50">
        <v>3</v>
      </c>
      <c r="O50" t="s">
        <v>122</v>
      </c>
      <c r="P50" t="s">
        <v>143</v>
      </c>
    </row>
    <row r="51" spans="1:16" x14ac:dyDescent="0.25">
      <c r="A51">
        <v>50</v>
      </c>
      <c r="B51" t="s">
        <v>45</v>
      </c>
      <c r="C51" t="s">
        <v>46</v>
      </c>
      <c r="D51">
        <v>6</v>
      </c>
      <c r="E51">
        <v>7</v>
      </c>
      <c r="F51" t="s">
        <v>16</v>
      </c>
      <c r="G51">
        <v>1</v>
      </c>
      <c r="H51" s="3">
        <v>1</v>
      </c>
      <c r="I51" t="s">
        <v>22</v>
      </c>
      <c r="J51" t="s">
        <v>41</v>
      </c>
      <c r="K51" s="3" t="s">
        <v>41</v>
      </c>
      <c r="L51">
        <v>1</v>
      </c>
      <c r="M51" t="s">
        <v>28</v>
      </c>
      <c r="N51">
        <v>2</v>
      </c>
      <c r="O51" t="s">
        <v>144</v>
      </c>
      <c r="P51" t="s">
        <v>145</v>
      </c>
    </row>
    <row r="52" spans="1:16" x14ac:dyDescent="0.25">
      <c r="A52">
        <v>51</v>
      </c>
      <c r="B52" t="s">
        <v>45</v>
      </c>
      <c r="C52" t="s">
        <v>46</v>
      </c>
      <c r="D52">
        <v>5</v>
      </c>
      <c r="E52">
        <v>30</v>
      </c>
      <c r="F52" t="s">
        <v>16</v>
      </c>
      <c r="G52">
        <v>1</v>
      </c>
      <c r="H52" s="3">
        <v>1</v>
      </c>
      <c r="I52" t="s">
        <v>17</v>
      </c>
      <c r="J52" t="s">
        <v>17</v>
      </c>
      <c r="L52">
        <v>1</v>
      </c>
      <c r="M52" t="s">
        <v>88</v>
      </c>
      <c r="N52">
        <v>3</v>
      </c>
      <c r="O52" t="s">
        <v>59</v>
      </c>
      <c r="P52" t="s">
        <v>146</v>
      </c>
    </row>
    <row r="53" spans="1:16" x14ac:dyDescent="0.25">
      <c r="A53">
        <v>52</v>
      </c>
      <c r="B53" t="s">
        <v>45</v>
      </c>
      <c r="C53" t="s">
        <v>46</v>
      </c>
      <c r="D53">
        <v>11</v>
      </c>
      <c r="E53">
        <v>15</v>
      </c>
      <c r="F53" t="s">
        <v>34</v>
      </c>
      <c r="G53">
        <v>3</v>
      </c>
      <c r="H53" s="3">
        <v>3</v>
      </c>
      <c r="I53" t="s">
        <v>40</v>
      </c>
      <c r="J53" t="s">
        <v>41</v>
      </c>
      <c r="K53" s="3" t="s">
        <v>41</v>
      </c>
      <c r="L53">
        <v>3</v>
      </c>
      <c r="M53" t="s">
        <v>147</v>
      </c>
      <c r="N53">
        <v>3</v>
      </c>
      <c r="O53" t="s">
        <v>36</v>
      </c>
      <c r="P53" t="s">
        <v>148</v>
      </c>
    </row>
    <row r="54" spans="1:16" x14ac:dyDescent="0.25">
      <c r="A54">
        <v>21</v>
      </c>
      <c r="B54" t="s">
        <v>45</v>
      </c>
      <c r="C54" t="s">
        <v>46</v>
      </c>
      <c r="D54">
        <v>8</v>
      </c>
      <c r="E54">
        <v>16</v>
      </c>
      <c r="F54" t="s">
        <v>34</v>
      </c>
      <c r="G54">
        <v>3</v>
      </c>
      <c r="H54" s="3">
        <v>3</v>
      </c>
      <c r="I54" t="s">
        <v>22</v>
      </c>
      <c r="J54" t="s">
        <v>105</v>
      </c>
      <c r="K54" s="3" t="s">
        <v>105</v>
      </c>
      <c r="L54">
        <v>2</v>
      </c>
      <c r="M54" t="s">
        <v>108</v>
      </c>
      <c r="N54">
        <v>2</v>
      </c>
      <c r="O54" t="s">
        <v>43</v>
      </c>
      <c r="P54" t="s">
        <v>149</v>
      </c>
    </row>
    <row r="55" spans="1:16" x14ac:dyDescent="0.25">
      <c r="A55">
        <v>54</v>
      </c>
      <c r="B55" t="s">
        <v>45</v>
      </c>
      <c r="C55" t="s">
        <v>46</v>
      </c>
      <c r="D55">
        <v>7</v>
      </c>
      <c r="E55">
        <v>15</v>
      </c>
      <c r="F55" t="s">
        <v>16</v>
      </c>
      <c r="G55">
        <v>1</v>
      </c>
      <c r="H55" s="3">
        <v>1</v>
      </c>
      <c r="I55" t="s">
        <v>40</v>
      </c>
      <c r="J55" t="s">
        <v>41</v>
      </c>
      <c r="K55" s="3" t="s">
        <v>41</v>
      </c>
      <c r="L55">
        <v>1</v>
      </c>
      <c r="M55" t="s">
        <v>17</v>
      </c>
      <c r="N55">
        <v>2</v>
      </c>
      <c r="O55" t="s">
        <v>65</v>
      </c>
      <c r="P55" t="s">
        <v>150</v>
      </c>
    </row>
    <row r="56" spans="1:16" x14ac:dyDescent="0.25">
      <c r="A56">
        <v>55</v>
      </c>
      <c r="B56" t="s">
        <v>45</v>
      </c>
      <c r="C56" t="s">
        <v>46</v>
      </c>
      <c r="D56">
        <v>9</v>
      </c>
      <c r="E56">
        <v>23</v>
      </c>
      <c r="F56" t="s">
        <v>16</v>
      </c>
      <c r="G56">
        <v>2</v>
      </c>
      <c r="H56" s="3">
        <v>2</v>
      </c>
      <c r="I56" t="s">
        <v>17</v>
      </c>
      <c r="J56" t="s">
        <v>17</v>
      </c>
      <c r="L56">
        <v>1</v>
      </c>
      <c r="M56" t="s">
        <v>151</v>
      </c>
      <c r="N56">
        <v>2</v>
      </c>
      <c r="O56" t="s">
        <v>59</v>
      </c>
      <c r="P56" t="s">
        <v>152</v>
      </c>
    </row>
    <row r="57" spans="1:16" x14ac:dyDescent="0.25">
      <c r="A57">
        <v>56</v>
      </c>
      <c r="B57" t="s">
        <v>45</v>
      </c>
      <c r="C57" t="s">
        <v>46</v>
      </c>
      <c r="D57">
        <v>12</v>
      </c>
      <c r="E57">
        <v>23</v>
      </c>
      <c r="F57" t="s">
        <v>34</v>
      </c>
      <c r="G57">
        <v>2</v>
      </c>
      <c r="H57" s="3">
        <v>2</v>
      </c>
      <c r="I57" t="s">
        <v>22</v>
      </c>
      <c r="J57" t="s">
        <v>41</v>
      </c>
      <c r="K57" s="3" t="s">
        <v>41</v>
      </c>
      <c r="L57">
        <v>2</v>
      </c>
      <c r="M57" t="s">
        <v>153</v>
      </c>
      <c r="N57">
        <v>3</v>
      </c>
      <c r="O57" t="s">
        <v>93</v>
      </c>
      <c r="P57" t="s">
        <v>154</v>
      </c>
    </row>
    <row r="58" spans="1:16" x14ac:dyDescent="0.25">
      <c r="A58">
        <v>57</v>
      </c>
      <c r="B58" t="s">
        <v>45</v>
      </c>
      <c r="C58" t="s">
        <v>46</v>
      </c>
      <c r="D58">
        <v>4</v>
      </c>
      <c r="E58">
        <v>27</v>
      </c>
      <c r="F58" t="s">
        <v>34</v>
      </c>
      <c r="G58">
        <v>1</v>
      </c>
      <c r="H58" s="3">
        <v>1</v>
      </c>
      <c r="I58" t="s">
        <v>40</v>
      </c>
      <c r="J58" t="s">
        <v>41</v>
      </c>
      <c r="K58" s="3" t="s">
        <v>41</v>
      </c>
      <c r="L58">
        <v>1</v>
      </c>
      <c r="M58" t="s">
        <v>88</v>
      </c>
      <c r="N58">
        <v>2</v>
      </c>
      <c r="O58" t="s">
        <v>93</v>
      </c>
      <c r="P58" t="s">
        <v>155</v>
      </c>
    </row>
    <row r="59" spans="1:16" x14ac:dyDescent="0.25">
      <c r="A59">
        <v>58</v>
      </c>
      <c r="B59" t="s">
        <v>45</v>
      </c>
      <c r="C59" t="s">
        <v>46</v>
      </c>
      <c r="D59">
        <v>11</v>
      </c>
      <c r="E59">
        <v>45</v>
      </c>
      <c r="F59" t="s">
        <v>34</v>
      </c>
      <c r="G59">
        <v>3</v>
      </c>
      <c r="H59" s="3">
        <v>3</v>
      </c>
      <c r="I59" t="s">
        <v>40</v>
      </c>
      <c r="J59" t="s">
        <v>41</v>
      </c>
      <c r="K59" s="3" t="s">
        <v>41</v>
      </c>
      <c r="L59">
        <v>3</v>
      </c>
      <c r="M59" t="s">
        <v>156</v>
      </c>
      <c r="N59">
        <v>2</v>
      </c>
      <c r="O59" t="s">
        <v>93</v>
      </c>
      <c r="P59" t="s">
        <v>157</v>
      </c>
    </row>
    <row r="60" spans="1:16" x14ac:dyDescent="0.25">
      <c r="A60">
        <v>59</v>
      </c>
      <c r="B60" t="s">
        <v>45</v>
      </c>
      <c r="C60" t="s">
        <v>46</v>
      </c>
      <c r="D60">
        <v>2</v>
      </c>
      <c r="E60">
        <v>60</v>
      </c>
      <c r="F60" t="s">
        <v>16</v>
      </c>
      <c r="G60">
        <v>3</v>
      </c>
      <c r="H60" s="3">
        <v>3</v>
      </c>
      <c r="I60" t="s">
        <v>17</v>
      </c>
      <c r="J60" t="s">
        <v>17</v>
      </c>
      <c r="L60">
        <v>3</v>
      </c>
      <c r="M60" t="s">
        <v>17</v>
      </c>
      <c r="N60">
        <v>2</v>
      </c>
      <c r="O60" t="s">
        <v>93</v>
      </c>
      <c r="P60" t="s">
        <v>158</v>
      </c>
    </row>
    <row r="61" spans="1:16" x14ac:dyDescent="0.25">
      <c r="A61">
        <v>60</v>
      </c>
      <c r="B61" t="s">
        <v>45</v>
      </c>
      <c r="C61" t="s">
        <v>46</v>
      </c>
      <c r="D61">
        <v>8</v>
      </c>
      <c r="E61">
        <v>15</v>
      </c>
      <c r="F61" t="s">
        <v>34</v>
      </c>
      <c r="G61">
        <v>2</v>
      </c>
      <c r="H61" s="3">
        <v>2</v>
      </c>
      <c r="I61" t="s">
        <v>40</v>
      </c>
      <c r="J61" t="s">
        <v>41</v>
      </c>
      <c r="K61" s="3" t="s">
        <v>41</v>
      </c>
      <c r="L61">
        <v>4</v>
      </c>
      <c r="M61" t="s">
        <v>159</v>
      </c>
      <c r="N61">
        <v>2</v>
      </c>
      <c r="O61" t="s">
        <v>93</v>
      </c>
      <c r="P61" t="s">
        <v>160</v>
      </c>
    </row>
    <row r="62" spans="1:16" x14ac:dyDescent="0.25">
      <c r="A62">
        <v>61</v>
      </c>
      <c r="B62" t="s">
        <v>45</v>
      </c>
      <c r="C62" t="s">
        <v>46</v>
      </c>
      <c r="D62">
        <v>10</v>
      </c>
      <c r="E62">
        <v>14</v>
      </c>
      <c r="F62" t="s">
        <v>16</v>
      </c>
      <c r="G62">
        <v>1</v>
      </c>
      <c r="H62" s="3">
        <v>1</v>
      </c>
      <c r="I62" t="s">
        <v>22</v>
      </c>
      <c r="J62" t="s">
        <v>103</v>
      </c>
      <c r="K62" s="3" t="s">
        <v>103</v>
      </c>
      <c r="L62">
        <v>3</v>
      </c>
      <c r="M62" t="s">
        <v>161</v>
      </c>
      <c r="N62">
        <v>3</v>
      </c>
      <c r="O62" t="s">
        <v>162</v>
      </c>
      <c r="P62" t="s">
        <v>163</v>
      </c>
    </row>
    <row r="63" spans="1:16" x14ac:dyDescent="0.25">
      <c r="A63">
        <v>62</v>
      </c>
      <c r="B63" t="s">
        <v>45</v>
      </c>
      <c r="C63" t="s">
        <v>46</v>
      </c>
      <c r="D63">
        <v>5</v>
      </c>
      <c r="E63">
        <v>5</v>
      </c>
      <c r="F63" t="s">
        <v>16</v>
      </c>
      <c r="G63">
        <v>1</v>
      </c>
      <c r="H63" s="3">
        <v>1</v>
      </c>
      <c r="I63" t="s">
        <v>17</v>
      </c>
      <c r="J63" t="s">
        <v>17</v>
      </c>
      <c r="L63">
        <v>1</v>
      </c>
      <c r="M63" t="s">
        <v>108</v>
      </c>
      <c r="N63">
        <v>3</v>
      </c>
      <c r="O63" t="s">
        <v>36</v>
      </c>
      <c r="P63" t="s">
        <v>164</v>
      </c>
    </row>
    <row r="64" spans="1:16" x14ac:dyDescent="0.25">
      <c r="A64">
        <v>63</v>
      </c>
      <c r="B64" t="s">
        <v>45</v>
      </c>
      <c r="C64" t="s">
        <v>46</v>
      </c>
      <c r="D64">
        <v>4</v>
      </c>
      <c r="E64">
        <v>10</v>
      </c>
      <c r="F64" t="s">
        <v>16</v>
      </c>
      <c r="G64">
        <v>1</v>
      </c>
      <c r="H64" s="3">
        <v>1</v>
      </c>
      <c r="I64" t="s">
        <v>17</v>
      </c>
      <c r="J64" t="s">
        <v>17</v>
      </c>
      <c r="L64">
        <v>1</v>
      </c>
      <c r="M64" t="s">
        <v>17</v>
      </c>
      <c r="N64">
        <v>3</v>
      </c>
      <c r="O64" t="s">
        <v>54</v>
      </c>
      <c r="P64" t="s">
        <v>165</v>
      </c>
    </row>
    <row r="65" spans="1:16" x14ac:dyDescent="0.25">
      <c r="A65">
        <v>64</v>
      </c>
      <c r="B65" t="s">
        <v>45</v>
      </c>
      <c r="C65" t="s">
        <v>46</v>
      </c>
      <c r="D65">
        <v>6</v>
      </c>
      <c r="E65">
        <v>1</v>
      </c>
      <c r="F65" t="s">
        <v>16</v>
      </c>
      <c r="G65">
        <v>1</v>
      </c>
      <c r="H65" s="3">
        <v>1</v>
      </c>
      <c r="I65" t="s">
        <v>17</v>
      </c>
      <c r="J65" t="s">
        <v>17</v>
      </c>
      <c r="L65">
        <v>1</v>
      </c>
      <c r="M65" t="s">
        <v>166</v>
      </c>
      <c r="N65">
        <v>3</v>
      </c>
      <c r="O65" t="s">
        <v>162</v>
      </c>
      <c r="P65" t="s">
        <v>167</v>
      </c>
    </row>
    <row r="66" spans="1:16" x14ac:dyDescent="0.25">
      <c r="A66">
        <v>65</v>
      </c>
      <c r="B66" t="s">
        <v>45</v>
      </c>
      <c r="C66" t="s">
        <v>46</v>
      </c>
      <c r="D66">
        <v>8</v>
      </c>
      <c r="E66">
        <v>20</v>
      </c>
      <c r="F66" t="s">
        <v>34</v>
      </c>
      <c r="G66">
        <v>3</v>
      </c>
      <c r="H66" s="3">
        <v>3</v>
      </c>
      <c r="I66" t="s">
        <v>40</v>
      </c>
      <c r="J66" t="s">
        <v>23</v>
      </c>
      <c r="K66" s="3" t="s">
        <v>23</v>
      </c>
      <c r="L66">
        <v>3</v>
      </c>
      <c r="M66" t="s">
        <v>168</v>
      </c>
      <c r="N66">
        <v>3</v>
      </c>
      <c r="O66" t="s">
        <v>169</v>
      </c>
      <c r="P66" t="s">
        <v>170</v>
      </c>
    </row>
    <row r="67" spans="1:16" x14ac:dyDescent="0.25">
      <c r="A67">
        <v>66</v>
      </c>
      <c r="B67" t="s">
        <v>45</v>
      </c>
      <c r="C67" t="s">
        <v>46</v>
      </c>
      <c r="D67">
        <v>10</v>
      </c>
      <c r="E67">
        <v>37</v>
      </c>
      <c r="F67" t="s">
        <v>34</v>
      </c>
      <c r="G67">
        <v>3</v>
      </c>
      <c r="H67" s="3">
        <v>3</v>
      </c>
      <c r="I67" t="s">
        <v>22</v>
      </c>
      <c r="J67" t="s">
        <v>105</v>
      </c>
      <c r="K67" s="3" t="s">
        <v>105</v>
      </c>
      <c r="L67">
        <v>4</v>
      </c>
      <c r="M67" t="s">
        <v>171</v>
      </c>
      <c r="N67">
        <v>3</v>
      </c>
      <c r="O67" t="s">
        <v>93</v>
      </c>
      <c r="P67" t="s">
        <v>172</v>
      </c>
    </row>
    <row r="68" spans="1:16" x14ac:dyDescent="0.25">
      <c r="A68">
        <v>67</v>
      </c>
      <c r="B68" t="s">
        <v>45</v>
      </c>
      <c r="C68" t="s">
        <v>46</v>
      </c>
      <c r="D68">
        <v>5</v>
      </c>
      <c r="E68">
        <v>31</v>
      </c>
      <c r="F68" t="s">
        <v>34</v>
      </c>
      <c r="G68">
        <v>2</v>
      </c>
      <c r="H68" s="3">
        <v>2</v>
      </c>
      <c r="I68" t="s">
        <v>40</v>
      </c>
      <c r="J68" t="s">
        <v>103</v>
      </c>
      <c r="K68" s="3" t="s">
        <v>103</v>
      </c>
      <c r="L68">
        <v>4</v>
      </c>
      <c r="M68" t="s">
        <v>173</v>
      </c>
      <c r="N68">
        <v>3</v>
      </c>
      <c r="O68" t="s">
        <v>93</v>
      </c>
      <c r="P68" t="s">
        <v>174</v>
      </c>
    </row>
    <row r="69" spans="1:16" x14ac:dyDescent="0.25">
      <c r="A69">
        <v>68</v>
      </c>
      <c r="B69" t="s">
        <v>45</v>
      </c>
      <c r="C69" t="s">
        <v>46</v>
      </c>
      <c r="D69">
        <v>8</v>
      </c>
      <c r="E69">
        <v>52</v>
      </c>
      <c r="F69" t="s">
        <v>34</v>
      </c>
      <c r="G69">
        <v>3</v>
      </c>
      <c r="H69" s="3">
        <v>3</v>
      </c>
      <c r="I69" t="s">
        <v>40</v>
      </c>
      <c r="J69" t="s">
        <v>103</v>
      </c>
      <c r="K69" s="3" t="s">
        <v>103</v>
      </c>
      <c r="L69">
        <v>3</v>
      </c>
      <c r="M69" t="s">
        <v>175</v>
      </c>
      <c r="N69">
        <v>3</v>
      </c>
      <c r="O69" t="s">
        <v>93</v>
      </c>
      <c r="P69" t="s">
        <v>176</v>
      </c>
    </row>
    <row r="70" spans="1:16" x14ac:dyDescent="0.25">
      <c r="A70">
        <v>69</v>
      </c>
      <c r="B70" t="s">
        <v>45</v>
      </c>
      <c r="C70" t="s">
        <v>46</v>
      </c>
      <c r="D70">
        <v>4</v>
      </c>
      <c r="E70">
        <v>12</v>
      </c>
      <c r="F70" t="s">
        <v>16</v>
      </c>
      <c r="G70">
        <v>1</v>
      </c>
      <c r="H70" s="3">
        <v>1</v>
      </c>
      <c r="I70" t="s">
        <v>40</v>
      </c>
      <c r="J70" t="s">
        <v>103</v>
      </c>
      <c r="K70" s="3" t="s">
        <v>103</v>
      </c>
      <c r="L70">
        <v>1</v>
      </c>
      <c r="M70" t="s">
        <v>177</v>
      </c>
      <c r="N70">
        <v>3</v>
      </c>
      <c r="O70" t="s">
        <v>93</v>
      </c>
      <c r="P70" t="s">
        <v>178</v>
      </c>
    </row>
    <row r="71" spans="1:16" x14ac:dyDescent="0.25">
      <c r="A71">
        <v>70</v>
      </c>
      <c r="B71" t="s">
        <v>45</v>
      </c>
      <c r="C71" t="s">
        <v>46</v>
      </c>
      <c r="D71">
        <v>8</v>
      </c>
      <c r="E71">
        <v>25</v>
      </c>
      <c r="F71" t="s">
        <v>34</v>
      </c>
      <c r="G71">
        <v>2</v>
      </c>
      <c r="H71" s="3">
        <v>2</v>
      </c>
      <c r="I71" t="s">
        <v>40</v>
      </c>
      <c r="J71" t="s">
        <v>103</v>
      </c>
      <c r="K71" s="3" t="s">
        <v>103</v>
      </c>
      <c r="L71">
        <v>4</v>
      </c>
      <c r="M71" t="s">
        <v>119</v>
      </c>
      <c r="N71">
        <v>2</v>
      </c>
      <c r="O71" t="s">
        <v>93</v>
      </c>
      <c r="P71" t="s">
        <v>179</v>
      </c>
    </row>
    <row r="72" spans="1:16" x14ac:dyDescent="0.25">
      <c r="A72">
        <v>71</v>
      </c>
      <c r="B72" t="s">
        <v>91</v>
      </c>
      <c r="C72" t="s">
        <v>180</v>
      </c>
      <c r="D72">
        <v>6</v>
      </c>
      <c r="E72">
        <v>14</v>
      </c>
      <c r="F72" t="s">
        <v>34</v>
      </c>
      <c r="G72">
        <v>1</v>
      </c>
      <c r="H72" s="3">
        <v>1</v>
      </c>
      <c r="I72" t="s">
        <v>22</v>
      </c>
      <c r="J72" t="s">
        <v>103</v>
      </c>
      <c r="K72" s="3" t="s">
        <v>103</v>
      </c>
      <c r="L72">
        <v>3</v>
      </c>
      <c r="M72" t="s">
        <v>181</v>
      </c>
      <c r="N72">
        <v>2</v>
      </c>
      <c r="O72" t="s">
        <v>36</v>
      </c>
      <c r="P72" t="s">
        <v>182</v>
      </c>
    </row>
    <row r="73" spans="1:16" x14ac:dyDescent="0.25">
      <c r="A73">
        <v>127</v>
      </c>
      <c r="B73" t="s">
        <v>45</v>
      </c>
      <c r="C73" t="s">
        <v>46</v>
      </c>
      <c r="D73">
        <v>4</v>
      </c>
      <c r="E73">
        <v>18</v>
      </c>
      <c r="F73" t="s">
        <v>34</v>
      </c>
      <c r="G73">
        <v>8</v>
      </c>
      <c r="H73" s="3">
        <v>8</v>
      </c>
      <c r="I73" t="s">
        <v>17</v>
      </c>
      <c r="J73" t="s">
        <v>17</v>
      </c>
      <c r="L73">
        <v>1</v>
      </c>
      <c r="M73" t="s">
        <v>77</v>
      </c>
      <c r="N73">
        <v>2</v>
      </c>
      <c r="O73" t="s">
        <v>38</v>
      </c>
      <c r="P73" t="s">
        <v>183</v>
      </c>
    </row>
    <row r="74" spans="1:16" x14ac:dyDescent="0.25">
      <c r="A74">
        <v>133</v>
      </c>
      <c r="B74" t="s">
        <v>91</v>
      </c>
      <c r="C74" t="s">
        <v>184</v>
      </c>
      <c r="D74">
        <v>5</v>
      </c>
      <c r="E74">
        <v>25</v>
      </c>
      <c r="F74" t="s">
        <v>34</v>
      </c>
      <c r="G74">
        <v>2</v>
      </c>
      <c r="H74" s="3">
        <v>2</v>
      </c>
      <c r="I74" t="s">
        <v>40</v>
      </c>
      <c r="J74" t="s">
        <v>41</v>
      </c>
      <c r="K74" s="3" t="s">
        <v>41</v>
      </c>
      <c r="L74">
        <v>5</v>
      </c>
      <c r="M74" t="s">
        <v>185</v>
      </c>
      <c r="N74">
        <v>3</v>
      </c>
      <c r="O74" t="s">
        <v>186</v>
      </c>
      <c r="P74" t="s">
        <v>187</v>
      </c>
    </row>
    <row r="75" spans="1:16" x14ac:dyDescent="0.25">
      <c r="A75">
        <v>152</v>
      </c>
      <c r="B75" t="s">
        <v>91</v>
      </c>
      <c r="C75" t="s">
        <v>73</v>
      </c>
      <c r="D75">
        <v>10</v>
      </c>
      <c r="E75">
        <v>16</v>
      </c>
      <c r="F75" t="s">
        <v>34</v>
      </c>
      <c r="G75">
        <v>1</v>
      </c>
      <c r="H75" s="3">
        <v>1</v>
      </c>
      <c r="I75" t="s">
        <v>22</v>
      </c>
      <c r="J75" t="s">
        <v>23</v>
      </c>
      <c r="K75" s="3" t="s">
        <v>23</v>
      </c>
      <c r="L75">
        <v>3</v>
      </c>
      <c r="M75" t="s">
        <v>188</v>
      </c>
      <c r="N75">
        <v>3</v>
      </c>
      <c r="O75" t="s">
        <v>93</v>
      </c>
      <c r="P75" t="s">
        <v>189</v>
      </c>
    </row>
    <row r="76" spans="1:16" x14ac:dyDescent="0.25">
      <c r="A76">
        <v>153</v>
      </c>
      <c r="B76" t="s">
        <v>91</v>
      </c>
      <c r="C76" t="s">
        <v>73</v>
      </c>
      <c r="D76">
        <v>5</v>
      </c>
      <c r="E76">
        <v>41</v>
      </c>
      <c r="F76" t="s">
        <v>34</v>
      </c>
      <c r="G76">
        <v>1</v>
      </c>
      <c r="H76" s="3">
        <v>1</v>
      </c>
      <c r="I76" t="s">
        <v>17</v>
      </c>
      <c r="J76" t="s">
        <v>17</v>
      </c>
      <c r="L76">
        <v>1</v>
      </c>
      <c r="M76" t="s">
        <v>17</v>
      </c>
      <c r="N76">
        <v>2</v>
      </c>
      <c r="O76" t="s">
        <v>59</v>
      </c>
      <c r="P76" t="s">
        <v>190</v>
      </c>
    </row>
    <row r="77" spans="1:16" x14ac:dyDescent="0.25">
      <c r="A77">
        <v>155</v>
      </c>
      <c r="B77" t="s">
        <v>14</v>
      </c>
      <c r="C77" t="s">
        <v>73</v>
      </c>
      <c r="D77">
        <v>4</v>
      </c>
      <c r="E77">
        <v>4</v>
      </c>
      <c r="F77" t="s">
        <v>34</v>
      </c>
      <c r="G77">
        <v>1</v>
      </c>
      <c r="H77" s="3">
        <v>1</v>
      </c>
      <c r="I77" t="s">
        <v>17</v>
      </c>
      <c r="J77" t="s">
        <v>17</v>
      </c>
      <c r="L77">
        <v>1</v>
      </c>
      <c r="M77" t="s">
        <v>191</v>
      </c>
      <c r="N77">
        <v>2</v>
      </c>
      <c r="O77" t="s">
        <v>25</v>
      </c>
      <c r="P77" t="s">
        <v>192</v>
      </c>
    </row>
    <row r="78" spans="1:16" x14ac:dyDescent="0.25">
      <c r="A78">
        <v>178</v>
      </c>
      <c r="B78" t="s">
        <v>91</v>
      </c>
      <c r="C78" t="s">
        <v>193</v>
      </c>
      <c r="D78">
        <v>5</v>
      </c>
      <c r="E78">
        <v>79</v>
      </c>
      <c r="F78" t="s">
        <v>34</v>
      </c>
      <c r="G78">
        <v>2</v>
      </c>
      <c r="H78" s="3">
        <v>2</v>
      </c>
      <c r="I78" t="s">
        <v>22</v>
      </c>
      <c r="J78" t="s">
        <v>105</v>
      </c>
      <c r="K78" s="3" t="s">
        <v>105</v>
      </c>
      <c r="L78">
        <v>3</v>
      </c>
      <c r="M78" t="s">
        <v>194</v>
      </c>
      <c r="N78">
        <v>3</v>
      </c>
      <c r="O78" t="s">
        <v>93</v>
      </c>
      <c r="P78" t="s">
        <v>195</v>
      </c>
    </row>
    <row r="79" spans="1:16" x14ac:dyDescent="0.25">
      <c r="A79">
        <v>177</v>
      </c>
      <c r="B79" t="s">
        <v>14</v>
      </c>
      <c r="C79" t="s">
        <v>193</v>
      </c>
      <c r="D79">
        <v>10</v>
      </c>
      <c r="E79">
        <v>13</v>
      </c>
      <c r="F79" t="s">
        <v>57</v>
      </c>
      <c r="G79">
        <v>1</v>
      </c>
      <c r="H79" s="3">
        <v>1</v>
      </c>
      <c r="I79" t="s">
        <v>40</v>
      </c>
      <c r="J79" t="s">
        <v>103</v>
      </c>
      <c r="K79" s="3" t="s">
        <v>103</v>
      </c>
      <c r="L79">
        <v>2</v>
      </c>
      <c r="M79" t="s">
        <v>196</v>
      </c>
      <c r="N79">
        <v>3</v>
      </c>
      <c r="O79" t="s">
        <v>43</v>
      </c>
      <c r="P79" t="s">
        <v>197</v>
      </c>
    </row>
    <row r="80" spans="1:16" x14ac:dyDescent="0.25">
      <c r="A80">
        <v>180</v>
      </c>
      <c r="B80" t="s">
        <v>91</v>
      </c>
      <c r="C80" t="s">
        <v>193</v>
      </c>
      <c r="D80">
        <v>7</v>
      </c>
      <c r="E80">
        <v>50</v>
      </c>
      <c r="F80" t="s">
        <v>16</v>
      </c>
      <c r="G80">
        <v>1</v>
      </c>
      <c r="H80" s="3">
        <v>1</v>
      </c>
      <c r="I80" t="s">
        <v>40</v>
      </c>
      <c r="J80" t="s">
        <v>41</v>
      </c>
      <c r="K80" s="3" t="s">
        <v>41</v>
      </c>
      <c r="L80">
        <v>3</v>
      </c>
      <c r="M80" t="s">
        <v>198</v>
      </c>
      <c r="N80">
        <v>3</v>
      </c>
      <c r="O80" t="s">
        <v>59</v>
      </c>
      <c r="P80" t="s">
        <v>199</v>
      </c>
    </row>
    <row r="81" spans="1:16" x14ac:dyDescent="0.25">
      <c r="A81">
        <v>181</v>
      </c>
      <c r="B81" t="s">
        <v>14</v>
      </c>
      <c r="C81" t="s">
        <v>193</v>
      </c>
      <c r="D81">
        <v>11</v>
      </c>
      <c r="E81">
        <v>25</v>
      </c>
      <c r="F81" t="s">
        <v>57</v>
      </c>
      <c r="G81">
        <v>2</v>
      </c>
      <c r="H81" s="3">
        <v>2</v>
      </c>
      <c r="I81" t="s">
        <v>22</v>
      </c>
      <c r="J81" t="s">
        <v>103</v>
      </c>
      <c r="K81" s="3" t="s">
        <v>103</v>
      </c>
      <c r="L81">
        <v>3</v>
      </c>
      <c r="M81" t="s">
        <v>200</v>
      </c>
      <c r="N81">
        <v>3</v>
      </c>
      <c r="O81" t="s">
        <v>93</v>
      </c>
      <c r="P81" t="s">
        <v>201</v>
      </c>
    </row>
    <row r="82" spans="1:16" x14ac:dyDescent="0.25">
      <c r="A82">
        <v>182</v>
      </c>
      <c r="B82" t="s">
        <v>14</v>
      </c>
      <c r="C82" t="s">
        <v>193</v>
      </c>
      <c r="D82">
        <v>7</v>
      </c>
      <c r="E82">
        <v>21</v>
      </c>
      <c r="F82" t="s">
        <v>16</v>
      </c>
      <c r="G82">
        <v>3</v>
      </c>
      <c r="H82" s="3">
        <v>3</v>
      </c>
      <c r="I82" t="s">
        <v>40</v>
      </c>
      <c r="J82" t="s">
        <v>103</v>
      </c>
      <c r="K82" s="3" t="s">
        <v>103</v>
      </c>
      <c r="L82">
        <v>2</v>
      </c>
      <c r="M82" t="s">
        <v>202</v>
      </c>
      <c r="N82">
        <v>3</v>
      </c>
      <c r="O82" t="s">
        <v>203</v>
      </c>
      <c r="P82" t="s">
        <v>204</v>
      </c>
    </row>
    <row r="83" spans="1:16" x14ac:dyDescent="0.25">
      <c r="A83">
        <v>186</v>
      </c>
      <c r="B83" t="s">
        <v>14</v>
      </c>
      <c r="C83" t="s">
        <v>205</v>
      </c>
      <c r="D83">
        <v>7</v>
      </c>
      <c r="E83">
        <v>24</v>
      </c>
      <c r="F83" t="s">
        <v>16</v>
      </c>
      <c r="G83">
        <v>1</v>
      </c>
      <c r="H83" s="3">
        <v>1</v>
      </c>
      <c r="I83" t="s">
        <v>40</v>
      </c>
      <c r="J83" t="s">
        <v>103</v>
      </c>
      <c r="K83" s="3" t="s">
        <v>103</v>
      </c>
      <c r="L83">
        <v>2</v>
      </c>
      <c r="M83" t="s">
        <v>130</v>
      </c>
      <c r="N83">
        <v>3</v>
      </c>
      <c r="O83" t="s">
        <v>93</v>
      </c>
      <c r="P83" t="s">
        <v>206</v>
      </c>
    </row>
    <row r="84" spans="1:16" x14ac:dyDescent="0.25">
      <c r="A84">
        <v>187</v>
      </c>
      <c r="B84" t="s">
        <v>14</v>
      </c>
      <c r="C84" t="s">
        <v>205</v>
      </c>
      <c r="D84">
        <v>5</v>
      </c>
      <c r="E84">
        <v>43</v>
      </c>
      <c r="F84" t="s">
        <v>16</v>
      </c>
      <c r="G84">
        <v>2</v>
      </c>
      <c r="H84" s="3">
        <v>2</v>
      </c>
      <c r="I84" t="s">
        <v>22</v>
      </c>
      <c r="J84" t="s">
        <v>103</v>
      </c>
      <c r="K84" s="3" t="s">
        <v>103</v>
      </c>
      <c r="L84">
        <v>4</v>
      </c>
      <c r="M84" t="s">
        <v>171</v>
      </c>
      <c r="N84">
        <v>3</v>
      </c>
      <c r="O84" t="s">
        <v>93</v>
      </c>
      <c r="P84" t="s">
        <v>207</v>
      </c>
    </row>
    <row r="85" spans="1:16" x14ac:dyDescent="0.25">
      <c r="A85">
        <v>195</v>
      </c>
      <c r="B85" t="s">
        <v>14</v>
      </c>
      <c r="C85" t="s">
        <v>205</v>
      </c>
      <c r="D85">
        <v>5</v>
      </c>
      <c r="E85">
        <v>48</v>
      </c>
      <c r="F85" t="s">
        <v>34</v>
      </c>
      <c r="G85">
        <v>1</v>
      </c>
      <c r="H85" s="3">
        <v>1</v>
      </c>
      <c r="I85" t="s">
        <v>40</v>
      </c>
      <c r="J85" t="s">
        <v>41</v>
      </c>
      <c r="K85" s="3" t="s">
        <v>41</v>
      </c>
      <c r="L85">
        <v>3</v>
      </c>
      <c r="M85" t="s">
        <v>208</v>
      </c>
      <c r="N85">
        <v>2</v>
      </c>
      <c r="O85" t="s">
        <v>65</v>
      </c>
      <c r="P85" t="s">
        <v>209</v>
      </c>
    </row>
    <row r="86" spans="1:16" x14ac:dyDescent="0.25">
      <c r="A86">
        <v>196</v>
      </c>
      <c r="B86" t="s">
        <v>14</v>
      </c>
      <c r="C86" t="s">
        <v>205</v>
      </c>
      <c r="D86">
        <v>7</v>
      </c>
      <c r="E86">
        <v>49</v>
      </c>
      <c r="F86" t="s">
        <v>34</v>
      </c>
      <c r="G86">
        <v>2</v>
      </c>
      <c r="H86" s="3">
        <v>2</v>
      </c>
      <c r="I86" t="s">
        <v>22</v>
      </c>
      <c r="J86" t="s">
        <v>103</v>
      </c>
      <c r="K86" s="3" t="s">
        <v>103</v>
      </c>
      <c r="L86">
        <v>3</v>
      </c>
      <c r="M86" t="s">
        <v>181</v>
      </c>
      <c r="N86">
        <v>3</v>
      </c>
      <c r="O86" t="s">
        <v>93</v>
      </c>
      <c r="P86" t="s">
        <v>210</v>
      </c>
    </row>
    <row r="87" spans="1:16" x14ac:dyDescent="0.25">
      <c r="A87">
        <v>197</v>
      </c>
      <c r="B87" t="s">
        <v>14</v>
      </c>
      <c r="C87" t="s">
        <v>205</v>
      </c>
      <c r="D87">
        <v>5</v>
      </c>
      <c r="E87">
        <v>19</v>
      </c>
      <c r="F87" t="s">
        <v>34</v>
      </c>
      <c r="G87">
        <v>2</v>
      </c>
      <c r="H87" s="3">
        <v>2</v>
      </c>
      <c r="I87" t="s">
        <v>40</v>
      </c>
      <c r="J87" t="s">
        <v>103</v>
      </c>
      <c r="K87" s="3" t="s">
        <v>103</v>
      </c>
      <c r="L87">
        <v>3</v>
      </c>
      <c r="M87" t="s">
        <v>211</v>
      </c>
      <c r="N87">
        <v>2</v>
      </c>
      <c r="O87" t="s">
        <v>43</v>
      </c>
      <c r="P87" t="s">
        <v>212</v>
      </c>
    </row>
    <row r="88" spans="1:16" x14ac:dyDescent="0.25">
      <c r="A88">
        <v>198</v>
      </c>
      <c r="B88" t="s">
        <v>14</v>
      </c>
      <c r="C88" t="s">
        <v>205</v>
      </c>
      <c r="D88">
        <v>3</v>
      </c>
      <c r="E88">
        <v>49</v>
      </c>
      <c r="F88" t="s">
        <v>34</v>
      </c>
      <c r="G88">
        <v>1</v>
      </c>
      <c r="H88" s="3">
        <v>1</v>
      </c>
      <c r="I88" t="s">
        <v>40</v>
      </c>
      <c r="J88" t="s">
        <v>41</v>
      </c>
      <c r="K88" s="3" t="s">
        <v>41</v>
      </c>
      <c r="L88">
        <v>1</v>
      </c>
      <c r="M88" t="s">
        <v>17</v>
      </c>
      <c r="N88">
        <v>3</v>
      </c>
      <c r="O88" t="s">
        <v>43</v>
      </c>
      <c r="P88" t="s">
        <v>213</v>
      </c>
    </row>
    <row r="89" spans="1:16" x14ac:dyDescent="0.25">
      <c r="A89">
        <v>201</v>
      </c>
      <c r="B89" t="s">
        <v>14</v>
      </c>
      <c r="C89" t="s">
        <v>56</v>
      </c>
      <c r="D89">
        <v>4</v>
      </c>
      <c r="E89">
        <v>6</v>
      </c>
      <c r="F89" t="s">
        <v>16</v>
      </c>
      <c r="G89">
        <v>2</v>
      </c>
      <c r="H89" s="3">
        <v>2</v>
      </c>
      <c r="I89" t="s">
        <v>17</v>
      </c>
      <c r="J89" t="s">
        <v>17</v>
      </c>
      <c r="L89">
        <v>2</v>
      </c>
      <c r="M89" t="s">
        <v>177</v>
      </c>
      <c r="N89">
        <v>2</v>
      </c>
      <c r="O89" t="s">
        <v>83</v>
      </c>
      <c r="P89" t="s">
        <v>214</v>
      </c>
    </row>
    <row r="90" spans="1:16" x14ac:dyDescent="0.25">
      <c r="A90">
        <v>202</v>
      </c>
      <c r="B90" t="s">
        <v>14</v>
      </c>
      <c r="C90" t="s">
        <v>15</v>
      </c>
      <c r="D90">
        <v>12</v>
      </c>
      <c r="E90">
        <v>12</v>
      </c>
      <c r="F90" t="s">
        <v>34</v>
      </c>
      <c r="G90">
        <v>4</v>
      </c>
      <c r="H90" s="3">
        <v>4</v>
      </c>
      <c r="I90" t="s">
        <v>22</v>
      </c>
      <c r="J90" t="s">
        <v>103</v>
      </c>
      <c r="K90" s="3" t="s">
        <v>103</v>
      </c>
      <c r="L90">
        <v>3</v>
      </c>
      <c r="M90" t="s">
        <v>215</v>
      </c>
      <c r="N90">
        <v>3</v>
      </c>
      <c r="O90" t="s">
        <v>29</v>
      </c>
      <c r="P90" t="s">
        <v>216</v>
      </c>
    </row>
    <row r="91" spans="1:16" x14ac:dyDescent="0.25">
      <c r="A91">
        <v>72</v>
      </c>
      <c r="B91" t="s">
        <v>91</v>
      </c>
      <c r="C91" t="s">
        <v>217</v>
      </c>
      <c r="D91">
        <v>6</v>
      </c>
      <c r="E91">
        <v>24</v>
      </c>
      <c r="F91" t="s">
        <v>16</v>
      </c>
      <c r="G91">
        <v>1</v>
      </c>
      <c r="H91" s="3">
        <v>1</v>
      </c>
      <c r="I91" t="s">
        <v>22</v>
      </c>
      <c r="J91" t="s">
        <v>103</v>
      </c>
      <c r="K91" s="3" t="s">
        <v>103</v>
      </c>
      <c r="L91">
        <v>3</v>
      </c>
      <c r="M91" t="s">
        <v>218</v>
      </c>
      <c r="N91">
        <v>2</v>
      </c>
      <c r="O91" t="s">
        <v>219</v>
      </c>
      <c r="P91" t="s">
        <v>220</v>
      </c>
    </row>
    <row r="92" spans="1:16" x14ac:dyDescent="0.25">
      <c r="A92">
        <v>73</v>
      </c>
      <c r="B92" t="s">
        <v>91</v>
      </c>
      <c r="C92" t="s">
        <v>217</v>
      </c>
      <c r="D92">
        <v>7</v>
      </c>
      <c r="E92">
        <v>9</v>
      </c>
      <c r="F92" t="s">
        <v>34</v>
      </c>
      <c r="G92">
        <v>2</v>
      </c>
      <c r="H92" s="3">
        <v>2</v>
      </c>
      <c r="I92" t="s">
        <v>22</v>
      </c>
      <c r="J92" t="s">
        <v>103</v>
      </c>
      <c r="K92" s="3" t="s">
        <v>103</v>
      </c>
      <c r="L92">
        <v>3</v>
      </c>
      <c r="M92" t="s">
        <v>161</v>
      </c>
      <c r="N92">
        <v>3</v>
      </c>
      <c r="O92" t="s">
        <v>221</v>
      </c>
      <c r="P92" t="s">
        <v>222</v>
      </c>
    </row>
    <row r="93" spans="1:16" x14ac:dyDescent="0.25">
      <c r="A93">
        <v>76</v>
      </c>
      <c r="B93" t="s">
        <v>91</v>
      </c>
      <c r="C93" t="s">
        <v>217</v>
      </c>
      <c r="D93">
        <v>17</v>
      </c>
      <c r="E93">
        <v>48</v>
      </c>
      <c r="F93" t="s">
        <v>34</v>
      </c>
      <c r="G93">
        <v>2</v>
      </c>
      <c r="H93" s="3">
        <v>2</v>
      </c>
      <c r="I93" t="s">
        <v>22</v>
      </c>
      <c r="J93" t="s">
        <v>103</v>
      </c>
      <c r="K93" s="3" t="s">
        <v>103</v>
      </c>
      <c r="L93">
        <v>4</v>
      </c>
      <c r="M93" t="s">
        <v>31</v>
      </c>
      <c r="N93">
        <v>3</v>
      </c>
      <c r="O93" t="s">
        <v>93</v>
      </c>
      <c r="P93" t="s">
        <v>223</v>
      </c>
    </row>
    <row r="94" spans="1:16" x14ac:dyDescent="0.25">
      <c r="A94">
        <v>83</v>
      </c>
      <c r="B94" t="s">
        <v>91</v>
      </c>
      <c r="C94" t="s">
        <v>224</v>
      </c>
      <c r="D94">
        <v>5</v>
      </c>
      <c r="E94">
        <v>22</v>
      </c>
      <c r="F94" t="s">
        <v>34</v>
      </c>
      <c r="G94">
        <v>1</v>
      </c>
      <c r="H94" s="3">
        <v>1</v>
      </c>
      <c r="I94" t="s">
        <v>22</v>
      </c>
      <c r="J94" t="s">
        <v>41</v>
      </c>
      <c r="K94" s="3" t="s">
        <v>41</v>
      </c>
      <c r="L94">
        <v>2</v>
      </c>
      <c r="M94" t="s">
        <v>225</v>
      </c>
      <c r="N94">
        <v>2</v>
      </c>
      <c r="O94" t="s">
        <v>38</v>
      </c>
      <c r="P94" t="s">
        <v>226</v>
      </c>
    </row>
    <row r="95" spans="1:16" x14ac:dyDescent="0.25">
      <c r="A95">
        <v>85</v>
      </c>
      <c r="B95" t="s">
        <v>91</v>
      </c>
      <c r="C95" t="s">
        <v>224</v>
      </c>
      <c r="D95">
        <v>7</v>
      </c>
      <c r="E95">
        <v>40</v>
      </c>
      <c r="F95" t="s">
        <v>57</v>
      </c>
      <c r="G95">
        <v>1</v>
      </c>
      <c r="H95" s="3">
        <v>1</v>
      </c>
      <c r="I95" t="s">
        <v>40</v>
      </c>
      <c r="J95" t="s">
        <v>41</v>
      </c>
      <c r="K95" s="3" t="s">
        <v>41</v>
      </c>
      <c r="L95">
        <v>2</v>
      </c>
      <c r="M95" t="s">
        <v>58</v>
      </c>
      <c r="N95">
        <v>2</v>
      </c>
      <c r="O95" t="s">
        <v>59</v>
      </c>
      <c r="P95" t="s">
        <v>227</v>
      </c>
    </row>
    <row r="96" spans="1:16" x14ac:dyDescent="0.25">
      <c r="A96">
        <v>89</v>
      </c>
      <c r="B96" t="s">
        <v>14</v>
      </c>
      <c r="C96" t="s">
        <v>224</v>
      </c>
      <c r="D96">
        <v>5</v>
      </c>
      <c r="E96">
        <v>10</v>
      </c>
      <c r="F96" t="s">
        <v>34</v>
      </c>
      <c r="G96">
        <v>2</v>
      </c>
      <c r="H96" s="3">
        <v>2</v>
      </c>
      <c r="I96" t="s">
        <v>40</v>
      </c>
      <c r="J96" t="s">
        <v>41</v>
      </c>
      <c r="K96" s="3" t="s">
        <v>41</v>
      </c>
      <c r="L96">
        <v>3</v>
      </c>
      <c r="M96" t="s">
        <v>142</v>
      </c>
      <c r="N96">
        <v>3</v>
      </c>
      <c r="O96" t="s">
        <v>59</v>
      </c>
      <c r="P96" t="s">
        <v>228</v>
      </c>
    </row>
    <row r="97" spans="1:16" x14ac:dyDescent="0.25">
      <c r="A97">
        <v>101</v>
      </c>
      <c r="B97" t="s">
        <v>14</v>
      </c>
      <c r="C97" t="s">
        <v>224</v>
      </c>
      <c r="D97">
        <v>3</v>
      </c>
      <c r="E97">
        <v>4</v>
      </c>
      <c r="F97" t="s">
        <v>16</v>
      </c>
      <c r="G97">
        <v>1</v>
      </c>
      <c r="H97" s="3">
        <v>1</v>
      </c>
      <c r="I97" t="s">
        <v>40</v>
      </c>
      <c r="J97" t="s">
        <v>41</v>
      </c>
      <c r="K97" s="3" t="s">
        <v>41</v>
      </c>
      <c r="L97">
        <v>1</v>
      </c>
      <c r="M97" t="s">
        <v>229</v>
      </c>
      <c r="N97">
        <v>3</v>
      </c>
      <c r="O97" t="s">
        <v>65</v>
      </c>
      <c r="P97" t="s">
        <v>230</v>
      </c>
    </row>
    <row r="98" spans="1:16" x14ac:dyDescent="0.25">
      <c r="A98">
        <v>103</v>
      </c>
      <c r="B98" t="s">
        <v>91</v>
      </c>
      <c r="C98" t="s">
        <v>224</v>
      </c>
      <c r="D98">
        <v>6</v>
      </c>
      <c r="E98">
        <v>96</v>
      </c>
      <c r="F98" t="s">
        <v>57</v>
      </c>
      <c r="G98">
        <v>1</v>
      </c>
      <c r="H98" s="3">
        <v>1</v>
      </c>
      <c r="I98" t="s">
        <v>40</v>
      </c>
      <c r="J98" t="s">
        <v>41</v>
      </c>
      <c r="K98" s="3" t="s">
        <v>41</v>
      </c>
      <c r="L98">
        <v>5</v>
      </c>
      <c r="M98" t="s">
        <v>231</v>
      </c>
      <c r="N98">
        <v>3</v>
      </c>
      <c r="O98" t="s">
        <v>162</v>
      </c>
      <c r="P98" t="s">
        <v>232</v>
      </c>
    </row>
    <row r="99" spans="1:16" x14ac:dyDescent="0.25">
      <c r="A99">
        <v>102</v>
      </c>
      <c r="B99" t="s">
        <v>91</v>
      </c>
      <c r="C99" t="s">
        <v>233</v>
      </c>
      <c r="D99">
        <v>12</v>
      </c>
      <c r="E99">
        <v>15</v>
      </c>
      <c r="F99" t="s">
        <v>34</v>
      </c>
      <c r="G99">
        <v>2</v>
      </c>
      <c r="H99" s="3">
        <v>2</v>
      </c>
      <c r="I99" t="s">
        <v>22</v>
      </c>
      <c r="J99" t="s">
        <v>105</v>
      </c>
      <c r="K99" s="3" t="s">
        <v>105</v>
      </c>
      <c r="L99">
        <v>2</v>
      </c>
      <c r="M99" t="s">
        <v>234</v>
      </c>
      <c r="N99">
        <v>3</v>
      </c>
      <c r="O99" t="s">
        <v>75</v>
      </c>
      <c r="P99" t="s">
        <v>235</v>
      </c>
    </row>
    <row r="100" spans="1:16" x14ac:dyDescent="0.25">
      <c r="A100">
        <v>78</v>
      </c>
      <c r="B100" t="s">
        <v>91</v>
      </c>
      <c r="C100" t="s">
        <v>233</v>
      </c>
      <c r="D100">
        <v>6</v>
      </c>
      <c r="E100">
        <v>48</v>
      </c>
      <c r="F100" t="s">
        <v>34</v>
      </c>
      <c r="G100">
        <v>1</v>
      </c>
      <c r="H100" s="3">
        <v>1</v>
      </c>
      <c r="I100" t="s">
        <v>40</v>
      </c>
      <c r="J100" t="s">
        <v>103</v>
      </c>
      <c r="K100" s="3" t="s">
        <v>103</v>
      </c>
      <c r="L100">
        <v>2</v>
      </c>
      <c r="M100" t="s">
        <v>159</v>
      </c>
      <c r="N100">
        <v>2</v>
      </c>
      <c r="O100" t="s">
        <v>38</v>
      </c>
      <c r="P100" t="s">
        <v>236</v>
      </c>
    </row>
    <row r="101" spans="1:16" x14ac:dyDescent="0.25">
      <c r="A101">
        <v>80</v>
      </c>
      <c r="B101" t="s">
        <v>91</v>
      </c>
      <c r="C101" t="s">
        <v>233</v>
      </c>
      <c r="D101">
        <v>5</v>
      </c>
      <c r="E101">
        <v>12</v>
      </c>
      <c r="F101" t="s">
        <v>16</v>
      </c>
      <c r="G101">
        <v>1</v>
      </c>
      <c r="H101" s="3">
        <v>1</v>
      </c>
      <c r="I101" t="s">
        <v>40</v>
      </c>
      <c r="J101" t="s">
        <v>103</v>
      </c>
      <c r="K101" s="3" t="s">
        <v>103</v>
      </c>
      <c r="L101">
        <v>1</v>
      </c>
      <c r="M101" t="s">
        <v>237</v>
      </c>
      <c r="N101">
        <v>3</v>
      </c>
      <c r="O101" t="s">
        <v>93</v>
      </c>
      <c r="P101" t="s">
        <v>238</v>
      </c>
    </row>
    <row r="102" spans="1:16" x14ac:dyDescent="0.25">
      <c r="A102">
        <v>104</v>
      </c>
      <c r="B102" t="s">
        <v>91</v>
      </c>
      <c r="C102" t="s">
        <v>233</v>
      </c>
      <c r="D102">
        <v>14</v>
      </c>
      <c r="E102">
        <v>52</v>
      </c>
      <c r="F102" t="s">
        <v>57</v>
      </c>
      <c r="G102">
        <v>1</v>
      </c>
      <c r="H102" s="3">
        <v>1</v>
      </c>
      <c r="I102" t="s">
        <v>22</v>
      </c>
      <c r="J102" t="s">
        <v>41</v>
      </c>
      <c r="K102" s="3" t="s">
        <v>41</v>
      </c>
      <c r="L102">
        <v>4</v>
      </c>
      <c r="M102" t="s">
        <v>239</v>
      </c>
      <c r="N102">
        <v>3</v>
      </c>
      <c r="O102" t="s">
        <v>162</v>
      </c>
      <c r="P102" t="s">
        <v>240</v>
      </c>
    </row>
    <row r="103" spans="1:16" x14ac:dyDescent="0.25">
      <c r="A103">
        <v>105</v>
      </c>
      <c r="B103" t="s">
        <v>91</v>
      </c>
      <c r="C103" t="s">
        <v>233</v>
      </c>
      <c r="D103">
        <v>6</v>
      </c>
      <c r="E103">
        <v>40</v>
      </c>
      <c r="F103" t="s">
        <v>57</v>
      </c>
      <c r="G103">
        <v>1</v>
      </c>
      <c r="H103" s="3">
        <v>1</v>
      </c>
      <c r="I103" t="s">
        <v>22</v>
      </c>
      <c r="J103" t="s">
        <v>105</v>
      </c>
      <c r="K103" s="3" t="s">
        <v>105</v>
      </c>
      <c r="L103">
        <v>2</v>
      </c>
      <c r="M103" t="s">
        <v>173</v>
      </c>
      <c r="N103">
        <v>3</v>
      </c>
      <c r="O103" t="s">
        <v>162</v>
      </c>
      <c r="P103" t="s">
        <v>241</v>
      </c>
    </row>
    <row r="104" spans="1:16" x14ac:dyDescent="0.25">
      <c r="A104">
        <v>106</v>
      </c>
      <c r="B104" t="s">
        <v>14</v>
      </c>
      <c r="C104" t="s">
        <v>242</v>
      </c>
      <c r="D104">
        <v>15</v>
      </c>
      <c r="E104">
        <v>22</v>
      </c>
      <c r="F104" t="s">
        <v>57</v>
      </c>
      <c r="G104">
        <v>5</v>
      </c>
      <c r="H104" s="3">
        <v>5</v>
      </c>
      <c r="I104" t="s">
        <v>40</v>
      </c>
      <c r="J104" t="s">
        <v>41</v>
      </c>
      <c r="K104" s="3" t="s">
        <v>41</v>
      </c>
      <c r="L104">
        <v>2</v>
      </c>
      <c r="M104" t="s">
        <v>243</v>
      </c>
      <c r="N104">
        <v>3</v>
      </c>
      <c r="O104" t="s">
        <v>83</v>
      </c>
      <c r="P104" t="s">
        <v>244</v>
      </c>
    </row>
    <row r="105" spans="1:16" x14ac:dyDescent="0.25">
      <c r="A105">
        <v>109</v>
      </c>
      <c r="B105" t="s">
        <v>14</v>
      </c>
      <c r="C105" t="s">
        <v>245</v>
      </c>
      <c r="D105">
        <v>4</v>
      </c>
      <c r="E105">
        <v>12</v>
      </c>
      <c r="F105" t="s">
        <v>57</v>
      </c>
      <c r="G105">
        <v>1</v>
      </c>
      <c r="H105" s="3">
        <v>1</v>
      </c>
      <c r="I105" t="s">
        <v>17</v>
      </c>
      <c r="J105" t="s">
        <v>17</v>
      </c>
      <c r="L105">
        <v>3</v>
      </c>
      <c r="M105" t="s">
        <v>61</v>
      </c>
      <c r="N105">
        <v>3</v>
      </c>
      <c r="O105" t="s">
        <v>246</v>
      </c>
      <c r="P105" t="s">
        <v>247</v>
      </c>
    </row>
    <row r="106" spans="1:16" x14ac:dyDescent="0.25">
      <c r="A106">
        <v>110</v>
      </c>
      <c r="B106" t="s">
        <v>91</v>
      </c>
      <c r="C106" t="s">
        <v>245</v>
      </c>
      <c r="D106">
        <v>6</v>
      </c>
      <c r="E106">
        <v>22</v>
      </c>
      <c r="F106" t="s">
        <v>57</v>
      </c>
      <c r="G106">
        <v>3</v>
      </c>
      <c r="H106" s="3">
        <v>3</v>
      </c>
      <c r="I106" t="s">
        <v>40</v>
      </c>
      <c r="J106" t="s">
        <v>41</v>
      </c>
      <c r="K106" s="3" t="s">
        <v>41</v>
      </c>
      <c r="L106">
        <v>3</v>
      </c>
      <c r="M106" t="s">
        <v>248</v>
      </c>
      <c r="N106">
        <v>2</v>
      </c>
      <c r="O106" t="s">
        <v>93</v>
      </c>
      <c r="P106" t="s">
        <v>249</v>
      </c>
    </row>
    <row r="107" spans="1:16" x14ac:dyDescent="0.25">
      <c r="A107">
        <v>113</v>
      </c>
      <c r="B107" t="s">
        <v>91</v>
      </c>
      <c r="C107" t="s">
        <v>245</v>
      </c>
      <c r="D107">
        <v>11</v>
      </c>
      <c r="E107">
        <v>26</v>
      </c>
      <c r="F107" t="s">
        <v>34</v>
      </c>
      <c r="G107">
        <v>3</v>
      </c>
      <c r="H107" s="3">
        <v>3</v>
      </c>
      <c r="I107" t="s">
        <v>40</v>
      </c>
      <c r="J107" t="s">
        <v>41</v>
      </c>
      <c r="K107" s="3" t="s">
        <v>41</v>
      </c>
      <c r="L107">
        <v>4</v>
      </c>
      <c r="M107" t="s">
        <v>250</v>
      </c>
      <c r="N107">
        <v>3</v>
      </c>
      <c r="O107" t="s">
        <v>93</v>
      </c>
      <c r="P107" t="s">
        <v>251</v>
      </c>
    </row>
    <row r="108" spans="1:16" x14ac:dyDescent="0.25">
      <c r="A108">
        <v>118</v>
      </c>
      <c r="B108" t="s">
        <v>91</v>
      </c>
      <c r="C108" t="s">
        <v>252</v>
      </c>
      <c r="D108">
        <v>5</v>
      </c>
      <c r="E108">
        <v>25</v>
      </c>
      <c r="F108" t="s">
        <v>16</v>
      </c>
      <c r="G108">
        <v>1</v>
      </c>
      <c r="H108" s="3">
        <v>1</v>
      </c>
      <c r="I108" t="s">
        <v>17</v>
      </c>
      <c r="J108" t="s">
        <v>17</v>
      </c>
      <c r="L108">
        <v>1</v>
      </c>
      <c r="M108" t="s">
        <v>253</v>
      </c>
      <c r="N108">
        <v>3</v>
      </c>
      <c r="O108" t="s">
        <v>83</v>
      </c>
      <c r="P108" t="s">
        <v>254</v>
      </c>
    </row>
    <row r="109" spans="1:16" x14ac:dyDescent="0.25">
      <c r="A109">
        <v>125</v>
      </c>
      <c r="B109" t="s">
        <v>91</v>
      </c>
      <c r="C109" t="s">
        <v>252</v>
      </c>
      <c r="D109">
        <v>5</v>
      </c>
      <c r="E109">
        <v>14</v>
      </c>
      <c r="F109" t="s">
        <v>34</v>
      </c>
      <c r="G109">
        <v>1</v>
      </c>
      <c r="H109" s="3">
        <v>1</v>
      </c>
      <c r="I109" t="s">
        <v>40</v>
      </c>
      <c r="J109" t="s">
        <v>103</v>
      </c>
      <c r="K109" s="3" t="s">
        <v>103</v>
      </c>
      <c r="L109">
        <v>2</v>
      </c>
      <c r="M109" t="s">
        <v>82</v>
      </c>
      <c r="N109">
        <v>3</v>
      </c>
      <c r="O109" t="s">
        <v>25</v>
      </c>
      <c r="P109" t="s">
        <v>255</v>
      </c>
    </row>
    <row r="110" spans="1:16" x14ac:dyDescent="0.25">
      <c r="A110">
        <v>119</v>
      </c>
      <c r="B110" t="s">
        <v>91</v>
      </c>
      <c r="C110" t="s">
        <v>252</v>
      </c>
      <c r="D110">
        <v>3</v>
      </c>
      <c r="E110">
        <v>14</v>
      </c>
      <c r="F110" t="s">
        <v>16</v>
      </c>
      <c r="G110">
        <v>1</v>
      </c>
      <c r="H110" s="3">
        <v>1</v>
      </c>
      <c r="I110" t="s">
        <v>40</v>
      </c>
      <c r="J110" t="s">
        <v>41</v>
      </c>
      <c r="K110" s="3" t="s">
        <v>41</v>
      </c>
      <c r="L110">
        <v>4</v>
      </c>
      <c r="M110" t="s">
        <v>256</v>
      </c>
      <c r="N110">
        <v>3</v>
      </c>
      <c r="O110" t="s">
        <v>93</v>
      </c>
      <c r="P110" t="s">
        <v>257</v>
      </c>
    </row>
    <row r="111" spans="1:16" x14ac:dyDescent="0.25">
      <c r="A111">
        <v>115</v>
      </c>
      <c r="B111" t="s">
        <v>91</v>
      </c>
      <c r="C111" t="s">
        <v>258</v>
      </c>
      <c r="D111">
        <v>4</v>
      </c>
      <c r="E111">
        <v>16</v>
      </c>
      <c r="F111" t="s">
        <v>57</v>
      </c>
      <c r="G111">
        <v>2</v>
      </c>
      <c r="H111" s="3">
        <v>2</v>
      </c>
      <c r="I111" t="s">
        <v>17</v>
      </c>
      <c r="J111" t="s">
        <v>17</v>
      </c>
      <c r="L111">
        <v>3</v>
      </c>
      <c r="M111" t="s">
        <v>259</v>
      </c>
      <c r="N111">
        <v>3</v>
      </c>
      <c r="O111" t="s">
        <v>93</v>
      </c>
      <c r="P111" t="s">
        <v>260</v>
      </c>
    </row>
    <row r="112" spans="1:16" x14ac:dyDescent="0.25">
      <c r="A112">
        <v>108</v>
      </c>
      <c r="B112" t="s">
        <v>14</v>
      </c>
      <c r="C112" t="s">
        <v>258</v>
      </c>
      <c r="D112">
        <v>15</v>
      </c>
      <c r="E112">
        <v>22</v>
      </c>
      <c r="F112" t="s">
        <v>34</v>
      </c>
      <c r="G112">
        <v>2</v>
      </c>
      <c r="H112" s="3">
        <v>2</v>
      </c>
      <c r="I112" t="s">
        <v>40</v>
      </c>
      <c r="J112" t="s">
        <v>41</v>
      </c>
      <c r="K112" s="3" t="s">
        <v>41</v>
      </c>
      <c r="L112">
        <v>4</v>
      </c>
      <c r="M112" t="s">
        <v>261</v>
      </c>
      <c r="N112">
        <v>3</v>
      </c>
      <c r="O112" t="s">
        <v>36</v>
      </c>
      <c r="P112" t="s">
        <v>262</v>
      </c>
    </row>
    <row r="113" spans="1:16" x14ac:dyDescent="0.25">
      <c r="A113">
        <v>116</v>
      </c>
      <c r="B113" t="s">
        <v>91</v>
      </c>
      <c r="C113" t="s">
        <v>258</v>
      </c>
      <c r="D113">
        <v>5</v>
      </c>
      <c r="E113">
        <v>25</v>
      </c>
      <c r="F113" t="s">
        <v>34</v>
      </c>
      <c r="G113">
        <v>3</v>
      </c>
      <c r="H113" s="3">
        <v>3</v>
      </c>
      <c r="I113" t="s">
        <v>17</v>
      </c>
      <c r="J113" t="s">
        <v>17</v>
      </c>
      <c r="L113">
        <v>3</v>
      </c>
      <c r="M113" t="s">
        <v>135</v>
      </c>
      <c r="N113">
        <v>3</v>
      </c>
      <c r="O113" t="s">
        <v>122</v>
      </c>
      <c r="P113" t="s">
        <v>263</v>
      </c>
    </row>
    <row r="114" spans="1:16" x14ac:dyDescent="0.25">
      <c r="A114">
        <v>117</v>
      </c>
      <c r="B114" t="s">
        <v>91</v>
      </c>
      <c r="C114" t="s">
        <v>258</v>
      </c>
      <c r="D114">
        <v>10</v>
      </c>
      <c r="E114">
        <v>28</v>
      </c>
      <c r="F114" t="s">
        <v>16</v>
      </c>
      <c r="G114">
        <v>4</v>
      </c>
      <c r="H114" s="3">
        <v>4</v>
      </c>
      <c r="I114" t="s">
        <v>17</v>
      </c>
      <c r="J114" t="s">
        <v>17</v>
      </c>
      <c r="L114">
        <v>1</v>
      </c>
      <c r="M114" t="s">
        <v>264</v>
      </c>
      <c r="N114">
        <v>3</v>
      </c>
      <c r="O114" t="s">
        <v>203</v>
      </c>
      <c r="P114" t="s">
        <v>265</v>
      </c>
    </row>
    <row r="115" spans="1:16" x14ac:dyDescent="0.25">
      <c r="A115">
        <v>144</v>
      </c>
      <c r="B115" t="s">
        <v>91</v>
      </c>
      <c r="C115" t="s">
        <v>266</v>
      </c>
      <c r="D115">
        <v>7</v>
      </c>
      <c r="E115">
        <v>5</v>
      </c>
      <c r="F115" t="s">
        <v>34</v>
      </c>
      <c r="G115">
        <v>4</v>
      </c>
      <c r="H115" s="3">
        <v>4</v>
      </c>
      <c r="I115" t="s">
        <v>40</v>
      </c>
      <c r="J115" t="s">
        <v>105</v>
      </c>
      <c r="K115" s="3" t="s">
        <v>105</v>
      </c>
      <c r="L115">
        <v>4</v>
      </c>
      <c r="M115" t="s">
        <v>267</v>
      </c>
      <c r="N115">
        <v>2</v>
      </c>
      <c r="O115" t="s">
        <v>93</v>
      </c>
      <c r="P115" t="s">
        <v>268</v>
      </c>
    </row>
    <row r="116" spans="1:16" x14ac:dyDescent="0.25">
      <c r="A116">
        <v>143</v>
      </c>
      <c r="B116" t="s">
        <v>91</v>
      </c>
      <c r="C116" t="s">
        <v>266</v>
      </c>
      <c r="D116">
        <v>10</v>
      </c>
      <c r="E116">
        <v>24</v>
      </c>
      <c r="F116" t="s">
        <v>34</v>
      </c>
      <c r="G116">
        <v>2</v>
      </c>
      <c r="H116" s="3">
        <v>2</v>
      </c>
      <c r="I116" t="s">
        <v>40</v>
      </c>
      <c r="J116" t="s">
        <v>105</v>
      </c>
      <c r="K116" s="3" t="s">
        <v>105</v>
      </c>
      <c r="L116">
        <v>3</v>
      </c>
      <c r="M116" t="s">
        <v>269</v>
      </c>
      <c r="N116">
        <v>3</v>
      </c>
      <c r="O116" t="s">
        <v>50</v>
      </c>
      <c r="P116" t="s">
        <v>270</v>
      </c>
    </row>
    <row r="117" spans="1:16" x14ac:dyDescent="0.25">
      <c r="A117">
        <v>150</v>
      </c>
      <c r="B117" t="s">
        <v>91</v>
      </c>
      <c r="C117" t="s">
        <v>266</v>
      </c>
      <c r="D117">
        <v>7</v>
      </c>
      <c r="E117">
        <v>8</v>
      </c>
      <c r="F117" t="s">
        <v>16</v>
      </c>
      <c r="G117">
        <v>1</v>
      </c>
      <c r="H117" s="3">
        <v>1</v>
      </c>
      <c r="I117" t="s">
        <v>40</v>
      </c>
      <c r="J117" t="s">
        <v>41</v>
      </c>
      <c r="K117" s="3" t="s">
        <v>41</v>
      </c>
      <c r="L117">
        <v>1</v>
      </c>
      <c r="M117" t="s">
        <v>77</v>
      </c>
      <c r="N117">
        <v>3</v>
      </c>
      <c r="O117" t="s">
        <v>65</v>
      </c>
      <c r="P117" t="s">
        <v>271</v>
      </c>
    </row>
    <row r="118" spans="1:16" x14ac:dyDescent="0.25">
      <c r="A118">
        <v>159</v>
      </c>
      <c r="B118" t="s">
        <v>14</v>
      </c>
      <c r="C118" t="s">
        <v>266</v>
      </c>
      <c r="D118">
        <v>4</v>
      </c>
      <c r="E118">
        <v>24</v>
      </c>
      <c r="F118" t="s">
        <v>57</v>
      </c>
      <c r="G118">
        <v>1</v>
      </c>
      <c r="H118" s="3">
        <v>1</v>
      </c>
      <c r="I118" t="s">
        <v>40</v>
      </c>
      <c r="J118" t="s">
        <v>41</v>
      </c>
      <c r="K118" s="3" t="s">
        <v>41</v>
      </c>
      <c r="L118">
        <v>1</v>
      </c>
      <c r="M118" t="s">
        <v>272</v>
      </c>
      <c r="N118">
        <v>3</v>
      </c>
      <c r="O118" t="s">
        <v>65</v>
      </c>
      <c r="P118" t="s">
        <v>273</v>
      </c>
    </row>
    <row r="119" spans="1:16" x14ac:dyDescent="0.25">
      <c r="A119">
        <v>160</v>
      </c>
      <c r="B119" t="s">
        <v>14</v>
      </c>
      <c r="C119" t="s">
        <v>274</v>
      </c>
      <c r="D119">
        <v>7</v>
      </c>
      <c r="E119">
        <v>13</v>
      </c>
      <c r="F119" t="s">
        <v>34</v>
      </c>
      <c r="G119">
        <v>2</v>
      </c>
      <c r="H119" s="3">
        <v>2</v>
      </c>
      <c r="I119" t="s">
        <v>22</v>
      </c>
      <c r="J119" t="s">
        <v>105</v>
      </c>
      <c r="K119" s="3" t="s">
        <v>105</v>
      </c>
      <c r="L119">
        <v>2</v>
      </c>
      <c r="M119" t="s">
        <v>275</v>
      </c>
      <c r="N119">
        <v>2</v>
      </c>
      <c r="O119" t="s">
        <v>43</v>
      </c>
      <c r="P119" t="s">
        <v>276</v>
      </c>
    </row>
    <row r="120" spans="1:16" x14ac:dyDescent="0.25">
      <c r="A120">
        <v>165</v>
      </c>
      <c r="B120" t="s">
        <v>91</v>
      </c>
      <c r="C120" t="s">
        <v>274</v>
      </c>
      <c r="D120">
        <v>9</v>
      </c>
      <c r="E120">
        <v>14</v>
      </c>
      <c r="F120" t="s">
        <v>34</v>
      </c>
      <c r="G120">
        <v>1</v>
      </c>
      <c r="H120" s="3">
        <v>1</v>
      </c>
      <c r="I120" t="s">
        <v>40</v>
      </c>
      <c r="J120" t="s">
        <v>41</v>
      </c>
      <c r="K120" s="3" t="s">
        <v>41</v>
      </c>
      <c r="L120">
        <v>3</v>
      </c>
      <c r="M120" t="s">
        <v>277</v>
      </c>
      <c r="N120">
        <v>3</v>
      </c>
      <c r="O120" t="s">
        <v>93</v>
      </c>
      <c r="P120" t="s">
        <v>278</v>
      </c>
    </row>
    <row r="121" spans="1:16" x14ac:dyDescent="0.25">
      <c r="A121">
        <v>166</v>
      </c>
      <c r="B121" t="s">
        <v>91</v>
      </c>
      <c r="C121" t="s">
        <v>274</v>
      </c>
      <c r="D121">
        <v>11</v>
      </c>
      <c r="E121">
        <v>16</v>
      </c>
      <c r="F121" t="s">
        <v>16</v>
      </c>
      <c r="G121">
        <v>1</v>
      </c>
      <c r="H121" s="3">
        <v>1</v>
      </c>
      <c r="I121" t="s">
        <v>40</v>
      </c>
      <c r="J121" t="s">
        <v>41</v>
      </c>
      <c r="K121" s="3" t="s">
        <v>41</v>
      </c>
      <c r="L121">
        <v>1</v>
      </c>
      <c r="M121" t="s">
        <v>279</v>
      </c>
      <c r="N121">
        <v>2</v>
      </c>
      <c r="O121" t="s">
        <v>280</v>
      </c>
      <c r="P121" t="s">
        <v>281</v>
      </c>
    </row>
    <row r="122" spans="1:16" x14ac:dyDescent="0.25">
      <c r="A122">
        <v>167</v>
      </c>
      <c r="B122" t="s">
        <v>91</v>
      </c>
      <c r="C122" t="s">
        <v>274</v>
      </c>
      <c r="D122">
        <v>8</v>
      </c>
      <c r="E122">
        <v>24</v>
      </c>
      <c r="F122" t="s">
        <v>16</v>
      </c>
      <c r="G122">
        <v>1</v>
      </c>
      <c r="H122" s="3">
        <v>1</v>
      </c>
      <c r="I122" t="s">
        <v>40</v>
      </c>
      <c r="J122" t="s">
        <v>41</v>
      </c>
      <c r="K122" s="3" t="s">
        <v>41</v>
      </c>
      <c r="L122">
        <v>3</v>
      </c>
      <c r="M122" t="s">
        <v>282</v>
      </c>
      <c r="N122">
        <v>2</v>
      </c>
      <c r="O122" t="s">
        <v>122</v>
      </c>
      <c r="P122" t="s">
        <v>283</v>
      </c>
    </row>
    <row r="123" spans="1:16" x14ac:dyDescent="0.25">
      <c r="A123">
        <v>174</v>
      </c>
      <c r="B123" t="s">
        <v>91</v>
      </c>
      <c r="C123" t="s">
        <v>274</v>
      </c>
      <c r="D123">
        <v>12</v>
      </c>
      <c r="E123">
        <v>25</v>
      </c>
      <c r="F123" t="s">
        <v>34</v>
      </c>
      <c r="G123">
        <v>2</v>
      </c>
      <c r="H123" s="3">
        <v>2</v>
      </c>
      <c r="I123" t="s">
        <v>40</v>
      </c>
      <c r="J123" t="s">
        <v>41</v>
      </c>
      <c r="K123" s="3" t="s">
        <v>41</v>
      </c>
      <c r="L123">
        <v>3</v>
      </c>
      <c r="M123" t="s">
        <v>284</v>
      </c>
      <c r="N123">
        <v>3</v>
      </c>
      <c r="O123" t="s">
        <v>162</v>
      </c>
      <c r="P123" t="s">
        <v>285</v>
      </c>
    </row>
    <row r="124" spans="1:16" x14ac:dyDescent="0.25">
      <c r="A124">
        <v>175</v>
      </c>
      <c r="B124" t="s">
        <v>91</v>
      </c>
      <c r="C124" t="s">
        <v>274</v>
      </c>
      <c r="D124">
        <v>7</v>
      </c>
      <c r="E124">
        <v>36</v>
      </c>
      <c r="F124" t="s">
        <v>34</v>
      </c>
      <c r="G124">
        <v>1</v>
      </c>
      <c r="H124" s="3">
        <v>1</v>
      </c>
      <c r="I124" t="s">
        <v>40</v>
      </c>
      <c r="J124" t="s">
        <v>41</v>
      </c>
      <c r="K124" s="3" t="s">
        <v>41</v>
      </c>
      <c r="L124">
        <v>4</v>
      </c>
      <c r="M124" t="s">
        <v>286</v>
      </c>
      <c r="N124">
        <v>2</v>
      </c>
      <c r="O124" t="s">
        <v>54</v>
      </c>
      <c r="P124" t="s">
        <v>287</v>
      </c>
    </row>
    <row r="125" spans="1:16" x14ac:dyDescent="0.25">
      <c r="A125">
        <v>189</v>
      </c>
      <c r="B125" t="s">
        <v>91</v>
      </c>
      <c r="C125" t="s">
        <v>274</v>
      </c>
      <c r="D125">
        <v>15</v>
      </c>
      <c r="E125">
        <v>16</v>
      </c>
      <c r="F125" t="s">
        <v>57</v>
      </c>
      <c r="G125">
        <v>1</v>
      </c>
      <c r="H125" s="3">
        <v>1</v>
      </c>
      <c r="I125" t="s">
        <v>40</v>
      </c>
      <c r="J125" t="s">
        <v>41</v>
      </c>
      <c r="K125" s="3" t="s">
        <v>41</v>
      </c>
      <c r="L125">
        <v>3</v>
      </c>
      <c r="M125" t="s">
        <v>288</v>
      </c>
      <c r="N125">
        <v>3</v>
      </c>
      <c r="O125" t="s">
        <v>43</v>
      </c>
      <c r="P125" t="s">
        <v>289</v>
      </c>
    </row>
    <row r="126" spans="1:16" x14ac:dyDescent="0.25">
      <c r="A126">
        <v>191</v>
      </c>
      <c r="B126" t="s">
        <v>91</v>
      </c>
      <c r="C126" t="s">
        <v>274</v>
      </c>
      <c r="D126">
        <v>10</v>
      </c>
      <c r="E126">
        <v>5</v>
      </c>
      <c r="F126" t="s">
        <v>34</v>
      </c>
      <c r="G126">
        <v>4</v>
      </c>
      <c r="H126" s="3">
        <v>4</v>
      </c>
      <c r="I126" t="s">
        <v>40</v>
      </c>
      <c r="J126" t="s">
        <v>41</v>
      </c>
      <c r="K126" s="3" t="s">
        <v>41</v>
      </c>
      <c r="L126">
        <v>1</v>
      </c>
      <c r="M126" t="s">
        <v>290</v>
      </c>
      <c r="N126">
        <v>2</v>
      </c>
      <c r="O126" t="s">
        <v>83</v>
      </c>
      <c r="P126" t="s">
        <v>291</v>
      </c>
    </row>
    <row r="127" spans="1:16" x14ac:dyDescent="0.25">
      <c r="A127">
        <v>192</v>
      </c>
      <c r="B127" t="s">
        <v>45</v>
      </c>
      <c r="C127" t="s">
        <v>274</v>
      </c>
      <c r="D127">
        <v>9</v>
      </c>
      <c r="E127">
        <v>20</v>
      </c>
      <c r="F127" t="s">
        <v>34</v>
      </c>
      <c r="G127">
        <v>1</v>
      </c>
      <c r="H127" s="3">
        <v>1</v>
      </c>
      <c r="I127" t="s">
        <v>40</v>
      </c>
      <c r="J127" t="s">
        <v>23</v>
      </c>
      <c r="K127" s="3" t="s">
        <v>23</v>
      </c>
      <c r="L127">
        <v>1</v>
      </c>
      <c r="M127" t="s">
        <v>292</v>
      </c>
      <c r="N127">
        <v>3</v>
      </c>
      <c r="O127" t="s">
        <v>122</v>
      </c>
      <c r="P127" t="s">
        <v>293</v>
      </c>
    </row>
    <row r="128" spans="1:16" x14ac:dyDescent="0.25">
      <c r="A128">
        <v>126</v>
      </c>
      <c r="B128" t="s">
        <v>91</v>
      </c>
      <c r="C128" t="s">
        <v>266</v>
      </c>
      <c r="D128">
        <v>3</v>
      </c>
      <c r="E128">
        <v>7</v>
      </c>
      <c r="F128" t="s">
        <v>34</v>
      </c>
      <c r="G128">
        <v>1</v>
      </c>
      <c r="H128" s="3">
        <v>1</v>
      </c>
      <c r="I128" t="s">
        <v>40</v>
      </c>
      <c r="J128" t="s">
        <v>103</v>
      </c>
      <c r="K128" s="3" t="s">
        <v>103</v>
      </c>
      <c r="L128">
        <v>3</v>
      </c>
      <c r="M128" t="s">
        <v>294</v>
      </c>
      <c r="N128">
        <v>3</v>
      </c>
      <c r="O128" t="s">
        <v>83</v>
      </c>
      <c r="P128" t="s">
        <v>295</v>
      </c>
    </row>
    <row r="129" spans="1:16" x14ac:dyDescent="0.25">
      <c r="A129">
        <v>193</v>
      </c>
      <c r="B129" t="s">
        <v>91</v>
      </c>
      <c r="C129" t="s">
        <v>296</v>
      </c>
      <c r="D129">
        <v>7</v>
      </c>
      <c r="E129">
        <v>10</v>
      </c>
      <c r="F129" t="s">
        <v>297</v>
      </c>
      <c r="G129">
        <v>3</v>
      </c>
      <c r="H129" s="3">
        <v>3</v>
      </c>
      <c r="I129" t="s">
        <v>40</v>
      </c>
      <c r="J129" t="s">
        <v>103</v>
      </c>
      <c r="K129" s="3" t="s">
        <v>103</v>
      </c>
      <c r="L129">
        <v>3</v>
      </c>
      <c r="M129" t="s">
        <v>298</v>
      </c>
      <c r="N129">
        <v>3</v>
      </c>
      <c r="O129" t="s">
        <v>93</v>
      </c>
      <c r="P129" t="s">
        <v>299</v>
      </c>
    </row>
    <row r="130" spans="1:16" x14ac:dyDescent="0.25">
      <c r="A130">
        <v>194</v>
      </c>
      <c r="B130" t="s">
        <v>91</v>
      </c>
      <c r="C130" t="s">
        <v>296</v>
      </c>
      <c r="D130">
        <v>4</v>
      </c>
      <c r="E130">
        <v>5</v>
      </c>
      <c r="F130" t="s">
        <v>16</v>
      </c>
      <c r="G130">
        <v>1</v>
      </c>
      <c r="H130" s="3">
        <v>1</v>
      </c>
      <c r="I130" t="s">
        <v>40</v>
      </c>
      <c r="J130" t="s">
        <v>103</v>
      </c>
      <c r="K130" s="3" t="s">
        <v>103</v>
      </c>
      <c r="L130">
        <v>1</v>
      </c>
      <c r="M130" t="s">
        <v>300</v>
      </c>
      <c r="N130">
        <v>3</v>
      </c>
      <c r="O130" t="s">
        <v>65</v>
      </c>
      <c r="P130" t="s">
        <v>301</v>
      </c>
    </row>
    <row r="131" spans="1:16" x14ac:dyDescent="0.25">
      <c r="A131">
        <v>199</v>
      </c>
      <c r="B131" t="s">
        <v>45</v>
      </c>
      <c r="C131" t="s">
        <v>296</v>
      </c>
      <c r="D131">
        <v>7</v>
      </c>
      <c r="E131">
        <v>17</v>
      </c>
      <c r="F131" t="s">
        <v>34</v>
      </c>
      <c r="G131">
        <v>2</v>
      </c>
      <c r="H131" s="3">
        <v>2</v>
      </c>
      <c r="I131" t="s">
        <v>22</v>
      </c>
      <c r="J131" t="s">
        <v>103</v>
      </c>
      <c r="K131" s="3" t="s">
        <v>103</v>
      </c>
      <c r="L131">
        <v>2</v>
      </c>
      <c r="M131" t="s">
        <v>302</v>
      </c>
      <c r="N131">
        <v>3</v>
      </c>
      <c r="O131" t="s">
        <v>78</v>
      </c>
      <c r="P131" t="s">
        <v>303</v>
      </c>
    </row>
    <row r="132" spans="1:16" x14ac:dyDescent="0.25">
      <c r="A132">
        <v>200</v>
      </c>
      <c r="B132" t="s">
        <v>45</v>
      </c>
      <c r="C132" t="s">
        <v>296</v>
      </c>
      <c r="D132">
        <v>8</v>
      </c>
      <c r="E132">
        <v>20</v>
      </c>
      <c r="F132" t="s">
        <v>34</v>
      </c>
      <c r="G132">
        <v>2</v>
      </c>
      <c r="H132" s="3">
        <v>2</v>
      </c>
      <c r="I132" t="s">
        <v>17</v>
      </c>
      <c r="J132" t="s">
        <v>17</v>
      </c>
      <c r="L132">
        <v>3</v>
      </c>
      <c r="M132" t="s">
        <v>304</v>
      </c>
      <c r="N132">
        <v>3</v>
      </c>
      <c r="O132" t="s">
        <v>59</v>
      </c>
      <c r="P132" t="s">
        <v>305</v>
      </c>
    </row>
  </sheetData>
  <dataValidations count="2">
    <dataValidation type="whole" allowBlank="1" showInputMessage="1" showErrorMessage="1" errorTitle="Incorrect value" error="Value must be between 1 and 10" promptTitle="Data validation" prompt="Value must be between 1 and 10" sqref="H1:H1048576">
      <formula1>1</formula1>
      <formula2>10</formula2>
    </dataValidation>
    <dataValidation type="list" allowBlank="1" showInputMessage="1" showErrorMessage="1" errorTitle="Error" error="Must be one value from the list of never, once, more_once, frequently._x000a__x000a_If null leave blank." promptTitle="Choices" prompt="never, once, more_once, frequently._x000a_Leave null values blank" sqref="K1:K1048576">
      <formula1>"never, once, more_once, frequently"</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2"/>
  <sheetViews>
    <sheetView topLeftCell="AK1" workbookViewId="0">
      <selection activeCell="AD3" sqref="AD3"/>
    </sheetView>
  </sheetViews>
  <sheetFormatPr defaultRowHeight="15" x14ac:dyDescent="0.25"/>
  <cols>
    <col min="3" max="3" width="15" style="7" bestFit="1" customWidth="1"/>
    <col min="4" max="4" width="19.85546875" bestFit="1" customWidth="1"/>
    <col min="5" max="5" width="24.5703125" style="5" bestFit="1" customWidth="1"/>
    <col min="6" max="8" width="24.5703125" style="7" customWidth="1"/>
    <col min="9" max="9" width="11.5703125" bestFit="1" customWidth="1"/>
    <col min="10" max="10" width="8.85546875" bestFit="1" customWidth="1"/>
    <col min="11" max="11" width="21.42578125" bestFit="1" customWidth="1"/>
    <col min="12" max="12" width="21.42578125" style="7" customWidth="1"/>
    <col min="14" max="14" width="21.7109375" style="7" bestFit="1" customWidth="1"/>
    <col min="15" max="15" width="12.42578125" bestFit="1" customWidth="1"/>
    <col min="16" max="16" width="20.7109375" style="7" bestFit="1" customWidth="1"/>
    <col min="17" max="17" width="14.7109375" bestFit="1" customWidth="1"/>
    <col min="18" max="18" width="30" style="3" bestFit="1" customWidth="1"/>
    <col min="19" max="19" width="30" style="3" customWidth="1"/>
    <col min="21" max="21" width="87.85546875" customWidth="1"/>
    <col min="22" max="35" width="15.42578125" style="3" customWidth="1"/>
    <col min="37" max="37" width="45.42578125" customWidth="1"/>
    <col min="38" max="49" width="11.85546875" style="3" customWidth="1"/>
  </cols>
  <sheetData>
    <row r="1" spans="1:53" x14ac:dyDescent="0.25">
      <c r="A1" s="1" t="s">
        <v>0</v>
      </c>
      <c r="B1" s="1" t="s">
        <v>1</v>
      </c>
      <c r="C1" s="6" t="s">
        <v>327</v>
      </c>
      <c r="D1" s="1" t="s">
        <v>2</v>
      </c>
      <c r="E1" s="4" t="s">
        <v>308</v>
      </c>
      <c r="F1" s="6" t="s">
        <v>310</v>
      </c>
      <c r="G1" s="6" t="s">
        <v>311</v>
      </c>
      <c r="H1" s="6" t="s">
        <v>312</v>
      </c>
      <c r="I1" s="1" t="s">
        <v>3</v>
      </c>
      <c r="J1" s="1" t="s">
        <v>4</v>
      </c>
      <c r="K1" s="1" t="s">
        <v>5</v>
      </c>
      <c r="L1" s="6" t="s">
        <v>313</v>
      </c>
      <c r="M1" s="1" t="s">
        <v>6</v>
      </c>
      <c r="N1" s="6" t="s">
        <v>306</v>
      </c>
      <c r="O1" s="1" t="s">
        <v>7</v>
      </c>
      <c r="P1" s="6" t="s">
        <v>314</v>
      </c>
      <c r="Q1" s="1" t="s">
        <v>8</v>
      </c>
      <c r="R1" s="2" t="s">
        <v>307</v>
      </c>
      <c r="S1" s="2" t="s">
        <v>328</v>
      </c>
      <c r="T1" s="1" t="s">
        <v>9</v>
      </c>
      <c r="U1" s="1" t="s">
        <v>10</v>
      </c>
      <c r="V1" s="2" t="s">
        <v>371</v>
      </c>
      <c r="W1" s="2" t="s">
        <v>372</v>
      </c>
      <c r="X1" s="2" t="s">
        <v>159</v>
      </c>
      <c r="Y1" s="2" t="s">
        <v>191</v>
      </c>
      <c r="Z1" s="2" t="s">
        <v>373</v>
      </c>
      <c r="AA1" s="2" t="s">
        <v>77</v>
      </c>
      <c r="AB1" s="2" t="s">
        <v>374</v>
      </c>
      <c r="AC1" s="2" t="s">
        <v>88</v>
      </c>
      <c r="AD1" s="2" t="s">
        <v>375</v>
      </c>
      <c r="AE1" s="2" t="s">
        <v>376</v>
      </c>
      <c r="AF1" s="2" t="s">
        <v>378</v>
      </c>
      <c r="AG1" s="2" t="s">
        <v>202</v>
      </c>
      <c r="AH1" s="2" t="s">
        <v>28</v>
      </c>
      <c r="AI1" s="2" t="s">
        <v>377</v>
      </c>
      <c r="AJ1" s="1" t="s">
        <v>11</v>
      </c>
      <c r="AK1" s="1" t="s">
        <v>12</v>
      </c>
      <c r="AL1" s="2" t="s">
        <v>19</v>
      </c>
      <c r="AM1" s="2" t="s">
        <v>379</v>
      </c>
      <c r="AN1" s="2" t="s">
        <v>380</v>
      </c>
      <c r="AO1" s="2" t="s">
        <v>381</v>
      </c>
      <c r="AP1" s="2" t="s">
        <v>382</v>
      </c>
      <c r="AQ1" s="2" t="s">
        <v>383</v>
      </c>
      <c r="AR1" s="2" t="s">
        <v>384</v>
      </c>
      <c r="AS1" s="2" t="s">
        <v>385</v>
      </c>
      <c r="AT1" s="2" t="s">
        <v>386</v>
      </c>
      <c r="AU1" s="2" t="s">
        <v>387</v>
      </c>
      <c r="AV1" s="2" t="s">
        <v>43</v>
      </c>
      <c r="AW1" s="2" t="s">
        <v>388</v>
      </c>
      <c r="AX1" s="1" t="s">
        <v>13</v>
      </c>
      <c r="AY1" s="1"/>
      <c r="AZ1" s="1"/>
      <c r="BA1" s="1"/>
    </row>
    <row r="2" spans="1:53" x14ac:dyDescent="0.25">
      <c r="A2">
        <v>1</v>
      </c>
      <c r="B2" t="s">
        <v>14</v>
      </c>
      <c r="C2" s="7">
        <v>1</v>
      </c>
      <c r="D2" t="s">
        <v>15</v>
      </c>
      <c r="E2" s="5" t="str">
        <f>LEFT(D2,10)</f>
        <v>2016-11-17</v>
      </c>
      <c r="F2" s="7">
        <f>YEAR(E2)</f>
        <v>2016</v>
      </c>
      <c r="G2" s="7">
        <f>MONTH(E2)</f>
        <v>11</v>
      </c>
      <c r="H2" s="7">
        <f>DAY(E2)</f>
        <v>17</v>
      </c>
      <c r="I2">
        <v>3</v>
      </c>
      <c r="J2">
        <v>4</v>
      </c>
      <c r="K2" t="s">
        <v>16</v>
      </c>
      <c r="L2" s="7">
        <v>1</v>
      </c>
      <c r="M2">
        <v>1</v>
      </c>
      <c r="N2" s="7">
        <v>1</v>
      </c>
      <c r="O2" t="s">
        <v>17</v>
      </c>
      <c r="Q2" t="s">
        <v>17</v>
      </c>
      <c r="T2">
        <v>1</v>
      </c>
      <c r="U2" t="s">
        <v>18</v>
      </c>
      <c r="V2" s="3">
        <f>IF(ISNUMBER(SEARCH("bicycle",U2)),1,0)</f>
        <v>1</v>
      </c>
      <c r="W2" s="3">
        <f>IF(ISNUMBER(SEARCH("cow_cart",U2)),1,0)</f>
        <v>0</v>
      </c>
      <c r="X2" s="3">
        <f>IF(ISNUMBER(SEARCH("cow_plough",U2)),1,0)</f>
        <v>0</v>
      </c>
      <c r="Y2" s="3">
        <f>IF(ISNUMBER(SEARCH("electricity",U2)),1,0)</f>
        <v>0</v>
      </c>
      <c r="Z2" s="3">
        <f>IF(ISNUMBER(SEARCH("fridge",U2)),1,0)</f>
        <v>0</v>
      </c>
      <c r="AA2" s="3">
        <f>IF(ISTEXT(SEARCH("mobile_phone",U2)),1,0)</f>
        <v>0</v>
      </c>
      <c r="AB2" s="3">
        <f>IF(ISNUMBER(SEARCH("motorcyle",U2)),1,0)</f>
        <v>0</v>
      </c>
      <c r="AC2" s="3">
        <f>IF(ISNUMBER(SEARCH("radio",U2)),1,0)</f>
        <v>0</v>
      </c>
      <c r="AD2" s="3">
        <f>IF(ISNUMBER(SEARCH("table",U2)),1,0)</f>
        <v>1</v>
      </c>
      <c r="AE2" s="3">
        <f>IF(ISNUMBER(SEARCH("television",U2)),1,0)</f>
        <v>1</v>
      </c>
      <c r="AF2" s="3">
        <f>IF(ISNUMBER(SEARCH("sofa_set",U2)),1,0)</f>
        <v>0</v>
      </c>
      <c r="AG2" s="3">
        <f>IF(ISNUMBER(SEARCH("solar_panel",U2)),1,0)</f>
        <v>1</v>
      </c>
      <c r="AH2" s="3">
        <f>IF(ISNUMBER(SEARCH("solar_torch",U2)),1,0)</f>
        <v>0</v>
      </c>
      <c r="AI2" s="3">
        <f>SUM(V2:AH2)</f>
        <v>4</v>
      </c>
      <c r="AJ2">
        <v>2</v>
      </c>
      <c r="AK2" t="s">
        <v>19</v>
      </c>
      <c r="AL2" s="3">
        <f>IF(ISNUMBER(SEARCH("jan",AK2)),1,0)</f>
        <v>1</v>
      </c>
      <c r="AM2" s="3">
        <f>IF(ISNUMBER(SEARCH("feb",AK2)),1,0)</f>
        <v>0</v>
      </c>
      <c r="AN2" s="3">
        <f>IF(ISNUMBER(SEARCH("mar",AK2)),1,0)</f>
        <v>0</v>
      </c>
      <c r="AO2" s="3">
        <f>IF(ISNUMBER(SEARCH("apr",AK2)),1,0)</f>
        <v>0</v>
      </c>
      <c r="AP2" s="3">
        <f>IF(ISNUMBER(SEARCH("may",AK2)),1,0)</f>
        <v>0</v>
      </c>
      <c r="AQ2" s="3">
        <f>IF(ISNUMBER(SEARCH("june",AK2)),1,0)</f>
        <v>0</v>
      </c>
      <c r="AR2" s="3">
        <f>IF(ISNUMBER(SEARCH("july",AK2)),1,0)</f>
        <v>0</v>
      </c>
      <c r="AS2" s="3">
        <f>IF(ISNUMBER(SEARCH("aug",AK2)),1,0)</f>
        <v>0</v>
      </c>
      <c r="AT2" s="3">
        <f>IF(ISNUMBER(SEARCH("sept",AK2)),1,0)</f>
        <v>0</v>
      </c>
      <c r="AU2" s="3">
        <f>IF(ISNUMBER(SEARCH("oct",AK2)),1,0)</f>
        <v>0</v>
      </c>
      <c r="AV2" s="3">
        <f>IF(ISNUMBER(SEARCH("nov",AK2)),1,0)</f>
        <v>0</v>
      </c>
      <c r="AW2" s="3">
        <f>IF(ISNUMBER(SEARCH("dec",AK2)),1,0)</f>
        <v>0</v>
      </c>
      <c r="AX2" t="s">
        <v>20</v>
      </c>
    </row>
    <row r="3" spans="1:53" x14ac:dyDescent="0.25">
      <c r="A3">
        <v>1</v>
      </c>
      <c r="B3" t="s">
        <v>14</v>
      </c>
      <c r="C3" s="7">
        <v>1</v>
      </c>
      <c r="D3" t="s">
        <v>15</v>
      </c>
      <c r="E3" s="5" t="str">
        <f t="shared" ref="E3:E66" si="0">LEFT(D3,10)</f>
        <v>2016-11-17</v>
      </c>
      <c r="F3" s="7">
        <f t="shared" ref="F3:F66" si="1">YEAR(E3)</f>
        <v>2016</v>
      </c>
      <c r="G3" s="7">
        <f t="shared" ref="G3:G66" si="2">MONTH(E3)</f>
        <v>11</v>
      </c>
      <c r="H3" s="7">
        <f t="shared" ref="H3:H66" si="3">DAY(E3)</f>
        <v>17</v>
      </c>
      <c r="I3">
        <v>7</v>
      </c>
      <c r="J3">
        <v>9</v>
      </c>
      <c r="K3" t="s">
        <v>21</v>
      </c>
      <c r="L3" s="7">
        <v>1</v>
      </c>
      <c r="M3">
        <v>1</v>
      </c>
      <c r="N3" s="7">
        <v>1</v>
      </c>
      <c r="O3" t="s">
        <v>22</v>
      </c>
      <c r="P3" s="7">
        <v>1</v>
      </c>
      <c r="Q3" t="s">
        <v>23</v>
      </c>
      <c r="R3" s="3" t="s">
        <v>23</v>
      </c>
      <c r="S3" s="3">
        <v>2</v>
      </c>
      <c r="T3">
        <v>3</v>
      </c>
      <c r="U3" t="s">
        <v>24</v>
      </c>
      <c r="V3" s="3">
        <f t="shared" ref="V3:V66" si="4">IF(ISNUMBER(SEARCH("bicycle",U3)),1,0)</f>
        <v>1</v>
      </c>
      <c r="W3" s="3">
        <f t="shared" ref="W3:W66" si="5">IF(ISNUMBER(SEARCH("cow_cart",U3)),1,0)</f>
        <v>1</v>
      </c>
      <c r="X3" s="3">
        <f t="shared" ref="X3:X66" si="6">IF(ISNUMBER(SEARCH("cow_plough",U3)),1,0)</f>
        <v>1</v>
      </c>
      <c r="Y3" s="3">
        <f t="shared" ref="Y3:Y66" si="7">IF(ISNUMBER(SEARCH("electricity",U3)),1,0)</f>
        <v>0</v>
      </c>
      <c r="Z3" s="3">
        <f t="shared" ref="Z3:Z66" si="8">IF(ISNUMBER(SEARCH("fridge",U3)),1,0)</f>
        <v>0</v>
      </c>
      <c r="AA3" s="3">
        <f t="shared" ref="AA3:AA66" si="9">IF(ISNUMBER(SEARCH("mobile_phone",U3)),1,0)</f>
        <v>1</v>
      </c>
      <c r="AB3" s="3">
        <f t="shared" ref="AB3:AB66" si="10">IF(ISNUMBER(SEARCH("motorcyle",U3)),1,0)</f>
        <v>0</v>
      </c>
      <c r="AC3" s="3">
        <f t="shared" ref="AC3:AC66" si="11">IF(ISNUMBER(SEARCH("radio",U3)),1,0)</f>
        <v>1</v>
      </c>
      <c r="AD3" s="3">
        <f t="shared" ref="AD3:AD66" si="12">IF(ISNUMBER(SEARCH("table",U3)),1,0)</f>
        <v>1</v>
      </c>
      <c r="AE3" s="3">
        <f t="shared" ref="AE3:AE66" si="13">IF(ISNUMBER(SEARCH("television",U3)),1,0)</f>
        <v>0</v>
      </c>
      <c r="AF3" s="3">
        <f>IF(ISNUMBER(SEARCH("sofa_set",U3)),1,0)</f>
        <v>0</v>
      </c>
      <c r="AG3" s="3">
        <f t="shared" ref="AG3:AG66" si="14">IF(ISNUMBER(SEARCH("solar_panel",U3)),1,0)</f>
        <v>1</v>
      </c>
      <c r="AH3" s="3">
        <f t="shared" ref="AH3:AH66" si="15">IF(ISNUMBER(SEARCH("solar_torch",U3)),1,0)</f>
        <v>1</v>
      </c>
      <c r="AI3" s="3">
        <f t="shared" ref="AI3:AI66" si="16">SUM(V3:AH3)</f>
        <v>8</v>
      </c>
      <c r="AJ3">
        <v>2</v>
      </c>
      <c r="AK3" t="s">
        <v>25</v>
      </c>
      <c r="AL3" s="3">
        <f t="shared" ref="AL3:AL66" si="17">IF(ISNUMBER(SEARCH("jan",AK3)),1,0)</f>
        <v>1</v>
      </c>
      <c r="AM3" s="3">
        <f t="shared" ref="AM3:AM66" si="18">IF(ISNUMBER(SEARCH("feb",AK3)),1,0)</f>
        <v>0</v>
      </c>
      <c r="AN3" s="3">
        <f t="shared" ref="AN3:AN66" si="19">IF(ISNUMBER(SEARCH("mar",AK3)),1,0)</f>
        <v>0</v>
      </c>
      <c r="AO3" s="3">
        <f t="shared" ref="AO3:AO66" si="20">IF(ISNUMBER(SEARCH("apr",AK3)),1,0)</f>
        <v>0</v>
      </c>
      <c r="AP3" s="3">
        <f t="shared" ref="AP3:AP66" si="21">IF(ISNUMBER(SEARCH("may",AK3)),1,0)</f>
        <v>0</v>
      </c>
      <c r="AQ3" s="3">
        <f t="shared" ref="AQ3:AQ66" si="22">IF(ISNUMBER(SEARCH("june",AK3)),1,0)</f>
        <v>0</v>
      </c>
      <c r="AR3" s="3">
        <f t="shared" ref="AR3:AR66" si="23">IF(ISNUMBER(SEARCH("july",AK3)),1,0)</f>
        <v>0</v>
      </c>
      <c r="AS3" s="3">
        <f t="shared" ref="AS3:AS66" si="24">IF(ISNUMBER(SEARCH("aug",AK3)),1,0)</f>
        <v>0</v>
      </c>
      <c r="AT3" s="3">
        <f t="shared" ref="AT3:AT66" si="25">IF(ISNUMBER(SEARCH("sept",AK3)),1,0)</f>
        <v>1</v>
      </c>
      <c r="AU3" s="3">
        <f t="shared" ref="AU3:AU66" si="26">IF(ISNUMBER(SEARCH("oct",AK3)),1,0)</f>
        <v>1</v>
      </c>
      <c r="AV3" s="3">
        <f t="shared" ref="AV3:AV66" si="27">IF(ISNUMBER(SEARCH("nov",AK3)),1,0)</f>
        <v>1</v>
      </c>
      <c r="AW3" s="3">
        <f t="shared" ref="AW3:AW66" si="28">IF(ISNUMBER(SEARCH("dec",AK3)),1,0)</f>
        <v>1</v>
      </c>
      <c r="AX3" t="s">
        <v>26</v>
      </c>
    </row>
    <row r="4" spans="1:53" x14ac:dyDescent="0.25">
      <c r="A4">
        <v>3</v>
      </c>
      <c r="B4" t="s">
        <v>14</v>
      </c>
      <c r="C4" s="7">
        <v>1</v>
      </c>
      <c r="D4" t="s">
        <v>15</v>
      </c>
      <c r="E4" s="5" t="str">
        <f t="shared" si="0"/>
        <v>2016-11-17</v>
      </c>
      <c r="F4" s="7">
        <f t="shared" si="1"/>
        <v>2016</v>
      </c>
      <c r="G4" s="7">
        <f t="shared" si="2"/>
        <v>11</v>
      </c>
      <c r="H4" s="7">
        <f t="shared" si="3"/>
        <v>17</v>
      </c>
      <c r="I4">
        <v>10</v>
      </c>
      <c r="J4">
        <v>15</v>
      </c>
      <c r="K4" t="s">
        <v>27</v>
      </c>
      <c r="L4" s="7">
        <v>2</v>
      </c>
      <c r="M4">
        <v>1</v>
      </c>
      <c r="N4" s="7">
        <v>1</v>
      </c>
      <c r="O4" t="s">
        <v>17</v>
      </c>
      <c r="Q4" t="s">
        <v>17</v>
      </c>
      <c r="T4">
        <v>1</v>
      </c>
      <c r="U4" t="s">
        <v>28</v>
      </c>
      <c r="V4" s="3">
        <f t="shared" si="4"/>
        <v>0</v>
      </c>
      <c r="W4" s="3">
        <f t="shared" si="5"/>
        <v>0</v>
      </c>
      <c r="X4" s="3">
        <f t="shared" si="6"/>
        <v>0</v>
      </c>
      <c r="Y4" s="3">
        <f t="shared" si="7"/>
        <v>0</v>
      </c>
      <c r="Z4" s="3">
        <f t="shared" si="8"/>
        <v>0</v>
      </c>
      <c r="AA4" s="3">
        <f t="shared" si="9"/>
        <v>0</v>
      </c>
      <c r="AB4" s="3">
        <f t="shared" si="10"/>
        <v>0</v>
      </c>
      <c r="AC4" s="3">
        <f t="shared" si="11"/>
        <v>0</v>
      </c>
      <c r="AD4" s="3">
        <f t="shared" si="12"/>
        <v>0</v>
      </c>
      <c r="AE4" s="3">
        <f t="shared" si="13"/>
        <v>0</v>
      </c>
      <c r="AF4" s="3">
        <f>IF(ISNUMBER(SEARCH("sofa_set",U4)),1,0)</f>
        <v>0</v>
      </c>
      <c r="AG4" s="3">
        <f t="shared" si="14"/>
        <v>0</v>
      </c>
      <c r="AH4" s="3">
        <f t="shared" si="15"/>
        <v>1</v>
      </c>
      <c r="AI4" s="3">
        <f t="shared" si="16"/>
        <v>1</v>
      </c>
      <c r="AJ4">
        <v>2</v>
      </c>
      <c r="AK4" t="s">
        <v>29</v>
      </c>
      <c r="AL4" s="3">
        <f t="shared" si="17"/>
        <v>1</v>
      </c>
      <c r="AM4" s="3">
        <f t="shared" si="18"/>
        <v>1</v>
      </c>
      <c r="AN4" s="3">
        <f t="shared" si="19"/>
        <v>1</v>
      </c>
      <c r="AO4" s="3">
        <f t="shared" si="20"/>
        <v>0</v>
      </c>
      <c r="AP4" s="3">
        <f t="shared" si="21"/>
        <v>0</v>
      </c>
      <c r="AQ4" s="3">
        <f t="shared" si="22"/>
        <v>0</v>
      </c>
      <c r="AR4" s="3">
        <f t="shared" si="23"/>
        <v>0</v>
      </c>
      <c r="AS4" s="3">
        <f t="shared" si="24"/>
        <v>0</v>
      </c>
      <c r="AT4" s="3">
        <f t="shared" si="25"/>
        <v>0</v>
      </c>
      <c r="AU4" s="3">
        <f t="shared" si="26"/>
        <v>1</v>
      </c>
      <c r="AV4" s="3">
        <f t="shared" si="27"/>
        <v>1</v>
      </c>
      <c r="AW4" s="3">
        <f t="shared" si="28"/>
        <v>1</v>
      </c>
      <c r="AX4" t="s">
        <v>30</v>
      </c>
    </row>
    <row r="5" spans="1:53" x14ac:dyDescent="0.25">
      <c r="A5">
        <v>4</v>
      </c>
      <c r="B5" t="s">
        <v>14</v>
      </c>
      <c r="C5" s="7">
        <v>1</v>
      </c>
      <c r="D5" t="s">
        <v>15</v>
      </c>
      <c r="E5" s="5" t="str">
        <f t="shared" si="0"/>
        <v>2016-11-17</v>
      </c>
      <c r="F5" s="7">
        <f t="shared" si="1"/>
        <v>2016</v>
      </c>
      <c r="G5" s="7">
        <f t="shared" si="2"/>
        <v>11</v>
      </c>
      <c r="H5" s="7">
        <f t="shared" si="3"/>
        <v>17</v>
      </c>
      <c r="I5">
        <v>7</v>
      </c>
      <c r="J5">
        <v>6</v>
      </c>
      <c r="K5" t="s">
        <v>27</v>
      </c>
      <c r="L5" s="7">
        <v>2</v>
      </c>
      <c r="M5">
        <v>1</v>
      </c>
      <c r="N5" s="7">
        <v>1</v>
      </c>
      <c r="O5" t="s">
        <v>17</v>
      </c>
      <c r="Q5" t="s">
        <v>17</v>
      </c>
      <c r="T5">
        <v>2</v>
      </c>
      <c r="U5" t="s">
        <v>31</v>
      </c>
      <c r="V5" s="3">
        <f t="shared" si="4"/>
        <v>1</v>
      </c>
      <c r="W5" s="3">
        <f t="shared" si="5"/>
        <v>0</v>
      </c>
      <c r="X5" s="3">
        <f t="shared" si="6"/>
        <v>1</v>
      </c>
      <c r="Y5" s="3">
        <f t="shared" si="7"/>
        <v>0</v>
      </c>
      <c r="Z5" s="3">
        <f t="shared" si="8"/>
        <v>0</v>
      </c>
      <c r="AA5" s="3">
        <f t="shared" si="9"/>
        <v>1</v>
      </c>
      <c r="AB5" s="3">
        <f t="shared" si="10"/>
        <v>0</v>
      </c>
      <c r="AC5" s="3">
        <f t="shared" si="11"/>
        <v>1</v>
      </c>
      <c r="AD5" s="3">
        <f t="shared" si="12"/>
        <v>0</v>
      </c>
      <c r="AE5" s="3">
        <f t="shared" si="13"/>
        <v>0</v>
      </c>
      <c r="AF5" s="3">
        <f>IF(ISNUMBER(SEARCH("sofa_set",U5)),1,0)</f>
        <v>0</v>
      </c>
      <c r="AG5" s="3">
        <f t="shared" si="14"/>
        <v>1</v>
      </c>
      <c r="AH5" s="3">
        <f t="shared" si="15"/>
        <v>0</v>
      </c>
      <c r="AI5" s="3">
        <f t="shared" si="16"/>
        <v>5</v>
      </c>
      <c r="AJ5">
        <v>2</v>
      </c>
      <c r="AK5" t="s">
        <v>32</v>
      </c>
      <c r="AL5" s="3">
        <f t="shared" si="17"/>
        <v>0</v>
      </c>
      <c r="AM5" s="3">
        <f t="shared" si="18"/>
        <v>0</v>
      </c>
      <c r="AN5" s="3">
        <f t="shared" si="19"/>
        <v>0</v>
      </c>
      <c r="AO5" s="3">
        <f t="shared" si="20"/>
        <v>0</v>
      </c>
      <c r="AP5" s="3">
        <f t="shared" si="21"/>
        <v>0</v>
      </c>
      <c r="AQ5" s="3">
        <f t="shared" si="22"/>
        <v>0</v>
      </c>
      <c r="AR5" s="3">
        <f t="shared" si="23"/>
        <v>0</v>
      </c>
      <c r="AS5" s="3">
        <f t="shared" si="24"/>
        <v>0</v>
      </c>
      <c r="AT5" s="3">
        <f t="shared" si="25"/>
        <v>1</v>
      </c>
      <c r="AU5" s="3">
        <f t="shared" si="26"/>
        <v>1</v>
      </c>
      <c r="AV5" s="3">
        <f t="shared" si="27"/>
        <v>1</v>
      </c>
      <c r="AW5" s="3">
        <f t="shared" si="28"/>
        <v>1</v>
      </c>
      <c r="AX5" t="s">
        <v>33</v>
      </c>
    </row>
    <row r="6" spans="1:53" x14ac:dyDescent="0.25">
      <c r="A6">
        <v>5</v>
      </c>
      <c r="B6" t="s">
        <v>14</v>
      </c>
      <c r="C6" s="7">
        <v>1</v>
      </c>
      <c r="D6" t="s">
        <v>15</v>
      </c>
      <c r="E6" s="5" t="str">
        <f t="shared" si="0"/>
        <v>2016-11-17</v>
      </c>
      <c r="F6" s="7">
        <f t="shared" si="1"/>
        <v>2016</v>
      </c>
      <c r="G6" s="7">
        <f t="shared" si="2"/>
        <v>11</v>
      </c>
      <c r="H6" s="7">
        <f t="shared" si="3"/>
        <v>17</v>
      </c>
      <c r="I6">
        <v>7</v>
      </c>
      <c r="J6">
        <v>40</v>
      </c>
      <c r="K6" t="s">
        <v>34</v>
      </c>
      <c r="L6" s="7">
        <v>2</v>
      </c>
      <c r="M6">
        <v>1</v>
      </c>
      <c r="N6" s="7">
        <v>1</v>
      </c>
      <c r="O6" t="s">
        <v>17</v>
      </c>
      <c r="Q6" t="s">
        <v>17</v>
      </c>
      <c r="T6">
        <v>4</v>
      </c>
      <c r="U6" t="s">
        <v>35</v>
      </c>
      <c r="V6" s="3">
        <f t="shared" si="4"/>
        <v>0</v>
      </c>
      <c r="W6" s="3">
        <f t="shared" si="5"/>
        <v>0</v>
      </c>
      <c r="X6" s="3">
        <f t="shared" si="6"/>
        <v>1</v>
      </c>
      <c r="Y6" s="3">
        <f t="shared" si="7"/>
        <v>0</v>
      </c>
      <c r="Z6" s="3">
        <f t="shared" si="8"/>
        <v>0</v>
      </c>
      <c r="AA6" s="3">
        <f t="shared" si="9"/>
        <v>1</v>
      </c>
      <c r="AB6" s="3">
        <f t="shared" si="10"/>
        <v>1</v>
      </c>
      <c r="AC6" s="3">
        <f t="shared" si="11"/>
        <v>1</v>
      </c>
      <c r="AD6" s="3">
        <f t="shared" si="12"/>
        <v>0</v>
      </c>
      <c r="AE6" s="3">
        <f t="shared" si="13"/>
        <v>0</v>
      </c>
      <c r="AF6" s="3">
        <f>IF(ISNUMBER(SEARCH("sofa_set",U6)),1,0)</f>
        <v>0</v>
      </c>
      <c r="AG6" s="3">
        <f t="shared" si="14"/>
        <v>0</v>
      </c>
      <c r="AH6" s="3">
        <f t="shared" si="15"/>
        <v>0</v>
      </c>
      <c r="AI6" s="3">
        <f t="shared" si="16"/>
        <v>4</v>
      </c>
      <c r="AJ6">
        <v>2</v>
      </c>
      <c r="AK6" t="s">
        <v>36</v>
      </c>
      <c r="AL6" s="3">
        <f t="shared" si="17"/>
        <v>0</v>
      </c>
      <c r="AM6" s="3">
        <f t="shared" si="18"/>
        <v>0</v>
      </c>
      <c r="AN6" s="3">
        <f t="shared" si="19"/>
        <v>0</v>
      </c>
      <c r="AO6" s="3">
        <f t="shared" si="20"/>
        <v>0</v>
      </c>
      <c r="AP6" s="3">
        <f t="shared" si="21"/>
        <v>0</v>
      </c>
      <c r="AQ6" s="3">
        <f t="shared" si="22"/>
        <v>0</v>
      </c>
      <c r="AR6" s="3">
        <f t="shared" si="23"/>
        <v>0</v>
      </c>
      <c r="AS6" s="3">
        <f t="shared" si="24"/>
        <v>1</v>
      </c>
      <c r="AT6" s="3">
        <f t="shared" si="25"/>
        <v>1</v>
      </c>
      <c r="AU6" s="3">
        <f t="shared" si="26"/>
        <v>1</v>
      </c>
      <c r="AV6" s="3">
        <f t="shared" si="27"/>
        <v>1</v>
      </c>
      <c r="AW6" s="3">
        <f t="shared" si="28"/>
        <v>0</v>
      </c>
      <c r="AX6" t="s">
        <v>37</v>
      </c>
    </row>
    <row r="7" spans="1:53" x14ac:dyDescent="0.25">
      <c r="A7">
        <v>6</v>
      </c>
      <c r="B7" t="s">
        <v>14</v>
      </c>
      <c r="C7" s="7">
        <v>1</v>
      </c>
      <c r="D7" t="s">
        <v>15</v>
      </c>
      <c r="E7" s="5" t="str">
        <f t="shared" si="0"/>
        <v>2016-11-17</v>
      </c>
      <c r="F7" s="7">
        <f t="shared" si="1"/>
        <v>2016</v>
      </c>
      <c r="G7" s="7">
        <f t="shared" si="2"/>
        <v>11</v>
      </c>
      <c r="H7" s="7">
        <f t="shared" si="3"/>
        <v>17</v>
      </c>
      <c r="I7">
        <v>3</v>
      </c>
      <c r="J7">
        <v>3</v>
      </c>
      <c r="K7" t="s">
        <v>16</v>
      </c>
      <c r="L7" s="7">
        <v>1</v>
      </c>
      <c r="M7">
        <v>1</v>
      </c>
      <c r="N7" s="7">
        <v>1</v>
      </c>
      <c r="O7" t="s">
        <v>17</v>
      </c>
      <c r="Q7" t="s">
        <v>17</v>
      </c>
      <c r="T7">
        <v>1</v>
      </c>
      <c r="U7" t="s">
        <v>17</v>
      </c>
      <c r="V7" s="3" t="s">
        <v>309</v>
      </c>
      <c r="W7" s="3" t="s">
        <v>309</v>
      </c>
      <c r="X7" s="3" t="s">
        <v>309</v>
      </c>
      <c r="Y7" s="3" t="s">
        <v>309</v>
      </c>
      <c r="Z7" s="3" t="s">
        <v>309</v>
      </c>
      <c r="AA7" s="3" t="s">
        <v>309</v>
      </c>
      <c r="AB7" s="3" t="s">
        <v>309</v>
      </c>
      <c r="AC7" s="3" t="s">
        <v>309</v>
      </c>
      <c r="AD7" s="3" t="s">
        <v>309</v>
      </c>
      <c r="AE7" s="3" t="s">
        <v>309</v>
      </c>
      <c r="AF7" s="3" t="s">
        <v>309</v>
      </c>
      <c r="AG7" s="3" t="s">
        <v>309</v>
      </c>
      <c r="AH7" s="3" t="s">
        <v>309</v>
      </c>
      <c r="AI7" s="3" t="s">
        <v>309</v>
      </c>
      <c r="AJ7">
        <v>2</v>
      </c>
      <c r="AK7" t="s">
        <v>38</v>
      </c>
      <c r="AL7" s="3">
        <f t="shared" si="17"/>
        <v>0</v>
      </c>
      <c r="AM7" s="3">
        <f t="shared" si="18"/>
        <v>0</v>
      </c>
      <c r="AN7" s="3">
        <f t="shared" si="19"/>
        <v>0</v>
      </c>
      <c r="AO7" s="3">
        <f t="shared" si="20"/>
        <v>0</v>
      </c>
      <c r="AP7" s="3">
        <f t="shared" si="21"/>
        <v>0</v>
      </c>
      <c r="AQ7" s="3">
        <f t="shared" si="22"/>
        <v>0</v>
      </c>
      <c r="AR7" s="3">
        <f t="shared" si="23"/>
        <v>0</v>
      </c>
      <c r="AS7" s="3">
        <f t="shared" si="24"/>
        <v>1</v>
      </c>
      <c r="AT7" s="3">
        <f t="shared" si="25"/>
        <v>1</v>
      </c>
      <c r="AU7" s="3">
        <f t="shared" si="26"/>
        <v>1</v>
      </c>
      <c r="AV7" s="3">
        <f t="shared" si="27"/>
        <v>0</v>
      </c>
      <c r="AW7" s="3">
        <f t="shared" si="28"/>
        <v>0</v>
      </c>
      <c r="AX7" t="s">
        <v>39</v>
      </c>
    </row>
    <row r="8" spans="1:53" x14ac:dyDescent="0.25">
      <c r="A8">
        <v>7</v>
      </c>
      <c r="B8" t="s">
        <v>14</v>
      </c>
      <c r="C8" s="7">
        <v>1</v>
      </c>
      <c r="D8" t="s">
        <v>15</v>
      </c>
      <c r="E8" s="5" t="str">
        <f t="shared" si="0"/>
        <v>2016-11-17</v>
      </c>
      <c r="F8" s="7">
        <f t="shared" si="1"/>
        <v>2016</v>
      </c>
      <c r="G8" s="7">
        <f t="shared" si="2"/>
        <v>11</v>
      </c>
      <c r="H8" s="7">
        <f t="shared" si="3"/>
        <v>17</v>
      </c>
      <c r="I8">
        <v>6</v>
      </c>
      <c r="J8">
        <v>38</v>
      </c>
      <c r="K8" t="s">
        <v>16</v>
      </c>
      <c r="L8" s="7">
        <v>1</v>
      </c>
      <c r="M8">
        <v>1</v>
      </c>
      <c r="N8" s="7">
        <v>1</v>
      </c>
      <c r="O8" t="s">
        <v>40</v>
      </c>
      <c r="P8" s="7">
        <v>0</v>
      </c>
      <c r="Q8" t="s">
        <v>41</v>
      </c>
      <c r="R8" s="3" t="s">
        <v>41</v>
      </c>
      <c r="S8" s="3">
        <v>1</v>
      </c>
      <c r="T8">
        <v>1</v>
      </c>
      <c r="U8" t="s">
        <v>42</v>
      </c>
      <c r="V8" s="3">
        <f t="shared" si="4"/>
        <v>0</v>
      </c>
      <c r="W8" s="3">
        <f t="shared" si="5"/>
        <v>0</v>
      </c>
      <c r="X8" s="3">
        <f t="shared" si="6"/>
        <v>1</v>
      </c>
      <c r="Y8" s="3">
        <f t="shared" si="7"/>
        <v>0</v>
      </c>
      <c r="Z8" s="3">
        <f t="shared" si="8"/>
        <v>0</v>
      </c>
      <c r="AA8" s="3">
        <f t="shared" si="9"/>
        <v>0</v>
      </c>
      <c r="AB8" s="3">
        <f t="shared" si="10"/>
        <v>1</v>
      </c>
      <c r="AC8" s="3">
        <f t="shared" si="11"/>
        <v>0</v>
      </c>
      <c r="AD8" s="3">
        <f t="shared" si="12"/>
        <v>0</v>
      </c>
      <c r="AE8" s="3">
        <f t="shared" si="13"/>
        <v>0</v>
      </c>
      <c r="AF8" s="3">
        <f>IF(ISNUMBER(SEARCH("sofa_set",U8)),1,0)</f>
        <v>0</v>
      </c>
      <c r="AG8" s="3">
        <f t="shared" si="14"/>
        <v>0</v>
      </c>
      <c r="AH8" s="3">
        <f t="shared" si="15"/>
        <v>0</v>
      </c>
      <c r="AI8" s="3">
        <f t="shared" si="16"/>
        <v>2</v>
      </c>
      <c r="AJ8">
        <v>3</v>
      </c>
      <c r="AK8" t="s">
        <v>43</v>
      </c>
      <c r="AL8" s="3">
        <f t="shared" si="17"/>
        <v>0</v>
      </c>
      <c r="AM8" s="3">
        <f t="shared" si="18"/>
        <v>0</v>
      </c>
      <c r="AN8" s="3">
        <f t="shared" si="19"/>
        <v>0</v>
      </c>
      <c r="AO8" s="3">
        <f t="shared" si="20"/>
        <v>0</v>
      </c>
      <c r="AP8" s="3">
        <f t="shared" si="21"/>
        <v>0</v>
      </c>
      <c r="AQ8" s="3">
        <f t="shared" si="22"/>
        <v>0</v>
      </c>
      <c r="AR8" s="3">
        <f t="shared" si="23"/>
        <v>0</v>
      </c>
      <c r="AS8" s="3">
        <f t="shared" si="24"/>
        <v>0</v>
      </c>
      <c r="AT8" s="3">
        <f t="shared" si="25"/>
        <v>0</v>
      </c>
      <c r="AU8" s="3">
        <f t="shared" si="26"/>
        <v>0</v>
      </c>
      <c r="AV8" s="3">
        <f t="shared" si="27"/>
        <v>1</v>
      </c>
      <c r="AW8" s="3">
        <f t="shared" si="28"/>
        <v>0</v>
      </c>
      <c r="AX8" t="s">
        <v>44</v>
      </c>
    </row>
    <row r="9" spans="1:53" x14ac:dyDescent="0.25">
      <c r="A9">
        <v>8</v>
      </c>
      <c r="B9" t="s">
        <v>45</v>
      </c>
      <c r="C9" s="7">
        <v>3</v>
      </c>
      <c r="D9" t="s">
        <v>46</v>
      </c>
      <c r="E9" s="5" t="str">
        <f t="shared" si="0"/>
        <v>2016-11-16</v>
      </c>
      <c r="F9" s="7">
        <f t="shared" si="1"/>
        <v>2016</v>
      </c>
      <c r="G9" s="7">
        <f t="shared" si="2"/>
        <v>11</v>
      </c>
      <c r="H9" s="7">
        <f t="shared" si="3"/>
        <v>16</v>
      </c>
      <c r="I9">
        <v>12</v>
      </c>
      <c r="J9">
        <v>70</v>
      </c>
      <c r="K9" t="s">
        <v>34</v>
      </c>
      <c r="L9" s="7">
        <v>2</v>
      </c>
      <c r="M9">
        <v>3</v>
      </c>
      <c r="N9" s="7">
        <v>3</v>
      </c>
      <c r="O9" t="s">
        <v>22</v>
      </c>
      <c r="P9" s="7">
        <v>1</v>
      </c>
      <c r="Q9" t="s">
        <v>41</v>
      </c>
      <c r="R9" s="3" t="s">
        <v>41</v>
      </c>
      <c r="S9" s="3">
        <v>1</v>
      </c>
      <c r="T9">
        <v>2</v>
      </c>
      <c r="U9" t="s">
        <v>47</v>
      </c>
      <c r="V9" s="3">
        <f t="shared" si="4"/>
        <v>1</v>
      </c>
      <c r="W9" s="3">
        <f t="shared" si="5"/>
        <v>0</v>
      </c>
      <c r="X9" s="3">
        <f t="shared" si="6"/>
        <v>1</v>
      </c>
      <c r="Y9" s="3">
        <f t="shared" si="7"/>
        <v>0</v>
      </c>
      <c r="Z9" s="3">
        <f t="shared" si="8"/>
        <v>1</v>
      </c>
      <c r="AA9" s="3">
        <f t="shared" si="9"/>
        <v>0</v>
      </c>
      <c r="AB9" s="3">
        <f t="shared" si="10"/>
        <v>1</v>
      </c>
      <c r="AC9" s="3">
        <f t="shared" si="11"/>
        <v>1</v>
      </c>
      <c r="AD9" s="3">
        <f t="shared" si="12"/>
        <v>1</v>
      </c>
      <c r="AE9" s="3">
        <f t="shared" si="13"/>
        <v>1</v>
      </c>
      <c r="AF9" s="3">
        <f>IF(ISNUMBER(SEARCH("sofa_set",U9)),1,0)</f>
        <v>0</v>
      </c>
      <c r="AG9" s="3">
        <f t="shared" si="14"/>
        <v>1</v>
      </c>
      <c r="AH9" s="3">
        <f t="shared" si="15"/>
        <v>1</v>
      </c>
      <c r="AI9" s="3">
        <f t="shared" si="16"/>
        <v>9</v>
      </c>
      <c r="AJ9">
        <v>2</v>
      </c>
      <c r="AK9" t="s">
        <v>19</v>
      </c>
      <c r="AL9" s="3">
        <f t="shared" si="17"/>
        <v>1</v>
      </c>
      <c r="AM9" s="3">
        <f t="shared" si="18"/>
        <v>0</v>
      </c>
      <c r="AN9" s="3">
        <f t="shared" si="19"/>
        <v>0</v>
      </c>
      <c r="AO9" s="3">
        <f t="shared" si="20"/>
        <v>0</v>
      </c>
      <c r="AP9" s="3">
        <f t="shared" si="21"/>
        <v>0</v>
      </c>
      <c r="AQ9" s="3">
        <f t="shared" si="22"/>
        <v>0</v>
      </c>
      <c r="AR9" s="3">
        <f t="shared" si="23"/>
        <v>0</v>
      </c>
      <c r="AS9" s="3">
        <f t="shared" si="24"/>
        <v>0</v>
      </c>
      <c r="AT9" s="3">
        <f t="shared" si="25"/>
        <v>0</v>
      </c>
      <c r="AU9" s="3">
        <f t="shared" si="26"/>
        <v>0</v>
      </c>
      <c r="AV9" s="3">
        <f t="shared" si="27"/>
        <v>0</v>
      </c>
      <c r="AW9" s="3">
        <f t="shared" si="28"/>
        <v>0</v>
      </c>
      <c r="AX9" t="s">
        <v>48</v>
      </c>
    </row>
    <row r="10" spans="1:53" x14ac:dyDescent="0.25">
      <c r="A10">
        <v>9</v>
      </c>
      <c r="B10" t="s">
        <v>45</v>
      </c>
      <c r="C10" s="7">
        <v>3</v>
      </c>
      <c r="D10" t="s">
        <v>46</v>
      </c>
      <c r="E10" s="5" t="str">
        <f t="shared" si="0"/>
        <v>2016-11-16</v>
      </c>
      <c r="F10" s="7">
        <f t="shared" si="1"/>
        <v>2016</v>
      </c>
      <c r="G10" s="7">
        <f t="shared" si="2"/>
        <v>11</v>
      </c>
      <c r="H10" s="7">
        <f t="shared" si="3"/>
        <v>16</v>
      </c>
      <c r="I10">
        <v>8</v>
      </c>
      <c r="J10">
        <v>6</v>
      </c>
      <c r="K10" t="s">
        <v>34</v>
      </c>
      <c r="L10" s="7">
        <v>2</v>
      </c>
      <c r="M10">
        <v>1</v>
      </c>
      <c r="N10" s="7">
        <v>1</v>
      </c>
      <c r="O10" t="s">
        <v>40</v>
      </c>
      <c r="P10" s="7">
        <v>0</v>
      </c>
      <c r="Q10" t="s">
        <v>41</v>
      </c>
      <c r="R10" s="3" t="s">
        <v>41</v>
      </c>
      <c r="S10" s="3">
        <v>1</v>
      </c>
      <c r="T10">
        <v>3</v>
      </c>
      <c r="U10" t="s">
        <v>49</v>
      </c>
      <c r="V10" s="3">
        <f t="shared" si="4"/>
        <v>0</v>
      </c>
      <c r="W10" s="3">
        <f t="shared" si="5"/>
        <v>0</v>
      </c>
      <c r="X10" s="3">
        <f t="shared" si="6"/>
        <v>0</v>
      </c>
      <c r="Y10" s="3">
        <f t="shared" si="7"/>
        <v>0</v>
      </c>
      <c r="Z10" s="3">
        <f t="shared" si="8"/>
        <v>0</v>
      </c>
      <c r="AA10" s="3">
        <f t="shared" si="9"/>
        <v>0</v>
      </c>
      <c r="AB10" s="3">
        <f t="shared" si="10"/>
        <v>0</v>
      </c>
      <c r="AC10" s="3">
        <f t="shared" si="11"/>
        <v>0</v>
      </c>
      <c r="AD10" s="3">
        <f t="shared" si="12"/>
        <v>0</v>
      </c>
      <c r="AE10" s="3">
        <f t="shared" si="13"/>
        <v>1</v>
      </c>
      <c r="AF10" s="3">
        <f>IF(ISNUMBER(SEARCH("sofa_set",U10)),1,0)</f>
        <v>0</v>
      </c>
      <c r="AG10" s="3">
        <f t="shared" si="14"/>
        <v>1</v>
      </c>
      <c r="AH10" s="3">
        <f t="shared" si="15"/>
        <v>1</v>
      </c>
      <c r="AI10" s="3">
        <f t="shared" si="16"/>
        <v>3</v>
      </c>
      <c r="AJ10">
        <v>3</v>
      </c>
      <c r="AK10" t="s">
        <v>50</v>
      </c>
      <c r="AL10" s="3">
        <f t="shared" si="17"/>
        <v>1</v>
      </c>
      <c r="AM10" s="3">
        <f t="shared" si="18"/>
        <v>0</v>
      </c>
      <c r="AN10" s="3">
        <f t="shared" si="19"/>
        <v>0</v>
      </c>
      <c r="AO10" s="3">
        <f t="shared" si="20"/>
        <v>0</v>
      </c>
      <c r="AP10" s="3">
        <f t="shared" si="21"/>
        <v>0</v>
      </c>
      <c r="AQ10" s="3">
        <f t="shared" si="22"/>
        <v>0</v>
      </c>
      <c r="AR10" s="3">
        <f t="shared" si="23"/>
        <v>0</v>
      </c>
      <c r="AS10" s="3">
        <f t="shared" si="24"/>
        <v>0</v>
      </c>
      <c r="AT10" s="3">
        <f t="shared" si="25"/>
        <v>0</v>
      </c>
      <c r="AU10" s="3">
        <f t="shared" si="26"/>
        <v>0</v>
      </c>
      <c r="AV10" s="3">
        <f t="shared" si="27"/>
        <v>0</v>
      </c>
      <c r="AW10" s="3">
        <f t="shared" si="28"/>
        <v>1</v>
      </c>
      <c r="AX10" t="s">
        <v>51</v>
      </c>
    </row>
    <row r="11" spans="1:53" x14ac:dyDescent="0.25">
      <c r="A11">
        <v>10</v>
      </c>
      <c r="B11" t="s">
        <v>45</v>
      </c>
      <c r="C11" s="7">
        <v>3</v>
      </c>
      <c r="D11" t="s">
        <v>52</v>
      </c>
      <c r="E11" s="5" t="str">
        <f t="shared" si="0"/>
        <v>2016-12-16</v>
      </c>
      <c r="F11" s="7">
        <f t="shared" si="1"/>
        <v>2016</v>
      </c>
      <c r="G11" s="7">
        <f t="shared" si="2"/>
        <v>12</v>
      </c>
      <c r="H11" s="7">
        <f t="shared" si="3"/>
        <v>16</v>
      </c>
      <c r="I11">
        <v>12</v>
      </c>
      <c r="J11">
        <v>23</v>
      </c>
      <c r="K11" t="s">
        <v>34</v>
      </c>
      <c r="L11" s="7">
        <v>2</v>
      </c>
      <c r="M11">
        <v>5</v>
      </c>
      <c r="N11" s="7">
        <v>5</v>
      </c>
      <c r="O11" t="s">
        <v>40</v>
      </c>
      <c r="P11" s="7">
        <v>0</v>
      </c>
      <c r="Q11" t="s">
        <v>41</v>
      </c>
      <c r="R11" s="3" t="s">
        <v>41</v>
      </c>
      <c r="S11" s="3">
        <v>1</v>
      </c>
      <c r="T11">
        <v>2</v>
      </c>
      <c r="U11" t="s">
        <v>53</v>
      </c>
      <c r="V11" s="3">
        <f t="shared" si="4"/>
        <v>1</v>
      </c>
      <c r="W11" s="3">
        <f t="shared" si="5"/>
        <v>1</v>
      </c>
      <c r="X11" s="3">
        <f t="shared" si="6"/>
        <v>1</v>
      </c>
      <c r="Y11" s="3">
        <f t="shared" si="7"/>
        <v>0</v>
      </c>
      <c r="Z11" s="3">
        <f t="shared" si="8"/>
        <v>0</v>
      </c>
      <c r="AA11" s="3">
        <f t="shared" si="9"/>
        <v>0</v>
      </c>
      <c r="AB11" s="3">
        <f t="shared" si="10"/>
        <v>1</v>
      </c>
      <c r="AC11" s="3">
        <f t="shared" si="11"/>
        <v>1</v>
      </c>
      <c r="AD11" s="3">
        <f t="shared" si="12"/>
        <v>1</v>
      </c>
      <c r="AE11" s="3">
        <f t="shared" si="13"/>
        <v>1</v>
      </c>
      <c r="AF11" s="3">
        <f>IF(ISNUMBER(SEARCH("sofa_set",U11)),1,0)</f>
        <v>0</v>
      </c>
      <c r="AG11" s="3">
        <f t="shared" si="14"/>
        <v>1</v>
      </c>
      <c r="AH11" s="3">
        <f t="shared" si="15"/>
        <v>1</v>
      </c>
      <c r="AI11" s="3">
        <f t="shared" si="16"/>
        <v>9</v>
      </c>
      <c r="AJ11">
        <v>3</v>
      </c>
      <c r="AK11" t="s">
        <v>54</v>
      </c>
      <c r="AL11" s="3">
        <f t="shared" si="17"/>
        <v>1</v>
      </c>
      <c r="AM11" s="3">
        <f t="shared" si="18"/>
        <v>0</v>
      </c>
      <c r="AN11" s="3">
        <f t="shared" si="19"/>
        <v>0</v>
      </c>
      <c r="AO11" s="3">
        <f t="shared" si="20"/>
        <v>0</v>
      </c>
      <c r="AP11" s="3">
        <f t="shared" si="21"/>
        <v>0</v>
      </c>
      <c r="AQ11" s="3">
        <f t="shared" si="22"/>
        <v>0</v>
      </c>
      <c r="AR11" s="3">
        <f t="shared" si="23"/>
        <v>0</v>
      </c>
      <c r="AS11" s="3">
        <f t="shared" si="24"/>
        <v>0</v>
      </c>
      <c r="AT11" s="3">
        <f t="shared" si="25"/>
        <v>0</v>
      </c>
      <c r="AU11" s="3">
        <f t="shared" si="26"/>
        <v>1</v>
      </c>
      <c r="AV11" s="3">
        <f t="shared" si="27"/>
        <v>1</v>
      </c>
      <c r="AW11" s="3">
        <f t="shared" si="28"/>
        <v>1</v>
      </c>
      <c r="AX11" t="s">
        <v>55</v>
      </c>
    </row>
    <row r="12" spans="1:53" x14ac:dyDescent="0.25">
      <c r="A12">
        <v>11</v>
      </c>
      <c r="B12" t="s">
        <v>14</v>
      </c>
      <c r="C12" s="7">
        <v>1</v>
      </c>
      <c r="D12" t="s">
        <v>56</v>
      </c>
      <c r="E12" s="5" t="str">
        <f t="shared" si="0"/>
        <v>2016-11-21</v>
      </c>
      <c r="F12" s="7">
        <f t="shared" si="1"/>
        <v>2016</v>
      </c>
      <c r="G12" s="7">
        <f t="shared" si="2"/>
        <v>11</v>
      </c>
      <c r="H12" s="7">
        <f t="shared" si="3"/>
        <v>21</v>
      </c>
      <c r="I12">
        <v>6</v>
      </c>
      <c r="J12">
        <v>20</v>
      </c>
      <c r="K12" t="s">
        <v>57</v>
      </c>
      <c r="L12" s="7">
        <v>3</v>
      </c>
      <c r="M12">
        <v>1</v>
      </c>
      <c r="N12" s="7">
        <v>1</v>
      </c>
      <c r="O12" t="s">
        <v>17</v>
      </c>
      <c r="Q12" t="s">
        <v>17</v>
      </c>
      <c r="T12">
        <v>2</v>
      </c>
      <c r="U12" t="s">
        <v>58</v>
      </c>
      <c r="V12" s="3">
        <f t="shared" si="4"/>
        <v>0</v>
      </c>
      <c r="W12" s="3">
        <f t="shared" si="5"/>
        <v>0</v>
      </c>
      <c r="X12" s="3">
        <f t="shared" si="6"/>
        <v>1</v>
      </c>
      <c r="Y12" s="3">
        <f t="shared" si="7"/>
        <v>0</v>
      </c>
      <c r="Z12" s="3">
        <f t="shared" si="8"/>
        <v>0</v>
      </c>
      <c r="AA12" s="3">
        <f t="shared" si="9"/>
        <v>0</v>
      </c>
      <c r="AB12" s="3">
        <f t="shared" si="10"/>
        <v>0</v>
      </c>
      <c r="AC12" s="3">
        <f t="shared" si="11"/>
        <v>1</v>
      </c>
      <c r="AD12" s="3">
        <f t="shared" si="12"/>
        <v>0</v>
      </c>
      <c r="AE12" s="3">
        <f t="shared" si="13"/>
        <v>0</v>
      </c>
      <c r="AF12" s="3">
        <f>IF(ISNUMBER(SEARCH("sofa_set",U12)),1,0)</f>
        <v>0</v>
      </c>
      <c r="AG12" s="3">
        <f t="shared" si="14"/>
        <v>0</v>
      </c>
      <c r="AH12" s="3">
        <f t="shared" si="15"/>
        <v>0</v>
      </c>
      <c r="AI12" s="3">
        <f t="shared" si="16"/>
        <v>2</v>
      </c>
      <c r="AJ12">
        <v>2</v>
      </c>
      <c r="AK12" t="s">
        <v>59</v>
      </c>
      <c r="AL12" s="3">
        <f t="shared" si="17"/>
        <v>0</v>
      </c>
      <c r="AM12" s="3">
        <f t="shared" si="18"/>
        <v>0</v>
      </c>
      <c r="AN12" s="3">
        <f t="shared" si="19"/>
        <v>0</v>
      </c>
      <c r="AO12" s="3">
        <f t="shared" si="20"/>
        <v>0</v>
      </c>
      <c r="AP12" s="3">
        <f t="shared" si="21"/>
        <v>0</v>
      </c>
      <c r="AQ12" s="3">
        <f t="shared" si="22"/>
        <v>0</v>
      </c>
      <c r="AR12" s="3">
        <f t="shared" si="23"/>
        <v>0</v>
      </c>
      <c r="AS12" s="3">
        <f t="shared" si="24"/>
        <v>0</v>
      </c>
      <c r="AT12" s="3">
        <f t="shared" si="25"/>
        <v>0</v>
      </c>
      <c r="AU12" s="3">
        <f t="shared" si="26"/>
        <v>1</v>
      </c>
      <c r="AV12" s="3">
        <f t="shared" si="27"/>
        <v>1</v>
      </c>
      <c r="AW12" s="3">
        <f t="shared" si="28"/>
        <v>0</v>
      </c>
      <c r="AX12" t="s">
        <v>60</v>
      </c>
    </row>
    <row r="13" spans="1:53" x14ac:dyDescent="0.25">
      <c r="A13">
        <v>12</v>
      </c>
      <c r="B13" t="s">
        <v>14</v>
      </c>
      <c r="C13" s="7">
        <v>1</v>
      </c>
      <c r="D13" t="s">
        <v>56</v>
      </c>
      <c r="E13" s="5" t="str">
        <f t="shared" si="0"/>
        <v>2016-11-21</v>
      </c>
      <c r="F13" s="7">
        <f t="shared" si="1"/>
        <v>2016</v>
      </c>
      <c r="G13" s="7">
        <f t="shared" si="2"/>
        <v>11</v>
      </c>
      <c r="H13" s="7">
        <f t="shared" si="3"/>
        <v>21</v>
      </c>
      <c r="I13">
        <v>7</v>
      </c>
      <c r="J13">
        <v>20</v>
      </c>
      <c r="K13" t="s">
        <v>34</v>
      </c>
      <c r="L13" s="7">
        <v>2</v>
      </c>
      <c r="M13">
        <v>3</v>
      </c>
      <c r="N13" s="7">
        <v>3</v>
      </c>
      <c r="O13" t="s">
        <v>22</v>
      </c>
      <c r="P13" s="7">
        <v>1</v>
      </c>
      <c r="Q13" t="s">
        <v>41</v>
      </c>
      <c r="R13" s="3" t="s">
        <v>41</v>
      </c>
      <c r="S13" s="3">
        <v>1</v>
      </c>
      <c r="T13">
        <v>2</v>
      </c>
      <c r="U13" t="s">
        <v>61</v>
      </c>
      <c r="V13" s="3">
        <f t="shared" si="4"/>
        <v>1</v>
      </c>
      <c r="W13" s="3">
        <f t="shared" si="5"/>
        <v>1</v>
      </c>
      <c r="X13" s="3">
        <f t="shared" si="6"/>
        <v>1</v>
      </c>
      <c r="Y13" s="3">
        <f t="shared" si="7"/>
        <v>0</v>
      </c>
      <c r="Z13" s="3">
        <f t="shared" si="8"/>
        <v>0</v>
      </c>
      <c r="AA13" s="3">
        <f t="shared" si="9"/>
        <v>0</v>
      </c>
      <c r="AB13" s="3">
        <f t="shared" si="10"/>
        <v>0</v>
      </c>
      <c r="AC13" s="3">
        <f t="shared" si="11"/>
        <v>1</v>
      </c>
      <c r="AD13" s="3">
        <f t="shared" si="12"/>
        <v>1</v>
      </c>
      <c r="AE13" s="3">
        <f t="shared" si="13"/>
        <v>0</v>
      </c>
      <c r="AF13" s="3">
        <f>IF(ISNUMBER(SEARCH("sofa_set",U13)),1,0)</f>
        <v>0</v>
      </c>
      <c r="AG13" s="3">
        <f t="shared" si="14"/>
        <v>0</v>
      </c>
      <c r="AH13" s="3">
        <f t="shared" si="15"/>
        <v>0</v>
      </c>
      <c r="AI13" s="3">
        <f t="shared" si="16"/>
        <v>5</v>
      </c>
      <c r="AJ13">
        <v>3</v>
      </c>
      <c r="AK13" t="s">
        <v>62</v>
      </c>
      <c r="AL13" s="3">
        <f t="shared" si="17"/>
        <v>0</v>
      </c>
      <c r="AM13" s="3">
        <f t="shared" si="18"/>
        <v>0</v>
      </c>
      <c r="AN13" s="3">
        <f t="shared" si="19"/>
        <v>0</v>
      </c>
      <c r="AO13" s="3">
        <f t="shared" si="20"/>
        <v>0</v>
      </c>
      <c r="AP13" s="3">
        <f t="shared" si="21"/>
        <v>0</v>
      </c>
      <c r="AQ13" s="3">
        <f t="shared" si="22"/>
        <v>0</v>
      </c>
      <c r="AR13" s="3">
        <f t="shared" si="23"/>
        <v>0</v>
      </c>
      <c r="AS13" s="3">
        <f t="shared" si="24"/>
        <v>0</v>
      </c>
      <c r="AT13" s="3">
        <f t="shared" si="25"/>
        <v>1</v>
      </c>
      <c r="AU13" s="3">
        <f t="shared" si="26"/>
        <v>1</v>
      </c>
      <c r="AV13" s="3">
        <f t="shared" si="27"/>
        <v>0</v>
      </c>
      <c r="AW13" s="3">
        <f t="shared" si="28"/>
        <v>0</v>
      </c>
      <c r="AX13" t="s">
        <v>63</v>
      </c>
    </row>
    <row r="14" spans="1:53" x14ac:dyDescent="0.25">
      <c r="A14">
        <v>13</v>
      </c>
      <c r="B14" t="s">
        <v>14</v>
      </c>
      <c r="C14" s="7">
        <v>1</v>
      </c>
      <c r="D14" t="s">
        <v>56</v>
      </c>
      <c r="E14" s="5" t="str">
        <f t="shared" si="0"/>
        <v>2016-11-21</v>
      </c>
      <c r="F14" s="7">
        <f t="shared" si="1"/>
        <v>2016</v>
      </c>
      <c r="G14" s="7">
        <f t="shared" si="2"/>
        <v>11</v>
      </c>
      <c r="H14" s="7">
        <f t="shared" si="3"/>
        <v>21</v>
      </c>
      <c r="I14">
        <v>6</v>
      </c>
      <c r="J14">
        <v>8</v>
      </c>
      <c r="K14" t="s">
        <v>34</v>
      </c>
      <c r="L14" s="7">
        <v>2</v>
      </c>
      <c r="M14">
        <v>1</v>
      </c>
      <c r="N14" s="7">
        <v>1</v>
      </c>
      <c r="O14" t="s">
        <v>40</v>
      </c>
      <c r="P14" s="7">
        <v>0</v>
      </c>
      <c r="Q14" t="s">
        <v>41</v>
      </c>
      <c r="R14" s="3" t="s">
        <v>41</v>
      </c>
      <c r="S14" s="3">
        <v>1</v>
      </c>
      <c r="T14">
        <v>3</v>
      </c>
      <c r="U14" t="s">
        <v>64</v>
      </c>
      <c r="V14" s="3">
        <f t="shared" si="4"/>
        <v>1</v>
      </c>
      <c r="W14" s="3">
        <f t="shared" si="5"/>
        <v>0</v>
      </c>
      <c r="X14" s="3">
        <f t="shared" si="6"/>
        <v>1</v>
      </c>
      <c r="Y14" s="3">
        <f t="shared" si="7"/>
        <v>0</v>
      </c>
      <c r="Z14" s="3">
        <f t="shared" si="8"/>
        <v>0</v>
      </c>
      <c r="AA14" s="3">
        <f t="shared" si="9"/>
        <v>1</v>
      </c>
      <c r="AB14" s="3">
        <f t="shared" si="10"/>
        <v>0</v>
      </c>
      <c r="AC14" s="3">
        <f t="shared" si="11"/>
        <v>1</v>
      </c>
      <c r="AD14" s="3">
        <f t="shared" si="12"/>
        <v>0</v>
      </c>
      <c r="AE14" s="3">
        <f t="shared" si="13"/>
        <v>0</v>
      </c>
      <c r="AF14" s="3">
        <f>IF(ISNUMBER(SEARCH("sofa_set",U14)),1,0)</f>
        <v>0</v>
      </c>
      <c r="AG14" s="3">
        <f t="shared" si="14"/>
        <v>0</v>
      </c>
      <c r="AH14" s="3">
        <f t="shared" si="15"/>
        <v>0</v>
      </c>
      <c r="AI14" s="3">
        <f t="shared" si="16"/>
        <v>4</v>
      </c>
      <c r="AJ14">
        <v>2</v>
      </c>
      <c r="AK14" t="s">
        <v>65</v>
      </c>
      <c r="AL14" s="3">
        <f t="shared" si="17"/>
        <v>0</v>
      </c>
      <c r="AM14" s="3">
        <f t="shared" si="18"/>
        <v>0</v>
      </c>
      <c r="AN14" s="3">
        <f t="shared" si="19"/>
        <v>0</v>
      </c>
      <c r="AO14" s="3">
        <f t="shared" si="20"/>
        <v>0</v>
      </c>
      <c r="AP14" s="3">
        <f t="shared" si="21"/>
        <v>0</v>
      </c>
      <c r="AQ14" s="3">
        <f t="shared" si="22"/>
        <v>0</v>
      </c>
      <c r="AR14" s="3">
        <f t="shared" si="23"/>
        <v>0</v>
      </c>
      <c r="AS14" s="3">
        <f t="shared" si="24"/>
        <v>0</v>
      </c>
      <c r="AT14" s="3">
        <f t="shared" si="25"/>
        <v>1</v>
      </c>
      <c r="AU14" s="3">
        <f t="shared" si="26"/>
        <v>1</v>
      </c>
      <c r="AV14" s="3">
        <f t="shared" si="27"/>
        <v>1</v>
      </c>
      <c r="AW14" s="3">
        <f t="shared" si="28"/>
        <v>0</v>
      </c>
      <c r="AX14" t="s">
        <v>66</v>
      </c>
    </row>
    <row r="15" spans="1:53" x14ac:dyDescent="0.25">
      <c r="A15">
        <v>14</v>
      </c>
      <c r="B15" t="s">
        <v>14</v>
      </c>
      <c r="C15" s="7">
        <v>1</v>
      </c>
      <c r="D15" t="s">
        <v>56</v>
      </c>
      <c r="E15" s="5" t="str">
        <f t="shared" si="0"/>
        <v>2016-11-21</v>
      </c>
      <c r="F15" s="7">
        <f t="shared" si="1"/>
        <v>2016</v>
      </c>
      <c r="G15" s="7">
        <f t="shared" si="2"/>
        <v>11</v>
      </c>
      <c r="H15" s="7">
        <f t="shared" si="3"/>
        <v>21</v>
      </c>
      <c r="I15">
        <v>10</v>
      </c>
      <c r="J15">
        <v>20</v>
      </c>
      <c r="K15" t="s">
        <v>34</v>
      </c>
      <c r="L15" s="7">
        <v>2</v>
      </c>
      <c r="M15">
        <v>3</v>
      </c>
      <c r="N15" s="7">
        <v>3</v>
      </c>
      <c r="O15" t="s">
        <v>17</v>
      </c>
      <c r="Q15" t="s">
        <v>17</v>
      </c>
      <c r="T15">
        <v>3</v>
      </c>
      <c r="U15" t="s">
        <v>67</v>
      </c>
      <c r="V15" s="3">
        <f t="shared" si="4"/>
        <v>1</v>
      </c>
      <c r="W15" s="3">
        <f t="shared" si="5"/>
        <v>0</v>
      </c>
      <c r="X15" s="3">
        <f t="shared" si="6"/>
        <v>1</v>
      </c>
      <c r="Y15" s="3">
        <f t="shared" si="7"/>
        <v>0</v>
      </c>
      <c r="Z15" s="3">
        <f t="shared" si="8"/>
        <v>0</v>
      </c>
      <c r="AA15" s="3">
        <f t="shared" si="9"/>
        <v>1</v>
      </c>
      <c r="AB15" s="3">
        <f t="shared" si="10"/>
        <v>0</v>
      </c>
      <c r="AC15" s="3">
        <f t="shared" si="11"/>
        <v>1</v>
      </c>
      <c r="AD15" s="3">
        <f t="shared" si="12"/>
        <v>1</v>
      </c>
      <c r="AE15" s="3">
        <f t="shared" si="13"/>
        <v>0</v>
      </c>
      <c r="AF15" s="3">
        <f>IF(ISNUMBER(SEARCH("sofa_set",U15)),1,0)</f>
        <v>0</v>
      </c>
      <c r="AG15" s="3">
        <f t="shared" si="14"/>
        <v>1</v>
      </c>
      <c r="AH15" s="3">
        <f t="shared" si="15"/>
        <v>0</v>
      </c>
      <c r="AI15" s="3">
        <f t="shared" si="16"/>
        <v>6</v>
      </c>
      <c r="AJ15">
        <v>3</v>
      </c>
      <c r="AK15" t="s">
        <v>68</v>
      </c>
      <c r="AL15" s="3">
        <f t="shared" si="17"/>
        <v>0</v>
      </c>
      <c r="AM15" s="3">
        <f t="shared" si="18"/>
        <v>0</v>
      </c>
      <c r="AN15" s="3">
        <f t="shared" si="19"/>
        <v>0</v>
      </c>
      <c r="AO15" s="3">
        <f t="shared" si="20"/>
        <v>0</v>
      </c>
      <c r="AP15" s="3">
        <f t="shared" si="21"/>
        <v>0</v>
      </c>
      <c r="AQ15" s="3">
        <f t="shared" si="22"/>
        <v>1</v>
      </c>
      <c r="AR15" s="3">
        <f t="shared" si="23"/>
        <v>1</v>
      </c>
      <c r="AS15" s="3">
        <f t="shared" si="24"/>
        <v>1</v>
      </c>
      <c r="AT15" s="3">
        <f t="shared" si="25"/>
        <v>1</v>
      </c>
      <c r="AU15" s="3">
        <f t="shared" si="26"/>
        <v>1</v>
      </c>
      <c r="AV15" s="3">
        <f t="shared" si="27"/>
        <v>1</v>
      </c>
      <c r="AW15" s="3">
        <f t="shared" si="28"/>
        <v>0</v>
      </c>
      <c r="AX15" t="s">
        <v>69</v>
      </c>
    </row>
    <row r="16" spans="1:53" x14ac:dyDescent="0.25">
      <c r="A16">
        <v>15</v>
      </c>
      <c r="B16" t="s">
        <v>14</v>
      </c>
      <c r="C16" s="7">
        <v>1</v>
      </c>
      <c r="D16" t="s">
        <v>56</v>
      </c>
      <c r="E16" s="5" t="str">
        <f t="shared" si="0"/>
        <v>2016-11-21</v>
      </c>
      <c r="F16" s="7">
        <f t="shared" si="1"/>
        <v>2016</v>
      </c>
      <c r="G16" s="7">
        <f t="shared" si="2"/>
        <v>11</v>
      </c>
      <c r="H16" s="7">
        <f t="shared" si="3"/>
        <v>21</v>
      </c>
      <c r="I16">
        <v>5</v>
      </c>
      <c r="J16">
        <v>30</v>
      </c>
      <c r="K16" t="s">
        <v>57</v>
      </c>
      <c r="L16" s="7">
        <v>3</v>
      </c>
      <c r="M16">
        <v>2</v>
      </c>
      <c r="N16" s="7">
        <v>2</v>
      </c>
      <c r="O16" t="s">
        <v>22</v>
      </c>
      <c r="P16" s="7">
        <v>1</v>
      </c>
      <c r="Q16" t="s">
        <v>23</v>
      </c>
      <c r="R16" s="3" t="s">
        <v>23</v>
      </c>
      <c r="S16" s="3">
        <v>2</v>
      </c>
      <c r="T16">
        <v>3</v>
      </c>
      <c r="U16" t="s">
        <v>70</v>
      </c>
      <c r="V16" s="3">
        <f t="shared" si="4"/>
        <v>1</v>
      </c>
      <c r="W16" s="3">
        <f t="shared" si="5"/>
        <v>0</v>
      </c>
      <c r="X16" s="3">
        <f t="shared" si="6"/>
        <v>1</v>
      </c>
      <c r="Y16" s="3">
        <f t="shared" si="7"/>
        <v>0</v>
      </c>
      <c r="Z16" s="3">
        <f t="shared" si="8"/>
        <v>0</v>
      </c>
      <c r="AA16" s="3">
        <f t="shared" si="9"/>
        <v>0</v>
      </c>
      <c r="AB16" s="3">
        <f t="shared" si="10"/>
        <v>0</v>
      </c>
      <c r="AC16" s="3">
        <f t="shared" si="11"/>
        <v>1</v>
      </c>
      <c r="AD16" s="3">
        <f t="shared" si="12"/>
        <v>1</v>
      </c>
      <c r="AE16" s="3">
        <f t="shared" si="13"/>
        <v>0</v>
      </c>
      <c r="AF16" s="3">
        <f>IF(ISNUMBER(SEARCH("sofa_set",U16)),1,0)</f>
        <v>0</v>
      </c>
      <c r="AG16" s="3">
        <f t="shared" si="14"/>
        <v>1</v>
      </c>
      <c r="AH16" s="3">
        <f t="shared" si="15"/>
        <v>0</v>
      </c>
      <c r="AI16" s="3">
        <f t="shared" si="16"/>
        <v>5</v>
      </c>
      <c r="AJ16">
        <v>2</v>
      </c>
      <c r="AK16" t="s">
        <v>71</v>
      </c>
      <c r="AL16" s="3">
        <f t="shared" si="17"/>
        <v>1</v>
      </c>
      <c r="AM16" s="3">
        <f t="shared" si="18"/>
        <v>1</v>
      </c>
      <c r="AN16" s="3">
        <f t="shared" si="19"/>
        <v>1</v>
      </c>
      <c r="AO16" s="3">
        <f t="shared" si="20"/>
        <v>1</v>
      </c>
      <c r="AP16" s="3">
        <f t="shared" si="21"/>
        <v>1</v>
      </c>
      <c r="AQ16" s="3">
        <f t="shared" si="22"/>
        <v>1</v>
      </c>
      <c r="AR16" s="3">
        <f t="shared" si="23"/>
        <v>1</v>
      </c>
      <c r="AS16" s="3">
        <f t="shared" si="24"/>
        <v>1</v>
      </c>
      <c r="AT16" s="3">
        <f t="shared" si="25"/>
        <v>1</v>
      </c>
      <c r="AU16" s="3">
        <f t="shared" si="26"/>
        <v>1</v>
      </c>
      <c r="AV16" s="3">
        <f t="shared" si="27"/>
        <v>1</v>
      </c>
      <c r="AW16" s="3">
        <f t="shared" si="28"/>
        <v>0</v>
      </c>
      <c r="AX16" t="s">
        <v>72</v>
      </c>
    </row>
    <row r="17" spans="1:50" x14ac:dyDescent="0.25">
      <c r="A17">
        <v>16</v>
      </c>
      <c r="B17" t="s">
        <v>14</v>
      </c>
      <c r="C17" s="7">
        <v>1</v>
      </c>
      <c r="D17" t="s">
        <v>73</v>
      </c>
      <c r="E17" s="5" t="str">
        <f t="shared" si="0"/>
        <v>2016-11-24</v>
      </c>
      <c r="F17" s="7">
        <f t="shared" si="1"/>
        <v>2016</v>
      </c>
      <c r="G17" s="7">
        <f t="shared" si="2"/>
        <v>11</v>
      </c>
      <c r="H17" s="7">
        <f t="shared" si="3"/>
        <v>24</v>
      </c>
      <c r="I17">
        <v>6</v>
      </c>
      <c r="J17">
        <v>47</v>
      </c>
      <c r="K17" t="s">
        <v>16</v>
      </c>
      <c r="L17" s="7">
        <v>1</v>
      </c>
      <c r="M17">
        <v>1</v>
      </c>
      <c r="N17" s="7">
        <v>1</v>
      </c>
      <c r="O17" t="s">
        <v>17</v>
      </c>
      <c r="Q17" t="s">
        <v>17</v>
      </c>
      <c r="T17">
        <v>4</v>
      </c>
      <c r="U17" t="s">
        <v>74</v>
      </c>
      <c r="V17" s="3">
        <f t="shared" si="4"/>
        <v>0</v>
      </c>
      <c r="W17" s="3">
        <f t="shared" si="5"/>
        <v>0</v>
      </c>
      <c r="X17" s="3">
        <f t="shared" si="6"/>
        <v>1</v>
      </c>
      <c r="Y17" s="3">
        <f t="shared" si="7"/>
        <v>0</v>
      </c>
      <c r="Z17" s="3">
        <f t="shared" si="8"/>
        <v>0</v>
      </c>
      <c r="AA17" s="3">
        <f t="shared" si="9"/>
        <v>0</v>
      </c>
      <c r="AB17" s="3">
        <f t="shared" si="10"/>
        <v>0</v>
      </c>
      <c r="AC17" s="3">
        <f t="shared" si="11"/>
        <v>1</v>
      </c>
      <c r="AD17" s="3">
        <f t="shared" si="12"/>
        <v>0</v>
      </c>
      <c r="AE17" s="3">
        <f t="shared" si="13"/>
        <v>0</v>
      </c>
      <c r="AF17" s="3">
        <f>IF(ISNUMBER(SEARCH("sofa_set",U17)),1,0)</f>
        <v>0</v>
      </c>
      <c r="AG17" s="3">
        <f t="shared" si="14"/>
        <v>1</v>
      </c>
      <c r="AH17" s="3">
        <f t="shared" si="15"/>
        <v>1</v>
      </c>
      <c r="AI17" s="3">
        <f t="shared" si="16"/>
        <v>4</v>
      </c>
      <c r="AJ17">
        <v>3</v>
      </c>
      <c r="AK17" t="s">
        <v>75</v>
      </c>
      <c r="AL17" s="3">
        <f t="shared" si="17"/>
        <v>1</v>
      </c>
      <c r="AM17" s="3">
        <f t="shared" si="18"/>
        <v>1</v>
      </c>
      <c r="AN17" s="3">
        <f t="shared" si="19"/>
        <v>0</v>
      </c>
      <c r="AO17" s="3">
        <f t="shared" si="20"/>
        <v>0</v>
      </c>
      <c r="AP17" s="3">
        <f t="shared" si="21"/>
        <v>0</v>
      </c>
      <c r="AQ17" s="3">
        <f t="shared" si="22"/>
        <v>0</v>
      </c>
      <c r="AR17" s="3">
        <f t="shared" si="23"/>
        <v>0</v>
      </c>
      <c r="AS17" s="3">
        <f t="shared" si="24"/>
        <v>0</v>
      </c>
      <c r="AT17" s="3">
        <f t="shared" si="25"/>
        <v>0</v>
      </c>
      <c r="AU17" s="3">
        <f t="shared" si="26"/>
        <v>0</v>
      </c>
      <c r="AV17" s="3">
        <f t="shared" si="27"/>
        <v>0</v>
      </c>
      <c r="AW17" s="3">
        <f t="shared" si="28"/>
        <v>0</v>
      </c>
      <c r="AX17" t="s">
        <v>76</v>
      </c>
    </row>
    <row r="18" spans="1:50" x14ac:dyDescent="0.25">
      <c r="A18">
        <v>17</v>
      </c>
      <c r="B18" t="s">
        <v>14</v>
      </c>
      <c r="C18" s="7">
        <v>1</v>
      </c>
      <c r="D18" t="s">
        <v>56</v>
      </c>
      <c r="E18" s="5" t="str">
        <f t="shared" si="0"/>
        <v>2016-11-21</v>
      </c>
      <c r="F18" s="7">
        <f t="shared" si="1"/>
        <v>2016</v>
      </c>
      <c r="G18" s="7">
        <f t="shared" si="2"/>
        <v>11</v>
      </c>
      <c r="H18" s="7">
        <f t="shared" si="3"/>
        <v>21</v>
      </c>
      <c r="I18">
        <v>8</v>
      </c>
      <c r="J18">
        <v>20</v>
      </c>
      <c r="K18" t="s">
        <v>57</v>
      </c>
      <c r="L18" s="7">
        <v>3</v>
      </c>
      <c r="M18">
        <v>1</v>
      </c>
      <c r="N18" s="7">
        <v>1</v>
      </c>
      <c r="O18" t="s">
        <v>17</v>
      </c>
      <c r="Q18" t="s">
        <v>17</v>
      </c>
      <c r="T18">
        <v>1</v>
      </c>
      <c r="U18" t="s">
        <v>77</v>
      </c>
      <c r="V18" s="3">
        <f t="shared" si="4"/>
        <v>0</v>
      </c>
      <c r="W18" s="3">
        <f t="shared" si="5"/>
        <v>0</v>
      </c>
      <c r="X18" s="3">
        <f t="shared" si="6"/>
        <v>0</v>
      </c>
      <c r="Y18" s="3">
        <f t="shared" si="7"/>
        <v>0</v>
      </c>
      <c r="Z18" s="3">
        <f t="shared" si="8"/>
        <v>0</v>
      </c>
      <c r="AA18" s="3">
        <f t="shared" si="9"/>
        <v>1</v>
      </c>
      <c r="AB18" s="3">
        <f t="shared" si="10"/>
        <v>0</v>
      </c>
      <c r="AC18" s="3">
        <f t="shared" si="11"/>
        <v>0</v>
      </c>
      <c r="AD18" s="3">
        <f t="shared" si="12"/>
        <v>0</v>
      </c>
      <c r="AE18" s="3">
        <f t="shared" si="13"/>
        <v>0</v>
      </c>
      <c r="AF18" s="3">
        <f>IF(ISNUMBER(SEARCH("sofa_set",U18)),1,0)</f>
        <v>0</v>
      </c>
      <c r="AG18" s="3">
        <f t="shared" si="14"/>
        <v>0</v>
      </c>
      <c r="AH18" s="3">
        <f t="shared" si="15"/>
        <v>0</v>
      </c>
      <c r="AI18" s="3">
        <f t="shared" si="16"/>
        <v>1</v>
      </c>
      <c r="AJ18">
        <v>2</v>
      </c>
      <c r="AK18" t="s">
        <v>78</v>
      </c>
      <c r="AL18" s="3">
        <f t="shared" si="17"/>
        <v>0</v>
      </c>
      <c r="AM18" s="3">
        <f t="shared" si="18"/>
        <v>0</v>
      </c>
      <c r="AN18" s="3">
        <f t="shared" si="19"/>
        <v>0</v>
      </c>
      <c r="AO18" s="3">
        <f t="shared" si="20"/>
        <v>0</v>
      </c>
      <c r="AP18" s="3">
        <f t="shared" si="21"/>
        <v>0</v>
      </c>
      <c r="AQ18" s="3">
        <f t="shared" si="22"/>
        <v>0</v>
      </c>
      <c r="AR18" s="3">
        <f t="shared" si="23"/>
        <v>0</v>
      </c>
      <c r="AS18" s="3">
        <f t="shared" si="24"/>
        <v>0</v>
      </c>
      <c r="AT18" s="3">
        <f t="shared" si="25"/>
        <v>0</v>
      </c>
      <c r="AU18" s="3">
        <f t="shared" si="26"/>
        <v>0</v>
      </c>
      <c r="AV18" s="3">
        <f t="shared" si="27"/>
        <v>1</v>
      </c>
      <c r="AW18" s="3">
        <f t="shared" si="28"/>
        <v>1</v>
      </c>
      <c r="AX18" t="s">
        <v>79</v>
      </c>
    </row>
    <row r="19" spans="1:50" x14ac:dyDescent="0.25">
      <c r="A19">
        <v>18</v>
      </c>
      <c r="B19" t="s">
        <v>14</v>
      </c>
      <c r="C19" s="7">
        <v>1</v>
      </c>
      <c r="D19" t="s">
        <v>56</v>
      </c>
      <c r="E19" s="5" t="str">
        <f t="shared" si="0"/>
        <v>2016-11-21</v>
      </c>
      <c r="F19" s="7">
        <f t="shared" si="1"/>
        <v>2016</v>
      </c>
      <c r="G19" s="7">
        <f t="shared" si="2"/>
        <v>11</v>
      </c>
      <c r="H19" s="7">
        <f t="shared" si="3"/>
        <v>21</v>
      </c>
      <c r="I19">
        <v>4</v>
      </c>
      <c r="J19">
        <v>20</v>
      </c>
      <c r="K19" t="s">
        <v>16</v>
      </c>
      <c r="L19" s="7">
        <v>1</v>
      </c>
      <c r="M19">
        <v>1</v>
      </c>
      <c r="N19" s="7">
        <v>1</v>
      </c>
      <c r="O19" t="s">
        <v>17</v>
      </c>
      <c r="Q19" t="s">
        <v>17</v>
      </c>
      <c r="T19">
        <v>3</v>
      </c>
      <c r="U19" t="s">
        <v>80</v>
      </c>
      <c r="V19" s="3">
        <f t="shared" si="4"/>
        <v>1</v>
      </c>
      <c r="W19" s="3">
        <f t="shared" si="5"/>
        <v>0</v>
      </c>
      <c r="X19" s="3">
        <f t="shared" si="6"/>
        <v>0</v>
      </c>
      <c r="Y19" s="3">
        <f t="shared" si="7"/>
        <v>0</v>
      </c>
      <c r="Z19" s="3">
        <f t="shared" si="8"/>
        <v>0</v>
      </c>
      <c r="AA19" s="3">
        <f t="shared" si="9"/>
        <v>1</v>
      </c>
      <c r="AB19" s="3">
        <f t="shared" si="10"/>
        <v>0</v>
      </c>
      <c r="AC19" s="3">
        <f t="shared" si="11"/>
        <v>0</v>
      </c>
      <c r="AD19" s="3">
        <f t="shared" si="12"/>
        <v>0</v>
      </c>
      <c r="AE19" s="3">
        <f t="shared" si="13"/>
        <v>0</v>
      </c>
      <c r="AF19" s="3">
        <f>IF(ISNUMBER(SEARCH("sofa_set",U19)),1,0)</f>
        <v>0</v>
      </c>
      <c r="AG19" s="3">
        <f t="shared" si="14"/>
        <v>0</v>
      </c>
      <c r="AH19" s="3">
        <f t="shared" si="15"/>
        <v>0</v>
      </c>
      <c r="AI19" s="3">
        <f t="shared" si="16"/>
        <v>2</v>
      </c>
      <c r="AJ19">
        <v>2</v>
      </c>
      <c r="AK19" t="s">
        <v>59</v>
      </c>
      <c r="AL19" s="3">
        <f t="shared" si="17"/>
        <v>0</v>
      </c>
      <c r="AM19" s="3">
        <f t="shared" si="18"/>
        <v>0</v>
      </c>
      <c r="AN19" s="3">
        <f t="shared" si="19"/>
        <v>0</v>
      </c>
      <c r="AO19" s="3">
        <f t="shared" si="20"/>
        <v>0</v>
      </c>
      <c r="AP19" s="3">
        <f t="shared" si="21"/>
        <v>0</v>
      </c>
      <c r="AQ19" s="3">
        <f t="shared" si="22"/>
        <v>0</v>
      </c>
      <c r="AR19" s="3">
        <f t="shared" si="23"/>
        <v>0</v>
      </c>
      <c r="AS19" s="3">
        <f t="shared" si="24"/>
        <v>0</v>
      </c>
      <c r="AT19" s="3">
        <f t="shared" si="25"/>
        <v>0</v>
      </c>
      <c r="AU19" s="3">
        <f t="shared" si="26"/>
        <v>1</v>
      </c>
      <c r="AV19" s="3">
        <f t="shared" si="27"/>
        <v>1</v>
      </c>
      <c r="AW19" s="3">
        <f t="shared" si="28"/>
        <v>0</v>
      </c>
      <c r="AX19" t="s">
        <v>81</v>
      </c>
    </row>
    <row r="20" spans="1:50" x14ac:dyDescent="0.25">
      <c r="A20">
        <v>19</v>
      </c>
      <c r="B20" t="s">
        <v>14</v>
      </c>
      <c r="C20" s="7">
        <v>1</v>
      </c>
      <c r="D20" t="s">
        <v>56</v>
      </c>
      <c r="E20" s="5" t="str">
        <f t="shared" si="0"/>
        <v>2016-11-21</v>
      </c>
      <c r="F20" s="7">
        <f t="shared" si="1"/>
        <v>2016</v>
      </c>
      <c r="G20" s="7">
        <f t="shared" si="2"/>
        <v>11</v>
      </c>
      <c r="H20" s="7">
        <f t="shared" si="3"/>
        <v>21</v>
      </c>
      <c r="I20">
        <v>9</v>
      </c>
      <c r="J20">
        <v>23</v>
      </c>
      <c r="K20" t="s">
        <v>34</v>
      </c>
      <c r="L20" s="7">
        <v>2</v>
      </c>
      <c r="M20">
        <v>2</v>
      </c>
      <c r="N20" s="7">
        <v>2</v>
      </c>
      <c r="O20" t="s">
        <v>17</v>
      </c>
      <c r="Q20" t="s">
        <v>17</v>
      </c>
      <c r="T20">
        <v>2</v>
      </c>
      <c r="U20" t="s">
        <v>82</v>
      </c>
      <c r="V20" s="3">
        <f t="shared" si="4"/>
        <v>1</v>
      </c>
      <c r="W20" s="3">
        <f t="shared" si="5"/>
        <v>0</v>
      </c>
      <c r="X20" s="3">
        <f t="shared" si="6"/>
        <v>1</v>
      </c>
      <c r="Y20" s="3">
        <f t="shared" si="7"/>
        <v>0</v>
      </c>
      <c r="Z20" s="3">
        <f t="shared" si="8"/>
        <v>0</v>
      </c>
      <c r="AA20" s="3">
        <f t="shared" si="9"/>
        <v>1</v>
      </c>
      <c r="AB20" s="3">
        <f t="shared" si="10"/>
        <v>0</v>
      </c>
      <c r="AC20" s="3">
        <f t="shared" si="11"/>
        <v>1</v>
      </c>
      <c r="AD20" s="3">
        <f t="shared" si="12"/>
        <v>0</v>
      </c>
      <c r="AE20" s="3">
        <f t="shared" si="13"/>
        <v>0</v>
      </c>
      <c r="AF20" s="3">
        <f>IF(ISNUMBER(SEARCH("sofa_set",U20)),1,0)</f>
        <v>0</v>
      </c>
      <c r="AG20" s="3">
        <f t="shared" si="14"/>
        <v>1</v>
      </c>
      <c r="AH20" s="3">
        <f t="shared" si="15"/>
        <v>1</v>
      </c>
      <c r="AI20" s="3">
        <f t="shared" si="16"/>
        <v>6</v>
      </c>
      <c r="AJ20">
        <v>3</v>
      </c>
      <c r="AK20" t="s">
        <v>83</v>
      </c>
      <c r="AL20" s="3">
        <f t="shared" si="17"/>
        <v>0</v>
      </c>
      <c r="AM20" s="3">
        <f t="shared" si="18"/>
        <v>0</v>
      </c>
      <c r="AN20" s="3">
        <f t="shared" si="19"/>
        <v>0</v>
      </c>
      <c r="AO20" s="3">
        <f t="shared" si="20"/>
        <v>0</v>
      </c>
      <c r="AP20" s="3">
        <f t="shared" si="21"/>
        <v>0</v>
      </c>
      <c r="AQ20" s="3">
        <f t="shared" si="22"/>
        <v>0</v>
      </c>
      <c r="AR20" s="3">
        <f t="shared" si="23"/>
        <v>0</v>
      </c>
      <c r="AS20" s="3">
        <f t="shared" si="24"/>
        <v>0</v>
      </c>
      <c r="AT20" s="3">
        <f t="shared" si="25"/>
        <v>0</v>
      </c>
      <c r="AU20" s="3">
        <f t="shared" si="26"/>
        <v>1</v>
      </c>
      <c r="AV20" s="3">
        <f t="shared" si="27"/>
        <v>1</v>
      </c>
      <c r="AW20" s="3">
        <f t="shared" si="28"/>
        <v>1</v>
      </c>
      <c r="AX20" t="s">
        <v>84</v>
      </c>
    </row>
    <row r="21" spans="1:50" x14ac:dyDescent="0.25">
      <c r="A21">
        <v>20</v>
      </c>
      <c r="B21" t="s">
        <v>14</v>
      </c>
      <c r="C21" s="7">
        <v>1</v>
      </c>
      <c r="D21" t="s">
        <v>56</v>
      </c>
      <c r="E21" s="5" t="str">
        <f t="shared" si="0"/>
        <v>2016-11-21</v>
      </c>
      <c r="F21" s="7">
        <f t="shared" si="1"/>
        <v>2016</v>
      </c>
      <c r="G21" s="7">
        <f t="shared" si="2"/>
        <v>11</v>
      </c>
      <c r="H21" s="7">
        <f t="shared" si="3"/>
        <v>21</v>
      </c>
      <c r="I21">
        <v>6</v>
      </c>
      <c r="J21">
        <v>1</v>
      </c>
      <c r="K21" t="s">
        <v>34</v>
      </c>
      <c r="L21" s="7">
        <v>2</v>
      </c>
      <c r="M21">
        <v>1</v>
      </c>
      <c r="N21" s="7">
        <v>1</v>
      </c>
      <c r="O21" t="s">
        <v>17</v>
      </c>
      <c r="Q21" t="s">
        <v>17</v>
      </c>
      <c r="T21">
        <v>1</v>
      </c>
      <c r="U21" t="s">
        <v>85</v>
      </c>
      <c r="V21" s="3">
        <f t="shared" si="4"/>
        <v>1</v>
      </c>
      <c r="W21" s="3">
        <f t="shared" si="5"/>
        <v>0</v>
      </c>
      <c r="X21" s="3">
        <f t="shared" si="6"/>
        <v>1</v>
      </c>
      <c r="Y21" s="3">
        <f t="shared" si="7"/>
        <v>0</v>
      </c>
      <c r="Z21" s="3">
        <f t="shared" si="8"/>
        <v>0</v>
      </c>
      <c r="AA21" s="3">
        <f t="shared" si="9"/>
        <v>0</v>
      </c>
      <c r="AB21" s="3">
        <f t="shared" si="10"/>
        <v>0</v>
      </c>
      <c r="AC21" s="3">
        <f t="shared" si="11"/>
        <v>0</v>
      </c>
      <c r="AD21" s="3">
        <f t="shared" si="12"/>
        <v>0</v>
      </c>
      <c r="AE21" s="3">
        <f t="shared" si="13"/>
        <v>0</v>
      </c>
      <c r="AF21" s="3">
        <f>IF(ISNUMBER(SEARCH("sofa_set",U21)),1,0)</f>
        <v>0</v>
      </c>
      <c r="AG21" s="3">
        <f t="shared" si="14"/>
        <v>0</v>
      </c>
      <c r="AH21" s="3">
        <f t="shared" si="15"/>
        <v>1</v>
      </c>
      <c r="AI21" s="3">
        <f t="shared" si="16"/>
        <v>3</v>
      </c>
      <c r="AJ21">
        <v>2</v>
      </c>
      <c r="AK21" t="s">
        <v>59</v>
      </c>
      <c r="AL21" s="3">
        <f t="shared" si="17"/>
        <v>0</v>
      </c>
      <c r="AM21" s="3">
        <f t="shared" si="18"/>
        <v>0</v>
      </c>
      <c r="AN21" s="3">
        <f t="shared" si="19"/>
        <v>0</v>
      </c>
      <c r="AO21" s="3">
        <f t="shared" si="20"/>
        <v>0</v>
      </c>
      <c r="AP21" s="3">
        <f t="shared" si="21"/>
        <v>0</v>
      </c>
      <c r="AQ21" s="3">
        <f t="shared" si="22"/>
        <v>0</v>
      </c>
      <c r="AR21" s="3">
        <f t="shared" si="23"/>
        <v>0</v>
      </c>
      <c r="AS21" s="3">
        <f t="shared" si="24"/>
        <v>0</v>
      </c>
      <c r="AT21" s="3">
        <f t="shared" si="25"/>
        <v>0</v>
      </c>
      <c r="AU21" s="3">
        <f t="shared" si="26"/>
        <v>1</v>
      </c>
      <c r="AV21" s="3">
        <f t="shared" si="27"/>
        <v>1</v>
      </c>
      <c r="AW21" s="3">
        <f t="shared" si="28"/>
        <v>0</v>
      </c>
      <c r="AX21" t="s">
        <v>86</v>
      </c>
    </row>
    <row r="22" spans="1:50" x14ac:dyDescent="0.25">
      <c r="A22">
        <v>21</v>
      </c>
      <c r="B22" t="s">
        <v>14</v>
      </c>
      <c r="C22" s="7">
        <v>1</v>
      </c>
      <c r="D22" t="s">
        <v>56</v>
      </c>
      <c r="E22" s="5" t="str">
        <f t="shared" si="0"/>
        <v>2016-11-21</v>
      </c>
      <c r="F22" s="7">
        <f t="shared" si="1"/>
        <v>2016</v>
      </c>
      <c r="G22" s="7">
        <f t="shared" si="2"/>
        <v>11</v>
      </c>
      <c r="H22" s="7">
        <f t="shared" si="3"/>
        <v>21</v>
      </c>
      <c r="I22">
        <v>8</v>
      </c>
      <c r="J22">
        <v>20</v>
      </c>
      <c r="K22" t="s">
        <v>34</v>
      </c>
      <c r="L22" s="7">
        <v>2</v>
      </c>
      <c r="M22">
        <v>1</v>
      </c>
      <c r="N22" s="7">
        <v>1</v>
      </c>
      <c r="O22" t="s">
        <v>40</v>
      </c>
      <c r="P22" s="7">
        <v>0</v>
      </c>
      <c r="Q22" t="s">
        <v>41</v>
      </c>
      <c r="R22" s="3" t="s">
        <v>41</v>
      </c>
      <c r="S22" s="3">
        <v>1</v>
      </c>
      <c r="T22">
        <v>3</v>
      </c>
      <c r="U22" t="s">
        <v>17</v>
      </c>
      <c r="V22" s="3" t="s">
        <v>309</v>
      </c>
      <c r="W22" s="3" t="s">
        <v>309</v>
      </c>
      <c r="X22" s="3" t="s">
        <v>309</v>
      </c>
      <c r="Y22" s="3" t="s">
        <v>309</v>
      </c>
      <c r="Z22" s="3" t="s">
        <v>309</v>
      </c>
      <c r="AA22" s="3" t="s">
        <v>309</v>
      </c>
      <c r="AB22" s="3" t="s">
        <v>309</v>
      </c>
      <c r="AC22" s="3" t="s">
        <v>309</v>
      </c>
      <c r="AD22" s="3" t="s">
        <v>309</v>
      </c>
      <c r="AE22" s="3" t="s">
        <v>309</v>
      </c>
      <c r="AF22" s="3" t="s">
        <v>309</v>
      </c>
      <c r="AG22" s="3" t="s">
        <v>309</v>
      </c>
      <c r="AH22" s="3" t="s">
        <v>309</v>
      </c>
      <c r="AI22" s="3" t="s">
        <v>309</v>
      </c>
      <c r="AJ22">
        <v>2</v>
      </c>
      <c r="AK22" t="s">
        <v>29</v>
      </c>
      <c r="AL22" s="3">
        <f t="shared" si="17"/>
        <v>1</v>
      </c>
      <c r="AM22" s="3">
        <f t="shared" si="18"/>
        <v>1</v>
      </c>
      <c r="AN22" s="3">
        <f t="shared" si="19"/>
        <v>1</v>
      </c>
      <c r="AO22" s="3">
        <f t="shared" si="20"/>
        <v>0</v>
      </c>
      <c r="AP22" s="3">
        <f t="shared" si="21"/>
        <v>0</v>
      </c>
      <c r="AQ22" s="3">
        <f t="shared" si="22"/>
        <v>0</v>
      </c>
      <c r="AR22" s="3">
        <f t="shared" si="23"/>
        <v>0</v>
      </c>
      <c r="AS22" s="3">
        <f t="shared" si="24"/>
        <v>0</v>
      </c>
      <c r="AT22" s="3">
        <f t="shared" si="25"/>
        <v>0</v>
      </c>
      <c r="AU22" s="3">
        <f t="shared" si="26"/>
        <v>1</v>
      </c>
      <c r="AV22" s="3">
        <f t="shared" si="27"/>
        <v>1</v>
      </c>
      <c r="AW22" s="3">
        <f t="shared" si="28"/>
        <v>1</v>
      </c>
      <c r="AX22" t="s">
        <v>87</v>
      </c>
    </row>
    <row r="23" spans="1:50" x14ac:dyDescent="0.25">
      <c r="A23">
        <v>22</v>
      </c>
      <c r="B23" t="s">
        <v>14</v>
      </c>
      <c r="C23" s="7">
        <v>1</v>
      </c>
      <c r="D23" t="s">
        <v>56</v>
      </c>
      <c r="E23" s="5" t="str">
        <f t="shared" si="0"/>
        <v>2016-11-21</v>
      </c>
      <c r="F23" s="7">
        <f t="shared" si="1"/>
        <v>2016</v>
      </c>
      <c r="G23" s="7">
        <f t="shared" si="2"/>
        <v>11</v>
      </c>
      <c r="H23" s="7">
        <f t="shared" si="3"/>
        <v>21</v>
      </c>
      <c r="I23">
        <v>4</v>
      </c>
      <c r="J23">
        <v>20</v>
      </c>
      <c r="K23" t="s">
        <v>16</v>
      </c>
      <c r="L23" s="7">
        <v>1</v>
      </c>
      <c r="M23">
        <v>1</v>
      </c>
      <c r="N23" s="7">
        <v>1</v>
      </c>
      <c r="O23" t="s">
        <v>17</v>
      </c>
      <c r="Q23" t="s">
        <v>17</v>
      </c>
      <c r="T23">
        <v>1</v>
      </c>
      <c r="U23" t="s">
        <v>88</v>
      </c>
      <c r="V23" s="3">
        <f t="shared" si="4"/>
        <v>0</v>
      </c>
      <c r="W23" s="3">
        <f t="shared" si="5"/>
        <v>0</v>
      </c>
      <c r="X23" s="3">
        <f t="shared" si="6"/>
        <v>0</v>
      </c>
      <c r="Y23" s="3">
        <f t="shared" si="7"/>
        <v>0</v>
      </c>
      <c r="Z23" s="3">
        <f t="shared" si="8"/>
        <v>0</v>
      </c>
      <c r="AA23" s="3">
        <f t="shared" si="9"/>
        <v>0</v>
      </c>
      <c r="AB23" s="3">
        <f t="shared" si="10"/>
        <v>0</v>
      </c>
      <c r="AC23" s="3">
        <f t="shared" si="11"/>
        <v>1</v>
      </c>
      <c r="AD23" s="3">
        <f t="shared" si="12"/>
        <v>0</v>
      </c>
      <c r="AE23" s="3">
        <f t="shared" si="13"/>
        <v>0</v>
      </c>
      <c r="AF23" s="3">
        <f>IF(ISNUMBER(SEARCH("sofa_set",U23)),1,0)</f>
        <v>0</v>
      </c>
      <c r="AG23" s="3">
        <f t="shared" si="14"/>
        <v>0</v>
      </c>
      <c r="AH23" s="3">
        <f t="shared" si="15"/>
        <v>0</v>
      </c>
      <c r="AI23" s="3">
        <f t="shared" si="16"/>
        <v>1</v>
      </c>
      <c r="AJ23">
        <v>2</v>
      </c>
      <c r="AK23" t="s">
        <v>89</v>
      </c>
      <c r="AL23" s="3">
        <f t="shared" si="17"/>
        <v>1</v>
      </c>
      <c r="AM23" s="3">
        <f t="shared" si="18"/>
        <v>1</v>
      </c>
      <c r="AN23" s="3">
        <f t="shared" si="19"/>
        <v>1</v>
      </c>
      <c r="AO23" s="3">
        <f t="shared" si="20"/>
        <v>1</v>
      </c>
      <c r="AP23" s="3">
        <f t="shared" si="21"/>
        <v>0</v>
      </c>
      <c r="AQ23" s="3">
        <f t="shared" si="22"/>
        <v>0</v>
      </c>
      <c r="AR23" s="3">
        <f t="shared" si="23"/>
        <v>0</v>
      </c>
      <c r="AS23" s="3">
        <f t="shared" si="24"/>
        <v>1</v>
      </c>
      <c r="AT23" s="3">
        <f t="shared" si="25"/>
        <v>1</v>
      </c>
      <c r="AU23" s="3">
        <f t="shared" si="26"/>
        <v>1</v>
      </c>
      <c r="AV23" s="3">
        <f t="shared" si="27"/>
        <v>1</v>
      </c>
      <c r="AW23" s="3">
        <f t="shared" si="28"/>
        <v>1</v>
      </c>
      <c r="AX23" t="s">
        <v>90</v>
      </c>
    </row>
    <row r="24" spans="1:50" x14ac:dyDescent="0.25">
      <c r="A24">
        <v>23</v>
      </c>
      <c r="B24" t="s">
        <v>91</v>
      </c>
      <c r="C24" s="7">
        <v>2</v>
      </c>
      <c r="D24" t="s">
        <v>56</v>
      </c>
      <c r="E24" s="5" t="str">
        <f t="shared" si="0"/>
        <v>2016-11-21</v>
      </c>
      <c r="F24" s="7">
        <f t="shared" si="1"/>
        <v>2016</v>
      </c>
      <c r="G24" s="7">
        <f t="shared" si="2"/>
        <v>11</v>
      </c>
      <c r="H24" s="7">
        <f t="shared" si="3"/>
        <v>21</v>
      </c>
      <c r="I24">
        <v>10</v>
      </c>
      <c r="J24">
        <v>20</v>
      </c>
      <c r="K24" t="s">
        <v>34</v>
      </c>
      <c r="L24" s="7">
        <v>2</v>
      </c>
      <c r="M24">
        <v>4</v>
      </c>
      <c r="N24" s="7">
        <v>4</v>
      </c>
      <c r="O24" t="s">
        <v>17</v>
      </c>
      <c r="Q24" t="s">
        <v>17</v>
      </c>
      <c r="T24">
        <v>3</v>
      </c>
      <c r="U24" t="s">
        <v>92</v>
      </c>
      <c r="V24" s="3">
        <f t="shared" si="4"/>
        <v>1</v>
      </c>
      <c r="W24" s="3">
        <f t="shared" si="5"/>
        <v>1</v>
      </c>
      <c r="X24" s="3">
        <f t="shared" si="6"/>
        <v>1</v>
      </c>
      <c r="Y24" s="3">
        <f t="shared" si="7"/>
        <v>1</v>
      </c>
      <c r="Z24" s="3">
        <f t="shared" si="8"/>
        <v>0</v>
      </c>
      <c r="AA24" s="3">
        <f t="shared" si="9"/>
        <v>1</v>
      </c>
      <c r="AB24" s="3">
        <f t="shared" si="10"/>
        <v>0</v>
      </c>
      <c r="AC24" s="3">
        <f t="shared" si="11"/>
        <v>1</v>
      </c>
      <c r="AD24" s="3">
        <f t="shared" si="12"/>
        <v>0</v>
      </c>
      <c r="AE24" s="3">
        <f t="shared" si="13"/>
        <v>1</v>
      </c>
      <c r="AF24" s="3">
        <f>IF(ISNUMBER(SEARCH("sofa_set",U24)),1,0)</f>
        <v>0</v>
      </c>
      <c r="AG24" s="3">
        <f t="shared" si="14"/>
        <v>1</v>
      </c>
      <c r="AH24" s="3">
        <f t="shared" si="15"/>
        <v>0</v>
      </c>
      <c r="AI24" s="3">
        <f t="shared" si="16"/>
        <v>8</v>
      </c>
      <c r="AJ24">
        <v>3</v>
      </c>
      <c r="AK24" t="s">
        <v>93</v>
      </c>
      <c r="AL24" s="3">
        <f t="shared" si="17"/>
        <v>0</v>
      </c>
      <c r="AM24" s="3">
        <f t="shared" si="18"/>
        <v>0</v>
      </c>
      <c r="AN24" s="3">
        <f t="shared" si="19"/>
        <v>0</v>
      </c>
      <c r="AO24" s="3">
        <f t="shared" si="20"/>
        <v>0</v>
      </c>
      <c r="AP24" s="3">
        <f t="shared" si="21"/>
        <v>0</v>
      </c>
      <c r="AQ24" s="3">
        <f t="shared" si="22"/>
        <v>0</v>
      </c>
      <c r="AR24" s="3">
        <f t="shared" si="23"/>
        <v>0</v>
      </c>
      <c r="AS24" s="3">
        <f t="shared" si="24"/>
        <v>0</v>
      </c>
      <c r="AT24" s="3">
        <f t="shared" si="25"/>
        <v>0</v>
      </c>
      <c r="AU24" s="3">
        <f t="shared" si="26"/>
        <v>0</v>
      </c>
      <c r="AV24" s="3">
        <f t="shared" si="27"/>
        <v>0</v>
      </c>
      <c r="AW24" s="3">
        <f t="shared" si="28"/>
        <v>0</v>
      </c>
      <c r="AX24" t="s">
        <v>94</v>
      </c>
    </row>
    <row r="25" spans="1:50" x14ac:dyDescent="0.25">
      <c r="A25">
        <v>24</v>
      </c>
      <c r="B25" t="s">
        <v>91</v>
      </c>
      <c r="C25" s="7">
        <v>2</v>
      </c>
      <c r="D25" t="s">
        <v>56</v>
      </c>
      <c r="E25" s="5" t="str">
        <f t="shared" si="0"/>
        <v>2016-11-21</v>
      </c>
      <c r="F25" s="7">
        <f t="shared" si="1"/>
        <v>2016</v>
      </c>
      <c r="G25" s="7">
        <f t="shared" si="2"/>
        <v>11</v>
      </c>
      <c r="H25" s="7">
        <f t="shared" si="3"/>
        <v>21</v>
      </c>
      <c r="I25">
        <v>6</v>
      </c>
      <c r="J25">
        <v>4</v>
      </c>
      <c r="K25" t="s">
        <v>34</v>
      </c>
      <c r="L25" s="7">
        <v>2</v>
      </c>
      <c r="M25">
        <v>2</v>
      </c>
      <c r="N25" s="7">
        <v>2</v>
      </c>
      <c r="O25" t="s">
        <v>40</v>
      </c>
      <c r="P25" s="7">
        <v>0</v>
      </c>
      <c r="Q25" t="s">
        <v>41</v>
      </c>
      <c r="R25" s="3" t="s">
        <v>41</v>
      </c>
      <c r="S25" s="3">
        <v>1</v>
      </c>
      <c r="T25">
        <v>3</v>
      </c>
      <c r="U25" t="s">
        <v>95</v>
      </c>
      <c r="V25" s="3">
        <f t="shared" si="4"/>
        <v>0</v>
      </c>
      <c r="W25" s="3">
        <f t="shared" si="5"/>
        <v>0</v>
      </c>
      <c r="X25" s="3">
        <f>IF(ISNUMBER(SEARCH("cow_plough",U25)),1,0)</f>
        <v>0</v>
      </c>
      <c r="Y25" s="3">
        <f t="shared" si="7"/>
        <v>0</v>
      </c>
      <c r="Z25" s="3">
        <f t="shared" si="8"/>
        <v>0</v>
      </c>
      <c r="AA25" s="3">
        <f t="shared" si="9"/>
        <v>1</v>
      </c>
      <c r="AB25" s="3">
        <f t="shared" si="10"/>
        <v>0</v>
      </c>
      <c r="AC25" s="3">
        <f t="shared" si="11"/>
        <v>1</v>
      </c>
      <c r="AD25" s="3">
        <f t="shared" si="12"/>
        <v>1</v>
      </c>
      <c r="AE25" s="3">
        <f t="shared" si="13"/>
        <v>0</v>
      </c>
      <c r="AF25" s="3">
        <f>IF(ISNUMBER(SEARCH("sofa_set",U25)),1,0)</f>
        <v>1</v>
      </c>
      <c r="AG25" s="3">
        <f t="shared" si="14"/>
        <v>0</v>
      </c>
      <c r="AH25" s="3">
        <f t="shared" si="15"/>
        <v>0</v>
      </c>
      <c r="AI25" s="3">
        <f t="shared" si="16"/>
        <v>4</v>
      </c>
      <c r="AJ25">
        <v>2</v>
      </c>
      <c r="AK25" t="s">
        <v>78</v>
      </c>
      <c r="AL25" s="3">
        <f t="shared" si="17"/>
        <v>0</v>
      </c>
      <c r="AM25" s="3">
        <f t="shared" si="18"/>
        <v>0</v>
      </c>
      <c r="AN25" s="3">
        <f t="shared" si="19"/>
        <v>0</v>
      </c>
      <c r="AO25" s="3">
        <f t="shared" si="20"/>
        <v>0</v>
      </c>
      <c r="AP25" s="3">
        <f t="shared" si="21"/>
        <v>0</v>
      </c>
      <c r="AQ25" s="3">
        <f t="shared" si="22"/>
        <v>0</v>
      </c>
      <c r="AR25" s="3">
        <f t="shared" si="23"/>
        <v>0</v>
      </c>
      <c r="AS25" s="3">
        <f t="shared" si="24"/>
        <v>0</v>
      </c>
      <c r="AT25" s="3">
        <f t="shared" si="25"/>
        <v>0</v>
      </c>
      <c r="AU25" s="3">
        <f t="shared" si="26"/>
        <v>0</v>
      </c>
      <c r="AV25" s="3">
        <f t="shared" si="27"/>
        <v>1</v>
      </c>
      <c r="AW25" s="3">
        <f t="shared" si="28"/>
        <v>1</v>
      </c>
      <c r="AX25" t="s">
        <v>96</v>
      </c>
    </row>
    <row r="26" spans="1:50" x14ac:dyDescent="0.25">
      <c r="A26">
        <v>25</v>
      </c>
      <c r="B26" t="s">
        <v>91</v>
      </c>
      <c r="C26" s="7">
        <v>2</v>
      </c>
      <c r="D26" t="s">
        <v>56</v>
      </c>
      <c r="E26" s="5" t="str">
        <f t="shared" si="0"/>
        <v>2016-11-21</v>
      </c>
      <c r="F26" s="7">
        <f t="shared" si="1"/>
        <v>2016</v>
      </c>
      <c r="G26" s="7">
        <f t="shared" si="2"/>
        <v>11</v>
      </c>
      <c r="H26" s="7">
        <f t="shared" si="3"/>
        <v>21</v>
      </c>
      <c r="I26">
        <v>11</v>
      </c>
      <c r="J26">
        <v>6</v>
      </c>
      <c r="K26" t="s">
        <v>34</v>
      </c>
      <c r="L26" s="7">
        <v>2</v>
      </c>
      <c r="M26">
        <v>3</v>
      </c>
      <c r="N26" s="7">
        <v>3</v>
      </c>
      <c r="O26" t="s">
        <v>40</v>
      </c>
      <c r="P26" s="7">
        <v>0</v>
      </c>
      <c r="Q26" t="s">
        <v>41</v>
      </c>
      <c r="R26" s="3" t="s">
        <v>41</v>
      </c>
      <c r="S26" s="3">
        <v>1</v>
      </c>
      <c r="T26">
        <v>2</v>
      </c>
      <c r="U26" t="s">
        <v>97</v>
      </c>
      <c r="V26" s="3">
        <f t="shared" si="4"/>
        <v>0</v>
      </c>
      <c r="W26" s="3">
        <f t="shared" si="5"/>
        <v>1</v>
      </c>
      <c r="X26" s="3">
        <f t="shared" si="6"/>
        <v>1</v>
      </c>
      <c r="Y26" s="3">
        <f t="shared" si="7"/>
        <v>0</v>
      </c>
      <c r="Z26" s="3">
        <f t="shared" si="8"/>
        <v>0</v>
      </c>
      <c r="AA26" s="3">
        <f t="shared" si="9"/>
        <v>1</v>
      </c>
      <c r="AB26" s="3">
        <f t="shared" si="10"/>
        <v>1</v>
      </c>
      <c r="AC26" s="3">
        <f t="shared" si="11"/>
        <v>1</v>
      </c>
      <c r="AD26" s="3">
        <f t="shared" si="12"/>
        <v>1</v>
      </c>
      <c r="AE26" s="3">
        <f t="shared" si="13"/>
        <v>1</v>
      </c>
      <c r="AF26" s="3">
        <f>IF(ISNUMBER(SEARCH("sofa_set",U26)),1,0)</f>
        <v>1</v>
      </c>
      <c r="AG26" s="3">
        <f t="shared" si="14"/>
        <v>1</v>
      </c>
      <c r="AH26" s="3">
        <f t="shared" si="15"/>
        <v>1</v>
      </c>
      <c r="AI26" s="3">
        <f t="shared" si="16"/>
        <v>10</v>
      </c>
      <c r="AJ26">
        <v>2</v>
      </c>
      <c r="AK26" t="s">
        <v>98</v>
      </c>
      <c r="AL26" s="3">
        <f t="shared" si="17"/>
        <v>1</v>
      </c>
      <c r="AM26" s="3">
        <f t="shared" si="18"/>
        <v>1</v>
      </c>
      <c r="AN26" s="3">
        <f t="shared" si="19"/>
        <v>0</v>
      </c>
      <c r="AO26" s="3">
        <f t="shared" si="20"/>
        <v>0</v>
      </c>
      <c r="AP26" s="3">
        <f t="shared" si="21"/>
        <v>0</v>
      </c>
      <c r="AQ26" s="3">
        <f t="shared" si="22"/>
        <v>0</v>
      </c>
      <c r="AR26" s="3">
        <f t="shared" si="23"/>
        <v>0</v>
      </c>
      <c r="AS26" s="3">
        <f t="shared" si="24"/>
        <v>0</v>
      </c>
      <c r="AT26" s="3">
        <f t="shared" si="25"/>
        <v>0</v>
      </c>
      <c r="AU26" s="3">
        <f t="shared" si="26"/>
        <v>1</v>
      </c>
      <c r="AV26" s="3">
        <f t="shared" si="27"/>
        <v>0</v>
      </c>
      <c r="AW26" s="3">
        <f t="shared" si="28"/>
        <v>0</v>
      </c>
      <c r="AX26" t="s">
        <v>99</v>
      </c>
    </row>
    <row r="27" spans="1:50" x14ac:dyDescent="0.25">
      <c r="A27">
        <v>26</v>
      </c>
      <c r="B27" t="s">
        <v>91</v>
      </c>
      <c r="C27" s="7">
        <v>2</v>
      </c>
      <c r="D27" t="s">
        <v>56</v>
      </c>
      <c r="E27" s="5" t="str">
        <f t="shared" si="0"/>
        <v>2016-11-21</v>
      </c>
      <c r="F27" s="7">
        <f t="shared" si="1"/>
        <v>2016</v>
      </c>
      <c r="G27" s="7">
        <f t="shared" si="2"/>
        <v>11</v>
      </c>
      <c r="H27" s="7">
        <f t="shared" si="3"/>
        <v>21</v>
      </c>
      <c r="I27">
        <v>3</v>
      </c>
      <c r="J27">
        <v>20</v>
      </c>
      <c r="K27" t="s">
        <v>34</v>
      </c>
      <c r="L27" s="7">
        <v>2</v>
      </c>
      <c r="M27">
        <v>2</v>
      </c>
      <c r="N27" s="7">
        <v>2</v>
      </c>
      <c r="O27" t="s">
        <v>40</v>
      </c>
      <c r="P27" s="7">
        <v>0</v>
      </c>
      <c r="Q27" t="s">
        <v>41</v>
      </c>
      <c r="R27" s="3" t="s">
        <v>41</v>
      </c>
      <c r="S27" s="3">
        <v>1</v>
      </c>
      <c r="T27">
        <v>2</v>
      </c>
      <c r="U27" t="s">
        <v>100</v>
      </c>
      <c r="V27" s="3">
        <f t="shared" si="4"/>
        <v>0</v>
      </c>
      <c r="W27" s="3">
        <f t="shared" si="5"/>
        <v>0</v>
      </c>
      <c r="X27" s="3">
        <f t="shared" si="6"/>
        <v>1</v>
      </c>
      <c r="Y27" s="3">
        <f t="shared" si="7"/>
        <v>0</v>
      </c>
      <c r="Z27" s="3">
        <f t="shared" si="8"/>
        <v>0</v>
      </c>
      <c r="AA27" s="3">
        <f t="shared" si="9"/>
        <v>1</v>
      </c>
      <c r="AB27" s="3">
        <f t="shared" si="10"/>
        <v>0</v>
      </c>
      <c r="AC27" s="3">
        <f t="shared" si="11"/>
        <v>1</v>
      </c>
      <c r="AD27" s="3">
        <f t="shared" si="12"/>
        <v>1</v>
      </c>
      <c r="AE27" s="3">
        <f t="shared" si="13"/>
        <v>0</v>
      </c>
      <c r="AF27" s="3">
        <f>IF(ISNUMBER(SEARCH("sofa_set",U27)),1,0)</f>
        <v>0</v>
      </c>
      <c r="AG27" s="3">
        <f t="shared" si="14"/>
        <v>0</v>
      </c>
      <c r="AH27" s="3">
        <f t="shared" si="15"/>
        <v>0</v>
      </c>
      <c r="AI27" s="3">
        <f t="shared" si="16"/>
        <v>4</v>
      </c>
      <c r="AJ27">
        <v>2</v>
      </c>
      <c r="AK27" t="s">
        <v>93</v>
      </c>
      <c r="AL27" s="3">
        <f t="shared" si="17"/>
        <v>0</v>
      </c>
      <c r="AM27" s="3">
        <f t="shared" si="18"/>
        <v>0</v>
      </c>
      <c r="AN27" s="3">
        <f t="shared" si="19"/>
        <v>0</v>
      </c>
      <c r="AO27" s="3">
        <f t="shared" si="20"/>
        <v>0</v>
      </c>
      <c r="AP27" s="3">
        <f t="shared" si="21"/>
        <v>0</v>
      </c>
      <c r="AQ27" s="3">
        <f t="shared" si="22"/>
        <v>0</v>
      </c>
      <c r="AR27" s="3">
        <f t="shared" si="23"/>
        <v>0</v>
      </c>
      <c r="AS27" s="3">
        <f t="shared" si="24"/>
        <v>0</v>
      </c>
      <c r="AT27" s="3">
        <f t="shared" si="25"/>
        <v>0</v>
      </c>
      <c r="AU27" s="3">
        <f t="shared" si="26"/>
        <v>0</v>
      </c>
      <c r="AV27" s="3">
        <f t="shared" si="27"/>
        <v>0</v>
      </c>
      <c r="AW27" s="3">
        <f t="shared" si="28"/>
        <v>0</v>
      </c>
      <c r="AX27" t="s">
        <v>101</v>
      </c>
    </row>
    <row r="28" spans="1:50" x14ac:dyDescent="0.25">
      <c r="A28">
        <v>27</v>
      </c>
      <c r="B28" t="s">
        <v>91</v>
      </c>
      <c r="C28" s="7">
        <v>2</v>
      </c>
      <c r="D28" t="s">
        <v>56</v>
      </c>
      <c r="E28" s="5" t="str">
        <f t="shared" si="0"/>
        <v>2016-11-21</v>
      </c>
      <c r="F28" s="7">
        <f t="shared" si="1"/>
        <v>2016</v>
      </c>
      <c r="G28" s="7">
        <f t="shared" si="2"/>
        <v>11</v>
      </c>
      <c r="H28" s="7">
        <f t="shared" si="3"/>
        <v>21</v>
      </c>
      <c r="I28">
        <v>7</v>
      </c>
      <c r="J28">
        <v>36</v>
      </c>
      <c r="K28" t="s">
        <v>34</v>
      </c>
      <c r="L28" s="7">
        <v>2</v>
      </c>
      <c r="M28">
        <v>2</v>
      </c>
      <c r="N28" s="7">
        <v>2</v>
      </c>
      <c r="O28" t="s">
        <v>17</v>
      </c>
      <c r="Q28" t="s">
        <v>17</v>
      </c>
      <c r="T28">
        <v>3</v>
      </c>
      <c r="U28" t="s">
        <v>82</v>
      </c>
      <c r="V28" s="3">
        <f t="shared" si="4"/>
        <v>1</v>
      </c>
      <c r="W28" s="3">
        <f t="shared" si="5"/>
        <v>0</v>
      </c>
      <c r="X28" s="3">
        <f t="shared" si="6"/>
        <v>1</v>
      </c>
      <c r="Y28" s="3">
        <f t="shared" si="7"/>
        <v>0</v>
      </c>
      <c r="Z28" s="3">
        <f t="shared" si="8"/>
        <v>0</v>
      </c>
      <c r="AA28" s="3">
        <f t="shared" si="9"/>
        <v>1</v>
      </c>
      <c r="AB28" s="3">
        <f t="shared" si="10"/>
        <v>0</v>
      </c>
      <c r="AC28" s="3">
        <f t="shared" si="11"/>
        <v>1</v>
      </c>
      <c r="AD28" s="3">
        <f t="shared" si="12"/>
        <v>0</v>
      </c>
      <c r="AE28" s="3">
        <f t="shared" si="13"/>
        <v>0</v>
      </c>
      <c r="AF28" s="3">
        <f>IF(ISNUMBER(SEARCH("sofa_set",U28)),1,0)</f>
        <v>0</v>
      </c>
      <c r="AG28" s="3">
        <f t="shared" si="14"/>
        <v>1</v>
      </c>
      <c r="AH28" s="3">
        <f t="shared" si="15"/>
        <v>1</v>
      </c>
      <c r="AI28" s="3">
        <f t="shared" si="16"/>
        <v>6</v>
      </c>
      <c r="AJ28">
        <v>3</v>
      </c>
      <c r="AK28" t="s">
        <v>93</v>
      </c>
      <c r="AL28" s="3">
        <f t="shared" si="17"/>
        <v>0</v>
      </c>
      <c r="AM28" s="3">
        <f t="shared" si="18"/>
        <v>0</v>
      </c>
      <c r="AN28" s="3">
        <f t="shared" si="19"/>
        <v>0</v>
      </c>
      <c r="AO28" s="3">
        <f t="shared" si="20"/>
        <v>0</v>
      </c>
      <c r="AP28" s="3">
        <f t="shared" si="21"/>
        <v>0</v>
      </c>
      <c r="AQ28" s="3">
        <f t="shared" si="22"/>
        <v>0</v>
      </c>
      <c r="AR28" s="3">
        <f t="shared" si="23"/>
        <v>0</v>
      </c>
      <c r="AS28" s="3">
        <f t="shared" si="24"/>
        <v>0</v>
      </c>
      <c r="AT28" s="3">
        <f t="shared" si="25"/>
        <v>0</v>
      </c>
      <c r="AU28" s="3">
        <f t="shared" si="26"/>
        <v>0</v>
      </c>
      <c r="AV28" s="3">
        <f t="shared" si="27"/>
        <v>0</v>
      </c>
      <c r="AW28" s="3">
        <f t="shared" si="28"/>
        <v>0</v>
      </c>
      <c r="AX28" t="s">
        <v>102</v>
      </c>
    </row>
    <row r="29" spans="1:50" x14ac:dyDescent="0.25">
      <c r="A29">
        <v>28</v>
      </c>
      <c r="B29" t="s">
        <v>91</v>
      </c>
      <c r="C29" s="7">
        <v>2</v>
      </c>
      <c r="D29" t="s">
        <v>56</v>
      </c>
      <c r="E29" s="5" t="str">
        <f t="shared" si="0"/>
        <v>2016-11-21</v>
      </c>
      <c r="F29" s="7">
        <f t="shared" si="1"/>
        <v>2016</v>
      </c>
      <c r="G29" s="7">
        <f t="shared" si="2"/>
        <v>11</v>
      </c>
      <c r="H29" s="7">
        <f t="shared" si="3"/>
        <v>21</v>
      </c>
      <c r="I29">
        <v>2</v>
      </c>
      <c r="J29">
        <v>2</v>
      </c>
      <c r="K29" t="s">
        <v>16</v>
      </c>
      <c r="L29" s="7">
        <v>1</v>
      </c>
      <c r="M29">
        <v>1</v>
      </c>
      <c r="N29" s="7">
        <v>1</v>
      </c>
      <c r="O29" t="s">
        <v>40</v>
      </c>
      <c r="P29" s="7">
        <v>0</v>
      </c>
      <c r="Q29" t="s">
        <v>103</v>
      </c>
      <c r="R29" s="3" t="s">
        <v>103</v>
      </c>
      <c r="S29" s="3">
        <v>3</v>
      </c>
      <c r="T29">
        <v>1</v>
      </c>
      <c r="U29" t="s">
        <v>17</v>
      </c>
      <c r="V29" s="3" t="s">
        <v>309</v>
      </c>
      <c r="W29" s="3" t="s">
        <v>309</v>
      </c>
      <c r="X29" s="3" t="s">
        <v>309</v>
      </c>
      <c r="Y29" s="3" t="s">
        <v>309</v>
      </c>
      <c r="Z29" s="3" t="s">
        <v>309</v>
      </c>
      <c r="AA29" s="3" t="s">
        <v>309</v>
      </c>
      <c r="AB29" s="3" t="s">
        <v>309</v>
      </c>
      <c r="AC29" s="3" t="s">
        <v>309</v>
      </c>
      <c r="AD29" s="3" t="s">
        <v>309</v>
      </c>
      <c r="AE29" s="3" t="s">
        <v>309</v>
      </c>
      <c r="AF29" s="3" t="s">
        <v>309</v>
      </c>
      <c r="AG29" s="3" t="s">
        <v>309</v>
      </c>
      <c r="AH29" s="3" t="s">
        <v>309</v>
      </c>
      <c r="AI29" s="3" t="s">
        <v>309</v>
      </c>
      <c r="AJ29">
        <v>3</v>
      </c>
      <c r="AK29" t="s">
        <v>38</v>
      </c>
      <c r="AL29" s="3">
        <f t="shared" si="17"/>
        <v>0</v>
      </c>
      <c r="AM29" s="3">
        <f t="shared" si="18"/>
        <v>0</v>
      </c>
      <c r="AN29" s="3">
        <f t="shared" si="19"/>
        <v>0</v>
      </c>
      <c r="AO29" s="3">
        <f t="shared" si="20"/>
        <v>0</v>
      </c>
      <c r="AP29" s="3">
        <f t="shared" si="21"/>
        <v>0</v>
      </c>
      <c r="AQ29" s="3">
        <f t="shared" si="22"/>
        <v>0</v>
      </c>
      <c r="AR29" s="3">
        <f t="shared" si="23"/>
        <v>0</v>
      </c>
      <c r="AS29" s="3">
        <f t="shared" si="24"/>
        <v>1</v>
      </c>
      <c r="AT29" s="3">
        <f t="shared" si="25"/>
        <v>1</v>
      </c>
      <c r="AU29" s="3">
        <f t="shared" si="26"/>
        <v>1</v>
      </c>
      <c r="AV29" s="3">
        <f t="shared" si="27"/>
        <v>0</v>
      </c>
      <c r="AW29" s="3">
        <f t="shared" si="28"/>
        <v>0</v>
      </c>
      <c r="AX29" t="s">
        <v>104</v>
      </c>
    </row>
    <row r="30" spans="1:50" x14ac:dyDescent="0.25">
      <c r="A30">
        <v>29</v>
      </c>
      <c r="B30" t="s">
        <v>91</v>
      </c>
      <c r="C30" s="7">
        <v>2</v>
      </c>
      <c r="D30" t="s">
        <v>56</v>
      </c>
      <c r="E30" s="5" t="str">
        <f t="shared" si="0"/>
        <v>2016-11-21</v>
      </c>
      <c r="F30" s="7">
        <f t="shared" si="1"/>
        <v>2016</v>
      </c>
      <c r="G30" s="7">
        <f t="shared" si="2"/>
        <v>11</v>
      </c>
      <c r="H30" s="7">
        <f t="shared" si="3"/>
        <v>21</v>
      </c>
      <c r="I30">
        <v>7</v>
      </c>
      <c r="J30">
        <v>10</v>
      </c>
      <c r="K30" t="s">
        <v>34</v>
      </c>
      <c r="L30" s="7">
        <v>2</v>
      </c>
      <c r="M30">
        <v>2</v>
      </c>
      <c r="N30" s="7">
        <v>2</v>
      </c>
      <c r="O30" t="s">
        <v>22</v>
      </c>
      <c r="P30" s="7">
        <v>1</v>
      </c>
      <c r="Q30" t="s">
        <v>105</v>
      </c>
      <c r="R30" s="3" t="s">
        <v>105</v>
      </c>
      <c r="S30" s="3">
        <v>4</v>
      </c>
      <c r="T30">
        <v>1</v>
      </c>
      <c r="U30" t="s">
        <v>106</v>
      </c>
      <c r="V30" s="3">
        <f t="shared" si="4"/>
        <v>1</v>
      </c>
      <c r="W30" s="3">
        <f t="shared" si="5"/>
        <v>0</v>
      </c>
      <c r="X30" s="3">
        <f t="shared" si="6"/>
        <v>0</v>
      </c>
      <c r="Y30" s="3">
        <f t="shared" si="7"/>
        <v>0</v>
      </c>
      <c r="Z30" s="3">
        <f t="shared" si="8"/>
        <v>0</v>
      </c>
      <c r="AA30" s="3">
        <f t="shared" si="9"/>
        <v>1</v>
      </c>
      <c r="AB30" s="3">
        <f t="shared" si="10"/>
        <v>1</v>
      </c>
      <c r="AC30" s="3">
        <f t="shared" si="11"/>
        <v>1</v>
      </c>
      <c r="AD30" s="3">
        <f t="shared" si="12"/>
        <v>1</v>
      </c>
      <c r="AE30" s="3">
        <f t="shared" si="13"/>
        <v>0</v>
      </c>
      <c r="AF30" s="3">
        <f>IF(ISNUMBER(SEARCH("sofa_set",U30)),1,0)</f>
        <v>0</v>
      </c>
      <c r="AG30" s="3">
        <f t="shared" si="14"/>
        <v>0</v>
      </c>
      <c r="AH30" s="3">
        <f t="shared" si="15"/>
        <v>0</v>
      </c>
      <c r="AI30" s="3">
        <f t="shared" si="16"/>
        <v>5</v>
      </c>
      <c r="AJ30">
        <v>3</v>
      </c>
      <c r="AK30" t="s">
        <v>75</v>
      </c>
      <c r="AL30" s="3">
        <f t="shared" si="17"/>
        <v>1</v>
      </c>
      <c r="AM30" s="3">
        <f t="shared" si="18"/>
        <v>1</v>
      </c>
      <c r="AN30" s="3">
        <f t="shared" si="19"/>
        <v>0</v>
      </c>
      <c r="AO30" s="3">
        <f t="shared" si="20"/>
        <v>0</v>
      </c>
      <c r="AP30" s="3">
        <f t="shared" si="21"/>
        <v>0</v>
      </c>
      <c r="AQ30" s="3">
        <f t="shared" si="22"/>
        <v>0</v>
      </c>
      <c r="AR30" s="3">
        <f t="shared" si="23"/>
        <v>0</v>
      </c>
      <c r="AS30" s="3">
        <f t="shared" si="24"/>
        <v>0</v>
      </c>
      <c r="AT30" s="3">
        <f t="shared" si="25"/>
        <v>0</v>
      </c>
      <c r="AU30" s="3">
        <f t="shared" si="26"/>
        <v>0</v>
      </c>
      <c r="AV30" s="3">
        <f t="shared" si="27"/>
        <v>0</v>
      </c>
      <c r="AW30" s="3">
        <f t="shared" si="28"/>
        <v>0</v>
      </c>
      <c r="AX30" t="s">
        <v>107</v>
      </c>
    </row>
    <row r="31" spans="1:50" x14ac:dyDescent="0.25">
      <c r="A31">
        <v>30</v>
      </c>
      <c r="B31" t="s">
        <v>91</v>
      </c>
      <c r="C31" s="7">
        <v>2</v>
      </c>
      <c r="D31" t="s">
        <v>56</v>
      </c>
      <c r="E31" s="5" t="str">
        <f t="shared" si="0"/>
        <v>2016-11-21</v>
      </c>
      <c r="F31" s="7">
        <f t="shared" si="1"/>
        <v>2016</v>
      </c>
      <c r="G31" s="7">
        <f t="shared" si="2"/>
        <v>11</v>
      </c>
      <c r="H31" s="7">
        <f t="shared" si="3"/>
        <v>21</v>
      </c>
      <c r="I31">
        <v>7</v>
      </c>
      <c r="J31">
        <v>22</v>
      </c>
      <c r="K31" t="s">
        <v>16</v>
      </c>
      <c r="L31" s="7">
        <v>1</v>
      </c>
      <c r="M31">
        <v>2</v>
      </c>
      <c r="N31" s="7">
        <v>2</v>
      </c>
      <c r="O31" t="s">
        <v>17</v>
      </c>
      <c r="Q31" t="s">
        <v>17</v>
      </c>
      <c r="T31">
        <v>1</v>
      </c>
      <c r="U31" t="s">
        <v>108</v>
      </c>
      <c r="V31" s="3">
        <f t="shared" si="4"/>
        <v>1</v>
      </c>
      <c r="W31" s="3">
        <f t="shared" si="5"/>
        <v>0</v>
      </c>
      <c r="X31" s="3">
        <f t="shared" si="6"/>
        <v>0</v>
      </c>
      <c r="Y31" s="3">
        <f t="shared" si="7"/>
        <v>0</v>
      </c>
      <c r="Z31" s="3">
        <f t="shared" si="8"/>
        <v>0</v>
      </c>
      <c r="AA31" s="3">
        <f t="shared" si="9"/>
        <v>1</v>
      </c>
      <c r="AB31" s="3">
        <f t="shared" si="10"/>
        <v>0</v>
      </c>
      <c r="AC31" s="3">
        <f t="shared" si="11"/>
        <v>1</v>
      </c>
      <c r="AD31" s="3">
        <f t="shared" si="12"/>
        <v>0</v>
      </c>
      <c r="AE31" s="3">
        <f t="shared" si="13"/>
        <v>0</v>
      </c>
      <c r="AF31" s="3">
        <f>IF(ISNUMBER(SEARCH("sofa_set",U31)),1,0)</f>
        <v>0</v>
      </c>
      <c r="AG31" s="3">
        <f t="shared" si="14"/>
        <v>0</v>
      </c>
      <c r="AH31" s="3">
        <f t="shared" si="15"/>
        <v>0</v>
      </c>
      <c r="AI31" s="3">
        <f t="shared" si="16"/>
        <v>3</v>
      </c>
      <c r="AJ31">
        <v>2</v>
      </c>
      <c r="AK31" t="s">
        <v>75</v>
      </c>
      <c r="AL31" s="3">
        <f t="shared" si="17"/>
        <v>1</v>
      </c>
      <c r="AM31" s="3">
        <f t="shared" si="18"/>
        <v>1</v>
      </c>
      <c r="AN31" s="3">
        <f t="shared" si="19"/>
        <v>0</v>
      </c>
      <c r="AO31" s="3">
        <f t="shared" si="20"/>
        <v>0</v>
      </c>
      <c r="AP31" s="3">
        <f t="shared" si="21"/>
        <v>0</v>
      </c>
      <c r="AQ31" s="3">
        <f t="shared" si="22"/>
        <v>0</v>
      </c>
      <c r="AR31" s="3">
        <f t="shared" si="23"/>
        <v>0</v>
      </c>
      <c r="AS31" s="3">
        <f t="shared" si="24"/>
        <v>0</v>
      </c>
      <c r="AT31" s="3">
        <f t="shared" si="25"/>
        <v>0</v>
      </c>
      <c r="AU31" s="3">
        <f t="shared" si="26"/>
        <v>0</v>
      </c>
      <c r="AV31" s="3">
        <f t="shared" si="27"/>
        <v>0</v>
      </c>
      <c r="AW31" s="3">
        <f t="shared" si="28"/>
        <v>0</v>
      </c>
      <c r="AX31" t="s">
        <v>109</v>
      </c>
    </row>
    <row r="32" spans="1:50" x14ac:dyDescent="0.25">
      <c r="A32">
        <v>31</v>
      </c>
      <c r="B32" t="s">
        <v>91</v>
      </c>
      <c r="C32" s="7">
        <v>2</v>
      </c>
      <c r="D32" t="s">
        <v>56</v>
      </c>
      <c r="E32" s="5" t="str">
        <f t="shared" si="0"/>
        <v>2016-11-21</v>
      </c>
      <c r="F32" s="7">
        <f t="shared" si="1"/>
        <v>2016</v>
      </c>
      <c r="G32" s="7">
        <f t="shared" si="2"/>
        <v>11</v>
      </c>
      <c r="H32" s="7">
        <f t="shared" si="3"/>
        <v>21</v>
      </c>
      <c r="I32">
        <v>3</v>
      </c>
      <c r="J32">
        <v>2</v>
      </c>
      <c r="K32" t="s">
        <v>16</v>
      </c>
      <c r="L32" s="7">
        <v>1</v>
      </c>
      <c r="M32">
        <v>1</v>
      </c>
      <c r="N32" s="7">
        <v>1</v>
      </c>
      <c r="O32" t="s">
        <v>17</v>
      </c>
      <c r="Q32" t="s">
        <v>17</v>
      </c>
      <c r="T32">
        <v>1</v>
      </c>
      <c r="U32" t="s">
        <v>17</v>
      </c>
      <c r="V32" s="3" t="s">
        <v>309</v>
      </c>
      <c r="W32" s="3" t="s">
        <v>309</v>
      </c>
      <c r="X32" s="3" t="s">
        <v>309</v>
      </c>
      <c r="Y32" s="3" t="s">
        <v>309</v>
      </c>
      <c r="Z32" s="3" t="s">
        <v>309</v>
      </c>
      <c r="AA32" s="3" t="s">
        <v>309</v>
      </c>
      <c r="AB32" s="3" t="s">
        <v>309</v>
      </c>
      <c r="AC32" s="3" t="s">
        <v>309</v>
      </c>
      <c r="AD32" s="3" t="s">
        <v>309</v>
      </c>
      <c r="AE32" s="3" t="s">
        <v>309</v>
      </c>
      <c r="AF32" s="3" t="s">
        <v>309</v>
      </c>
      <c r="AG32" s="3" t="s">
        <v>309</v>
      </c>
      <c r="AH32" s="3" t="s">
        <v>309</v>
      </c>
      <c r="AI32" s="3" t="s">
        <v>309</v>
      </c>
      <c r="AJ32">
        <v>3</v>
      </c>
      <c r="AK32" t="s">
        <v>93</v>
      </c>
      <c r="AL32" s="3">
        <f t="shared" si="17"/>
        <v>0</v>
      </c>
      <c r="AM32" s="3">
        <f t="shared" si="18"/>
        <v>0</v>
      </c>
      <c r="AN32" s="3">
        <f t="shared" si="19"/>
        <v>0</v>
      </c>
      <c r="AO32" s="3">
        <f t="shared" si="20"/>
        <v>0</v>
      </c>
      <c r="AP32" s="3">
        <f t="shared" si="21"/>
        <v>0</v>
      </c>
      <c r="AQ32" s="3">
        <f t="shared" si="22"/>
        <v>0</v>
      </c>
      <c r="AR32" s="3">
        <f t="shared" si="23"/>
        <v>0</v>
      </c>
      <c r="AS32" s="3">
        <f t="shared" si="24"/>
        <v>0</v>
      </c>
      <c r="AT32" s="3">
        <f t="shared" si="25"/>
        <v>0</v>
      </c>
      <c r="AU32" s="3">
        <f t="shared" si="26"/>
        <v>0</v>
      </c>
      <c r="AV32" s="3">
        <f t="shared" si="27"/>
        <v>0</v>
      </c>
      <c r="AW32" s="3">
        <f t="shared" si="28"/>
        <v>0</v>
      </c>
      <c r="AX32" t="s">
        <v>110</v>
      </c>
    </row>
    <row r="33" spans="1:50" x14ac:dyDescent="0.25">
      <c r="A33">
        <v>32</v>
      </c>
      <c r="B33" t="s">
        <v>91</v>
      </c>
      <c r="C33" s="7">
        <v>2</v>
      </c>
      <c r="D33" t="s">
        <v>56</v>
      </c>
      <c r="E33" s="5" t="str">
        <f t="shared" si="0"/>
        <v>2016-11-21</v>
      </c>
      <c r="F33" s="7">
        <f t="shared" si="1"/>
        <v>2016</v>
      </c>
      <c r="G33" s="7">
        <f t="shared" si="2"/>
        <v>11</v>
      </c>
      <c r="H33" s="7">
        <f t="shared" si="3"/>
        <v>21</v>
      </c>
      <c r="I33">
        <v>19</v>
      </c>
      <c r="J33">
        <v>69</v>
      </c>
      <c r="K33" t="s">
        <v>16</v>
      </c>
      <c r="L33" s="7">
        <v>1</v>
      </c>
      <c r="M33">
        <v>2</v>
      </c>
      <c r="N33" s="7">
        <v>2</v>
      </c>
      <c r="O33" t="s">
        <v>22</v>
      </c>
      <c r="P33" s="7">
        <v>1</v>
      </c>
      <c r="Q33" t="s">
        <v>103</v>
      </c>
      <c r="R33" s="3" t="s">
        <v>103</v>
      </c>
      <c r="S33" s="3">
        <v>3</v>
      </c>
      <c r="T33">
        <v>5</v>
      </c>
      <c r="U33" t="s">
        <v>111</v>
      </c>
      <c r="V33" s="3">
        <f t="shared" si="4"/>
        <v>0</v>
      </c>
      <c r="W33" s="3">
        <f t="shared" si="5"/>
        <v>1</v>
      </c>
      <c r="X33" s="3">
        <f t="shared" si="6"/>
        <v>1</v>
      </c>
      <c r="Y33" s="3">
        <f t="shared" si="7"/>
        <v>0</v>
      </c>
      <c r="Z33" s="3">
        <f t="shared" si="8"/>
        <v>0</v>
      </c>
      <c r="AA33" s="3">
        <f t="shared" si="9"/>
        <v>1</v>
      </c>
      <c r="AB33" s="3">
        <f t="shared" si="10"/>
        <v>1</v>
      </c>
      <c r="AC33" s="3">
        <f t="shared" si="11"/>
        <v>1</v>
      </c>
      <c r="AD33" s="3">
        <f t="shared" si="12"/>
        <v>0</v>
      </c>
      <c r="AE33" s="3">
        <f t="shared" si="13"/>
        <v>0</v>
      </c>
      <c r="AF33" s="3">
        <f>IF(ISNUMBER(SEARCH("sofa_set",U33)),1,0)</f>
        <v>0</v>
      </c>
      <c r="AG33" s="3">
        <f t="shared" si="14"/>
        <v>1</v>
      </c>
      <c r="AH33" s="3">
        <f t="shared" si="15"/>
        <v>0</v>
      </c>
      <c r="AI33" s="3">
        <f t="shared" si="16"/>
        <v>6</v>
      </c>
      <c r="AJ33">
        <v>2</v>
      </c>
      <c r="AK33" t="s">
        <v>93</v>
      </c>
      <c r="AL33" s="3">
        <f t="shared" si="17"/>
        <v>0</v>
      </c>
      <c r="AM33" s="3">
        <f t="shared" si="18"/>
        <v>0</v>
      </c>
      <c r="AN33" s="3">
        <f t="shared" si="19"/>
        <v>0</v>
      </c>
      <c r="AO33" s="3">
        <f t="shared" si="20"/>
        <v>0</v>
      </c>
      <c r="AP33" s="3">
        <f t="shared" si="21"/>
        <v>0</v>
      </c>
      <c r="AQ33" s="3">
        <f t="shared" si="22"/>
        <v>0</v>
      </c>
      <c r="AR33" s="3">
        <f t="shared" si="23"/>
        <v>0</v>
      </c>
      <c r="AS33" s="3">
        <f t="shared" si="24"/>
        <v>0</v>
      </c>
      <c r="AT33" s="3">
        <f t="shared" si="25"/>
        <v>0</v>
      </c>
      <c r="AU33" s="3">
        <f t="shared" si="26"/>
        <v>0</v>
      </c>
      <c r="AV33" s="3">
        <f t="shared" si="27"/>
        <v>0</v>
      </c>
      <c r="AW33" s="3">
        <f t="shared" si="28"/>
        <v>0</v>
      </c>
      <c r="AX33" t="s">
        <v>112</v>
      </c>
    </row>
    <row r="34" spans="1:50" x14ac:dyDescent="0.25">
      <c r="A34">
        <v>33</v>
      </c>
      <c r="B34" t="s">
        <v>91</v>
      </c>
      <c r="C34" s="7">
        <v>2</v>
      </c>
      <c r="D34" t="s">
        <v>56</v>
      </c>
      <c r="E34" s="5" t="str">
        <f t="shared" si="0"/>
        <v>2016-11-21</v>
      </c>
      <c r="F34" s="7">
        <f t="shared" si="1"/>
        <v>2016</v>
      </c>
      <c r="G34" s="7">
        <f t="shared" si="2"/>
        <v>11</v>
      </c>
      <c r="H34" s="7">
        <f t="shared" si="3"/>
        <v>21</v>
      </c>
      <c r="I34">
        <v>8</v>
      </c>
      <c r="J34">
        <v>34</v>
      </c>
      <c r="K34" t="s">
        <v>16</v>
      </c>
      <c r="L34" s="7">
        <v>1</v>
      </c>
      <c r="M34">
        <v>1</v>
      </c>
      <c r="N34" s="7">
        <v>1</v>
      </c>
      <c r="O34" t="s">
        <v>40</v>
      </c>
      <c r="P34" s="7">
        <v>0</v>
      </c>
      <c r="Q34" t="s">
        <v>103</v>
      </c>
      <c r="R34" s="3" t="s">
        <v>103</v>
      </c>
      <c r="S34" s="3">
        <v>3</v>
      </c>
      <c r="T34">
        <v>2</v>
      </c>
      <c r="U34" t="s">
        <v>113</v>
      </c>
      <c r="V34" s="3">
        <f t="shared" si="4"/>
        <v>0</v>
      </c>
      <c r="W34" s="3">
        <f t="shared" si="5"/>
        <v>1</v>
      </c>
      <c r="X34" s="3">
        <f t="shared" si="6"/>
        <v>1</v>
      </c>
      <c r="Y34" s="3">
        <f t="shared" si="7"/>
        <v>0</v>
      </c>
      <c r="Z34" s="3">
        <f t="shared" si="8"/>
        <v>0</v>
      </c>
      <c r="AA34" s="3">
        <f t="shared" si="9"/>
        <v>1</v>
      </c>
      <c r="AB34" s="3">
        <f t="shared" si="10"/>
        <v>1</v>
      </c>
      <c r="AC34" s="3">
        <f t="shared" si="11"/>
        <v>0</v>
      </c>
      <c r="AD34" s="3">
        <f t="shared" si="12"/>
        <v>0</v>
      </c>
      <c r="AE34" s="3">
        <f t="shared" si="13"/>
        <v>0</v>
      </c>
      <c r="AF34" s="3">
        <f>IF(ISNUMBER(SEARCH("sofa_set",U34)),1,0)</f>
        <v>0</v>
      </c>
      <c r="AG34" s="3">
        <f t="shared" si="14"/>
        <v>1</v>
      </c>
      <c r="AH34" s="3">
        <f t="shared" si="15"/>
        <v>0</v>
      </c>
      <c r="AI34" s="3">
        <f t="shared" si="16"/>
        <v>5</v>
      </c>
      <c r="AJ34">
        <v>2</v>
      </c>
      <c r="AK34" t="s">
        <v>93</v>
      </c>
      <c r="AL34" s="3">
        <f t="shared" si="17"/>
        <v>0</v>
      </c>
      <c r="AM34" s="3">
        <f t="shared" si="18"/>
        <v>0</v>
      </c>
      <c r="AN34" s="3">
        <f t="shared" si="19"/>
        <v>0</v>
      </c>
      <c r="AO34" s="3">
        <f t="shared" si="20"/>
        <v>0</v>
      </c>
      <c r="AP34" s="3">
        <f t="shared" si="21"/>
        <v>0</v>
      </c>
      <c r="AQ34" s="3">
        <f t="shared" si="22"/>
        <v>0</v>
      </c>
      <c r="AR34" s="3">
        <f t="shared" si="23"/>
        <v>0</v>
      </c>
      <c r="AS34" s="3">
        <f t="shared" si="24"/>
        <v>0</v>
      </c>
      <c r="AT34" s="3">
        <f t="shared" si="25"/>
        <v>0</v>
      </c>
      <c r="AU34" s="3">
        <f t="shared" si="26"/>
        <v>0</v>
      </c>
      <c r="AV34" s="3">
        <f t="shared" si="27"/>
        <v>0</v>
      </c>
      <c r="AW34" s="3">
        <f t="shared" si="28"/>
        <v>0</v>
      </c>
      <c r="AX34" t="s">
        <v>114</v>
      </c>
    </row>
    <row r="35" spans="1:50" x14ac:dyDescent="0.25">
      <c r="A35">
        <v>34</v>
      </c>
      <c r="B35" t="s">
        <v>45</v>
      </c>
      <c r="C35" s="7">
        <v>3</v>
      </c>
      <c r="D35" t="s">
        <v>15</v>
      </c>
      <c r="E35" s="5" t="str">
        <f t="shared" si="0"/>
        <v>2016-11-17</v>
      </c>
      <c r="F35" s="7">
        <f t="shared" si="1"/>
        <v>2016</v>
      </c>
      <c r="G35" s="7">
        <f t="shared" si="2"/>
        <v>11</v>
      </c>
      <c r="H35" s="7">
        <f t="shared" si="3"/>
        <v>17</v>
      </c>
      <c r="I35">
        <v>8</v>
      </c>
      <c r="J35">
        <v>18</v>
      </c>
      <c r="K35" t="s">
        <v>34</v>
      </c>
      <c r="L35" s="7">
        <v>2</v>
      </c>
      <c r="M35">
        <v>3</v>
      </c>
      <c r="N35" s="7">
        <v>3</v>
      </c>
      <c r="O35" t="s">
        <v>22</v>
      </c>
      <c r="P35" s="7">
        <v>1</v>
      </c>
      <c r="Q35" t="s">
        <v>103</v>
      </c>
      <c r="R35" s="3" t="s">
        <v>103</v>
      </c>
      <c r="S35" s="3">
        <v>3</v>
      </c>
      <c r="T35">
        <v>3</v>
      </c>
      <c r="U35" t="s">
        <v>115</v>
      </c>
      <c r="V35" s="3">
        <f t="shared" si="4"/>
        <v>0</v>
      </c>
      <c r="W35" s="3">
        <f t="shared" si="5"/>
        <v>0</v>
      </c>
      <c r="X35" s="3">
        <f t="shared" si="6"/>
        <v>1</v>
      </c>
      <c r="Y35" s="3">
        <f t="shared" si="7"/>
        <v>0</v>
      </c>
      <c r="Z35" s="3">
        <f t="shared" si="8"/>
        <v>0</v>
      </c>
      <c r="AA35" s="3">
        <f t="shared" si="9"/>
        <v>1</v>
      </c>
      <c r="AB35" s="3">
        <f t="shared" si="10"/>
        <v>0</v>
      </c>
      <c r="AC35" s="3">
        <f t="shared" si="11"/>
        <v>1</v>
      </c>
      <c r="AD35" s="3">
        <f t="shared" si="12"/>
        <v>1</v>
      </c>
      <c r="AE35" s="3">
        <f t="shared" si="13"/>
        <v>1</v>
      </c>
      <c r="AF35" s="3">
        <f>IF(ISNUMBER(SEARCH("sofa_set",U35)),1,0)</f>
        <v>0</v>
      </c>
      <c r="AG35" s="3">
        <f t="shared" si="14"/>
        <v>1</v>
      </c>
      <c r="AH35" s="3">
        <f t="shared" si="15"/>
        <v>1</v>
      </c>
      <c r="AI35" s="3">
        <f t="shared" si="16"/>
        <v>7</v>
      </c>
      <c r="AJ35">
        <v>2</v>
      </c>
      <c r="AK35" t="s">
        <v>50</v>
      </c>
      <c r="AL35" s="3">
        <f t="shared" si="17"/>
        <v>1</v>
      </c>
      <c r="AM35" s="3">
        <f t="shared" si="18"/>
        <v>0</v>
      </c>
      <c r="AN35" s="3">
        <f t="shared" si="19"/>
        <v>0</v>
      </c>
      <c r="AO35" s="3">
        <f t="shared" si="20"/>
        <v>0</v>
      </c>
      <c r="AP35" s="3">
        <f t="shared" si="21"/>
        <v>0</v>
      </c>
      <c r="AQ35" s="3">
        <f t="shared" si="22"/>
        <v>0</v>
      </c>
      <c r="AR35" s="3">
        <f t="shared" si="23"/>
        <v>0</v>
      </c>
      <c r="AS35" s="3">
        <f t="shared" si="24"/>
        <v>0</v>
      </c>
      <c r="AT35" s="3">
        <f t="shared" si="25"/>
        <v>0</v>
      </c>
      <c r="AU35" s="3">
        <f t="shared" si="26"/>
        <v>0</v>
      </c>
      <c r="AV35" s="3">
        <f t="shared" si="27"/>
        <v>0</v>
      </c>
      <c r="AW35" s="3">
        <f t="shared" si="28"/>
        <v>1</v>
      </c>
      <c r="AX35" t="s">
        <v>116</v>
      </c>
    </row>
    <row r="36" spans="1:50" x14ac:dyDescent="0.25">
      <c r="A36">
        <v>35</v>
      </c>
      <c r="B36" t="s">
        <v>45</v>
      </c>
      <c r="C36" s="7">
        <v>3</v>
      </c>
      <c r="D36" t="s">
        <v>15</v>
      </c>
      <c r="E36" s="5" t="str">
        <f t="shared" si="0"/>
        <v>2016-11-17</v>
      </c>
      <c r="F36" s="7">
        <f t="shared" si="1"/>
        <v>2016</v>
      </c>
      <c r="G36" s="7">
        <f t="shared" si="2"/>
        <v>11</v>
      </c>
      <c r="H36" s="7">
        <f t="shared" si="3"/>
        <v>17</v>
      </c>
      <c r="I36">
        <v>5</v>
      </c>
      <c r="J36">
        <v>45</v>
      </c>
      <c r="K36" t="s">
        <v>16</v>
      </c>
      <c r="L36" s="7">
        <v>1</v>
      </c>
      <c r="M36">
        <v>1</v>
      </c>
      <c r="N36" s="7">
        <v>1</v>
      </c>
      <c r="O36" t="s">
        <v>22</v>
      </c>
      <c r="P36" s="7">
        <v>1</v>
      </c>
      <c r="Q36" t="s">
        <v>103</v>
      </c>
      <c r="R36" s="3" t="s">
        <v>103</v>
      </c>
      <c r="S36" s="3">
        <v>3</v>
      </c>
      <c r="T36">
        <v>2</v>
      </c>
      <c r="U36" t="s">
        <v>117</v>
      </c>
      <c r="V36" s="3">
        <f t="shared" si="4"/>
        <v>1</v>
      </c>
      <c r="W36" s="3">
        <f t="shared" si="5"/>
        <v>0</v>
      </c>
      <c r="X36" s="3">
        <f t="shared" si="6"/>
        <v>1</v>
      </c>
      <c r="Y36" s="3">
        <f t="shared" si="7"/>
        <v>0</v>
      </c>
      <c r="Z36" s="3">
        <f t="shared" si="8"/>
        <v>0</v>
      </c>
      <c r="AA36" s="3">
        <f t="shared" si="9"/>
        <v>0</v>
      </c>
      <c r="AB36" s="3">
        <f t="shared" si="10"/>
        <v>0</v>
      </c>
      <c r="AC36" s="3">
        <f t="shared" si="11"/>
        <v>0</v>
      </c>
      <c r="AD36" s="3">
        <f t="shared" si="12"/>
        <v>0</v>
      </c>
      <c r="AE36" s="3">
        <f t="shared" si="13"/>
        <v>0</v>
      </c>
      <c r="AF36" s="3">
        <f>IF(ISNUMBER(SEARCH("sofa_set",U36)),1,0)</f>
        <v>0</v>
      </c>
      <c r="AG36" s="3">
        <f t="shared" si="14"/>
        <v>0</v>
      </c>
      <c r="AH36" s="3">
        <f t="shared" si="15"/>
        <v>0</v>
      </c>
      <c r="AI36" s="3">
        <f t="shared" si="16"/>
        <v>2</v>
      </c>
      <c r="AJ36">
        <v>3</v>
      </c>
      <c r="AK36" t="s">
        <v>25</v>
      </c>
      <c r="AL36" s="3">
        <f t="shared" si="17"/>
        <v>1</v>
      </c>
      <c r="AM36" s="3">
        <f t="shared" si="18"/>
        <v>0</v>
      </c>
      <c r="AN36" s="3">
        <f t="shared" si="19"/>
        <v>0</v>
      </c>
      <c r="AO36" s="3">
        <f t="shared" si="20"/>
        <v>0</v>
      </c>
      <c r="AP36" s="3">
        <f t="shared" si="21"/>
        <v>0</v>
      </c>
      <c r="AQ36" s="3">
        <f t="shared" si="22"/>
        <v>0</v>
      </c>
      <c r="AR36" s="3">
        <f t="shared" si="23"/>
        <v>0</v>
      </c>
      <c r="AS36" s="3">
        <f t="shared" si="24"/>
        <v>0</v>
      </c>
      <c r="AT36" s="3">
        <f t="shared" si="25"/>
        <v>1</v>
      </c>
      <c r="AU36" s="3">
        <f t="shared" si="26"/>
        <v>1</v>
      </c>
      <c r="AV36" s="3">
        <f t="shared" si="27"/>
        <v>1</v>
      </c>
      <c r="AW36" s="3">
        <f t="shared" si="28"/>
        <v>1</v>
      </c>
      <c r="AX36" t="s">
        <v>118</v>
      </c>
    </row>
    <row r="37" spans="1:50" x14ac:dyDescent="0.25">
      <c r="A37">
        <v>36</v>
      </c>
      <c r="B37" t="s">
        <v>45</v>
      </c>
      <c r="C37" s="7">
        <v>3</v>
      </c>
      <c r="D37" t="s">
        <v>15</v>
      </c>
      <c r="E37" s="5" t="str">
        <f t="shared" si="0"/>
        <v>2016-11-17</v>
      </c>
      <c r="F37" s="7">
        <f t="shared" si="1"/>
        <v>2016</v>
      </c>
      <c r="G37" s="7">
        <f t="shared" si="2"/>
        <v>11</v>
      </c>
      <c r="H37" s="7">
        <f t="shared" si="3"/>
        <v>17</v>
      </c>
      <c r="I37">
        <v>6</v>
      </c>
      <c r="J37">
        <v>23</v>
      </c>
      <c r="K37" t="s">
        <v>57</v>
      </c>
      <c r="L37" s="7">
        <v>3</v>
      </c>
      <c r="M37">
        <v>1</v>
      </c>
      <c r="N37" s="7">
        <v>1</v>
      </c>
      <c r="O37" t="s">
        <v>22</v>
      </c>
      <c r="P37" s="7">
        <v>1</v>
      </c>
      <c r="Q37" t="s">
        <v>23</v>
      </c>
      <c r="R37" s="3" t="s">
        <v>23</v>
      </c>
      <c r="S37" s="3">
        <v>2</v>
      </c>
      <c r="T37">
        <v>3</v>
      </c>
      <c r="U37" t="s">
        <v>119</v>
      </c>
      <c r="V37" s="3">
        <f t="shared" si="4"/>
        <v>1</v>
      </c>
      <c r="W37" s="3">
        <f t="shared" si="5"/>
        <v>1</v>
      </c>
      <c r="X37" s="3">
        <f t="shared" si="6"/>
        <v>1</v>
      </c>
      <c r="Y37" s="3">
        <f t="shared" si="7"/>
        <v>0</v>
      </c>
      <c r="Z37" s="3">
        <f t="shared" si="8"/>
        <v>0</v>
      </c>
      <c r="AA37" s="3">
        <f t="shared" si="9"/>
        <v>1</v>
      </c>
      <c r="AB37" s="3">
        <f t="shared" si="10"/>
        <v>0</v>
      </c>
      <c r="AC37" s="3">
        <f t="shared" si="11"/>
        <v>1</v>
      </c>
      <c r="AD37" s="3">
        <f t="shared" si="12"/>
        <v>0</v>
      </c>
      <c r="AE37" s="3">
        <f t="shared" si="13"/>
        <v>0</v>
      </c>
      <c r="AF37" s="3">
        <f>IF(ISNUMBER(SEARCH("sofa_set",U37)),1,0)</f>
        <v>0</v>
      </c>
      <c r="AG37" s="3">
        <f t="shared" si="14"/>
        <v>1</v>
      </c>
      <c r="AH37" s="3">
        <f t="shared" si="15"/>
        <v>0</v>
      </c>
      <c r="AI37" s="3">
        <f t="shared" si="16"/>
        <v>6</v>
      </c>
      <c r="AJ37">
        <v>3</v>
      </c>
      <c r="AK37" t="s">
        <v>93</v>
      </c>
      <c r="AL37" s="3">
        <f t="shared" si="17"/>
        <v>0</v>
      </c>
      <c r="AM37" s="3">
        <f t="shared" si="18"/>
        <v>0</v>
      </c>
      <c r="AN37" s="3">
        <f t="shared" si="19"/>
        <v>0</v>
      </c>
      <c r="AO37" s="3">
        <f t="shared" si="20"/>
        <v>0</v>
      </c>
      <c r="AP37" s="3">
        <f t="shared" si="21"/>
        <v>0</v>
      </c>
      <c r="AQ37" s="3">
        <f t="shared" si="22"/>
        <v>0</v>
      </c>
      <c r="AR37" s="3">
        <f t="shared" si="23"/>
        <v>0</v>
      </c>
      <c r="AS37" s="3">
        <f t="shared" si="24"/>
        <v>0</v>
      </c>
      <c r="AT37" s="3">
        <f t="shared" si="25"/>
        <v>0</v>
      </c>
      <c r="AU37" s="3">
        <f t="shared" si="26"/>
        <v>0</v>
      </c>
      <c r="AV37" s="3">
        <f t="shared" si="27"/>
        <v>0</v>
      </c>
      <c r="AW37" s="3">
        <f t="shared" si="28"/>
        <v>0</v>
      </c>
      <c r="AX37" t="s">
        <v>120</v>
      </c>
    </row>
    <row r="38" spans="1:50" x14ac:dyDescent="0.25">
      <c r="A38">
        <v>37</v>
      </c>
      <c r="B38" t="s">
        <v>45</v>
      </c>
      <c r="C38" s="7">
        <v>3</v>
      </c>
      <c r="D38" t="s">
        <v>15</v>
      </c>
      <c r="E38" s="5" t="str">
        <f t="shared" si="0"/>
        <v>2016-11-17</v>
      </c>
      <c r="F38" s="7">
        <f t="shared" si="1"/>
        <v>2016</v>
      </c>
      <c r="G38" s="7">
        <f t="shared" si="2"/>
        <v>11</v>
      </c>
      <c r="H38" s="7">
        <f t="shared" si="3"/>
        <v>17</v>
      </c>
      <c r="I38">
        <v>3</v>
      </c>
      <c r="J38">
        <v>8</v>
      </c>
      <c r="K38" t="s">
        <v>34</v>
      </c>
      <c r="L38" s="7">
        <v>2</v>
      </c>
      <c r="M38">
        <v>1</v>
      </c>
      <c r="N38" s="7">
        <v>1</v>
      </c>
      <c r="O38" t="s">
        <v>17</v>
      </c>
      <c r="Q38" t="s">
        <v>17</v>
      </c>
      <c r="T38">
        <v>2</v>
      </c>
      <c r="U38" t="s">
        <v>121</v>
      </c>
      <c r="V38" s="3">
        <f t="shared" si="4"/>
        <v>1</v>
      </c>
      <c r="W38" s="3">
        <f t="shared" si="5"/>
        <v>0</v>
      </c>
      <c r="X38" s="3">
        <f t="shared" si="6"/>
        <v>1</v>
      </c>
      <c r="Y38" s="3">
        <f t="shared" si="7"/>
        <v>0</v>
      </c>
      <c r="Z38" s="3">
        <f t="shared" si="8"/>
        <v>0</v>
      </c>
      <c r="AA38" s="3">
        <f t="shared" si="9"/>
        <v>1</v>
      </c>
      <c r="AB38" s="3">
        <f t="shared" si="10"/>
        <v>0</v>
      </c>
      <c r="AC38" s="3">
        <f t="shared" si="11"/>
        <v>1</v>
      </c>
      <c r="AD38" s="3">
        <f>IF(ISNUMBER(SEARCH("table",U38)),1,0)</f>
        <v>0</v>
      </c>
      <c r="AE38" s="3">
        <f t="shared" si="13"/>
        <v>1</v>
      </c>
      <c r="AF38" s="3">
        <f>IF(ISNUMBER(SEARCH("sofa_set",U38)),1,0)</f>
        <v>0</v>
      </c>
      <c r="AG38" s="3">
        <f t="shared" si="14"/>
        <v>1</v>
      </c>
      <c r="AH38" s="3">
        <f t="shared" si="15"/>
        <v>1</v>
      </c>
      <c r="AI38" s="3">
        <f t="shared" si="16"/>
        <v>7</v>
      </c>
      <c r="AJ38">
        <v>3</v>
      </c>
      <c r="AK38" t="s">
        <v>122</v>
      </c>
      <c r="AL38" s="3">
        <f t="shared" si="17"/>
        <v>1</v>
      </c>
      <c r="AM38" s="3">
        <f t="shared" si="18"/>
        <v>0</v>
      </c>
      <c r="AN38" s="3">
        <f t="shared" si="19"/>
        <v>0</v>
      </c>
      <c r="AO38" s="3">
        <f t="shared" si="20"/>
        <v>0</v>
      </c>
      <c r="AP38" s="3">
        <f t="shared" si="21"/>
        <v>0</v>
      </c>
      <c r="AQ38" s="3">
        <f t="shared" si="22"/>
        <v>0</v>
      </c>
      <c r="AR38" s="3">
        <f t="shared" si="23"/>
        <v>0</v>
      </c>
      <c r="AS38" s="3">
        <f t="shared" si="24"/>
        <v>0</v>
      </c>
      <c r="AT38" s="3">
        <f t="shared" si="25"/>
        <v>0</v>
      </c>
      <c r="AU38" s="3">
        <f t="shared" si="26"/>
        <v>0</v>
      </c>
      <c r="AV38" s="3">
        <f t="shared" si="27"/>
        <v>1</v>
      </c>
      <c r="AW38" s="3">
        <f t="shared" si="28"/>
        <v>1</v>
      </c>
      <c r="AX38" t="s">
        <v>123</v>
      </c>
    </row>
    <row r="39" spans="1:50" x14ac:dyDescent="0.25">
      <c r="A39">
        <v>38</v>
      </c>
      <c r="B39" t="s">
        <v>14</v>
      </c>
      <c r="C39" s="7">
        <v>1</v>
      </c>
      <c r="D39" t="s">
        <v>15</v>
      </c>
      <c r="E39" s="5" t="str">
        <f t="shared" si="0"/>
        <v>2016-11-17</v>
      </c>
      <c r="F39" s="7">
        <f t="shared" si="1"/>
        <v>2016</v>
      </c>
      <c r="G39" s="7">
        <f t="shared" si="2"/>
        <v>11</v>
      </c>
      <c r="H39" s="7">
        <f t="shared" si="3"/>
        <v>17</v>
      </c>
      <c r="I39">
        <v>10</v>
      </c>
      <c r="J39">
        <v>19</v>
      </c>
      <c r="K39" t="s">
        <v>16</v>
      </c>
      <c r="L39" s="7">
        <v>1</v>
      </c>
      <c r="M39">
        <v>1</v>
      </c>
      <c r="N39" s="7">
        <v>1</v>
      </c>
      <c r="O39" t="s">
        <v>22</v>
      </c>
      <c r="P39" s="7">
        <v>1</v>
      </c>
      <c r="Q39" t="s">
        <v>41</v>
      </c>
      <c r="R39" s="3" t="s">
        <v>41</v>
      </c>
      <c r="S39" s="3">
        <v>1</v>
      </c>
      <c r="T39">
        <v>3</v>
      </c>
      <c r="U39" t="s">
        <v>67</v>
      </c>
      <c r="V39" s="3">
        <f t="shared" si="4"/>
        <v>1</v>
      </c>
      <c r="W39" s="3">
        <f t="shared" si="5"/>
        <v>0</v>
      </c>
      <c r="X39" s="3">
        <f t="shared" si="6"/>
        <v>1</v>
      </c>
      <c r="Y39" s="3">
        <f t="shared" si="7"/>
        <v>0</v>
      </c>
      <c r="Z39" s="3">
        <f t="shared" si="8"/>
        <v>0</v>
      </c>
      <c r="AA39" s="3">
        <f t="shared" si="9"/>
        <v>1</v>
      </c>
      <c r="AB39" s="3">
        <f t="shared" si="10"/>
        <v>0</v>
      </c>
      <c r="AC39" s="3">
        <f t="shared" si="11"/>
        <v>1</v>
      </c>
      <c r="AD39" s="3">
        <f t="shared" si="12"/>
        <v>1</v>
      </c>
      <c r="AE39" s="3">
        <f t="shared" si="13"/>
        <v>0</v>
      </c>
      <c r="AF39" s="3">
        <f>IF(ISNUMBER(SEARCH("sofa_set",U39)),1,0)</f>
        <v>0</v>
      </c>
      <c r="AG39" s="3">
        <f t="shared" si="14"/>
        <v>1</v>
      </c>
      <c r="AH39" s="3">
        <f t="shared" si="15"/>
        <v>0</v>
      </c>
      <c r="AI39" s="3">
        <f t="shared" si="16"/>
        <v>6</v>
      </c>
      <c r="AJ39">
        <v>3</v>
      </c>
      <c r="AK39" t="s">
        <v>43</v>
      </c>
      <c r="AL39" s="3">
        <f t="shared" si="17"/>
        <v>0</v>
      </c>
      <c r="AM39" s="3">
        <f t="shared" si="18"/>
        <v>0</v>
      </c>
      <c r="AN39" s="3">
        <f t="shared" si="19"/>
        <v>0</v>
      </c>
      <c r="AO39" s="3">
        <f t="shared" si="20"/>
        <v>0</v>
      </c>
      <c r="AP39" s="3">
        <f t="shared" si="21"/>
        <v>0</v>
      </c>
      <c r="AQ39" s="3">
        <f t="shared" si="22"/>
        <v>0</v>
      </c>
      <c r="AR39" s="3">
        <f t="shared" si="23"/>
        <v>0</v>
      </c>
      <c r="AS39" s="3">
        <f t="shared" si="24"/>
        <v>0</v>
      </c>
      <c r="AT39" s="3">
        <f t="shared" si="25"/>
        <v>0</v>
      </c>
      <c r="AU39" s="3">
        <f t="shared" si="26"/>
        <v>0</v>
      </c>
      <c r="AV39" s="3">
        <f t="shared" si="27"/>
        <v>1</v>
      </c>
      <c r="AW39" s="3">
        <f t="shared" si="28"/>
        <v>0</v>
      </c>
      <c r="AX39" t="s">
        <v>124</v>
      </c>
    </row>
    <row r="40" spans="1:50" x14ac:dyDescent="0.25">
      <c r="A40">
        <v>39</v>
      </c>
      <c r="B40" t="s">
        <v>14</v>
      </c>
      <c r="C40" s="7">
        <v>1</v>
      </c>
      <c r="D40" t="s">
        <v>15</v>
      </c>
      <c r="E40" s="5" t="str">
        <f t="shared" si="0"/>
        <v>2016-11-17</v>
      </c>
      <c r="F40" s="7">
        <f t="shared" si="1"/>
        <v>2016</v>
      </c>
      <c r="G40" s="7">
        <f t="shared" si="2"/>
        <v>11</v>
      </c>
      <c r="H40" s="7">
        <f t="shared" si="3"/>
        <v>17</v>
      </c>
      <c r="I40">
        <v>6</v>
      </c>
      <c r="J40">
        <v>22</v>
      </c>
      <c r="K40" t="s">
        <v>16</v>
      </c>
      <c r="L40" s="7">
        <v>1</v>
      </c>
      <c r="M40">
        <v>1</v>
      </c>
      <c r="N40" s="7">
        <v>1</v>
      </c>
      <c r="O40" t="s">
        <v>17</v>
      </c>
      <c r="Q40" t="s">
        <v>17</v>
      </c>
      <c r="T40">
        <v>1</v>
      </c>
      <c r="U40" t="s">
        <v>17</v>
      </c>
      <c r="V40" s="3" t="s">
        <v>309</v>
      </c>
      <c r="W40" s="3" t="s">
        <v>309</v>
      </c>
      <c r="X40" s="3" t="s">
        <v>309</v>
      </c>
      <c r="Y40" s="3" t="s">
        <v>309</v>
      </c>
      <c r="Z40" s="3" t="s">
        <v>309</v>
      </c>
      <c r="AA40" s="3" t="s">
        <v>309</v>
      </c>
      <c r="AB40" s="3" t="s">
        <v>309</v>
      </c>
      <c r="AC40" s="3" t="s">
        <v>309</v>
      </c>
      <c r="AD40" s="3" t="s">
        <v>309</v>
      </c>
      <c r="AE40" s="3" t="s">
        <v>309</v>
      </c>
      <c r="AF40" s="3" t="s">
        <v>309</v>
      </c>
      <c r="AG40" s="3" t="s">
        <v>309</v>
      </c>
      <c r="AH40" s="3" t="s">
        <v>309</v>
      </c>
      <c r="AI40" s="3" t="s">
        <v>309</v>
      </c>
      <c r="AJ40">
        <v>3</v>
      </c>
      <c r="AK40" t="s">
        <v>43</v>
      </c>
      <c r="AL40" s="3">
        <f t="shared" si="17"/>
        <v>0</v>
      </c>
      <c r="AM40" s="3">
        <f t="shared" si="18"/>
        <v>0</v>
      </c>
      <c r="AN40" s="3">
        <f t="shared" si="19"/>
        <v>0</v>
      </c>
      <c r="AO40" s="3">
        <f t="shared" si="20"/>
        <v>0</v>
      </c>
      <c r="AP40" s="3">
        <f t="shared" si="21"/>
        <v>0</v>
      </c>
      <c r="AQ40" s="3">
        <f t="shared" si="22"/>
        <v>0</v>
      </c>
      <c r="AR40" s="3">
        <f t="shared" si="23"/>
        <v>0</v>
      </c>
      <c r="AS40" s="3">
        <f t="shared" si="24"/>
        <v>0</v>
      </c>
      <c r="AT40" s="3">
        <f t="shared" si="25"/>
        <v>0</v>
      </c>
      <c r="AU40" s="3">
        <f t="shared" si="26"/>
        <v>0</v>
      </c>
      <c r="AV40" s="3">
        <f t="shared" si="27"/>
        <v>1</v>
      </c>
      <c r="AW40" s="3">
        <f t="shared" si="28"/>
        <v>0</v>
      </c>
      <c r="AX40" t="s">
        <v>125</v>
      </c>
    </row>
    <row r="41" spans="1:50" x14ac:dyDescent="0.25">
      <c r="A41">
        <v>40</v>
      </c>
      <c r="B41" t="s">
        <v>14</v>
      </c>
      <c r="C41" s="7">
        <v>1</v>
      </c>
      <c r="D41" t="s">
        <v>15</v>
      </c>
      <c r="E41" s="5" t="str">
        <f t="shared" si="0"/>
        <v>2016-11-17</v>
      </c>
      <c r="F41" s="7">
        <f t="shared" si="1"/>
        <v>2016</v>
      </c>
      <c r="G41" s="7">
        <f t="shared" si="2"/>
        <v>11</v>
      </c>
      <c r="H41" s="7">
        <f t="shared" si="3"/>
        <v>17</v>
      </c>
      <c r="I41">
        <v>9</v>
      </c>
      <c r="J41">
        <v>23</v>
      </c>
      <c r="K41" t="s">
        <v>34</v>
      </c>
      <c r="L41" s="7">
        <v>2</v>
      </c>
      <c r="M41">
        <v>1</v>
      </c>
      <c r="N41" s="7">
        <v>1</v>
      </c>
      <c r="O41" t="s">
        <v>22</v>
      </c>
      <c r="P41" s="7">
        <v>1</v>
      </c>
      <c r="Q41" t="s">
        <v>41</v>
      </c>
      <c r="R41" s="3" t="s">
        <v>41</v>
      </c>
      <c r="S41" s="3">
        <v>1</v>
      </c>
      <c r="T41">
        <v>1</v>
      </c>
      <c r="U41" t="s">
        <v>67</v>
      </c>
      <c r="V41" s="3">
        <f t="shared" si="4"/>
        <v>1</v>
      </c>
      <c r="W41" s="3">
        <f t="shared" si="5"/>
        <v>0</v>
      </c>
      <c r="X41" s="3">
        <f t="shared" si="6"/>
        <v>1</v>
      </c>
      <c r="Y41" s="3">
        <f t="shared" si="7"/>
        <v>0</v>
      </c>
      <c r="Z41" s="3">
        <f t="shared" si="8"/>
        <v>0</v>
      </c>
      <c r="AA41" s="3">
        <f t="shared" si="9"/>
        <v>1</v>
      </c>
      <c r="AB41" s="3">
        <f t="shared" si="10"/>
        <v>0</v>
      </c>
      <c r="AC41" s="3">
        <f t="shared" si="11"/>
        <v>1</v>
      </c>
      <c r="AD41" s="3">
        <f t="shared" si="12"/>
        <v>1</v>
      </c>
      <c r="AE41" s="3">
        <f t="shared" si="13"/>
        <v>0</v>
      </c>
      <c r="AF41" s="3">
        <f>IF(ISNUMBER(SEARCH("sofa_set",U41)),1,0)</f>
        <v>0</v>
      </c>
      <c r="AG41" s="3">
        <f t="shared" si="14"/>
        <v>1</v>
      </c>
      <c r="AH41" s="3">
        <f t="shared" si="15"/>
        <v>0</v>
      </c>
      <c r="AI41" s="3">
        <f t="shared" si="16"/>
        <v>6</v>
      </c>
      <c r="AJ41">
        <v>3</v>
      </c>
      <c r="AK41" t="s">
        <v>65</v>
      </c>
      <c r="AL41" s="3">
        <f t="shared" si="17"/>
        <v>0</v>
      </c>
      <c r="AM41" s="3">
        <f t="shared" si="18"/>
        <v>0</v>
      </c>
      <c r="AN41" s="3">
        <f t="shared" si="19"/>
        <v>0</v>
      </c>
      <c r="AO41" s="3">
        <f t="shared" si="20"/>
        <v>0</v>
      </c>
      <c r="AP41" s="3">
        <f t="shared" si="21"/>
        <v>0</v>
      </c>
      <c r="AQ41" s="3">
        <f t="shared" si="22"/>
        <v>0</v>
      </c>
      <c r="AR41" s="3">
        <f t="shared" si="23"/>
        <v>0</v>
      </c>
      <c r="AS41" s="3">
        <f t="shared" si="24"/>
        <v>0</v>
      </c>
      <c r="AT41" s="3">
        <f t="shared" si="25"/>
        <v>1</v>
      </c>
      <c r="AU41" s="3">
        <f t="shared" si="26"/>
        <v>1</v>
      </c>
      <c r="AV41" s="3">
        <f t="shared" si="27"/>
        <v>1</v>
      </c>
      <c r="AW41" s="3">
        <f t="shared" si="28"/>
        <v>0</v>
      </c>
      <c r="AX41" t="s">
        <v>126</v>
      </c>
    </row>
    <row r="42" spans="1:50" x14ac:dyDescent="0.25">
      <c r="A42">
        <v>41</v>
      </c>
      <c r="B42" t="s">
        <v>14</v>
      </c>
      <c r="C42" s="7">
        <v>1</v>
      </c>
      <c r="D42" t="s">
        <v>15</v>
      </c>
      <c r="E42" s="5" t="str">
        <f t="shared" si="0"/>
        <v>2016-11-17</v>
      </c>
      <c r="F42" s="7">
        <f t="shared" si="1"/>
        <v>2016</v>
      </c>
      <c r="G42" s="7">
        <f t="shared" si="2"/>
        <v>11</v>
      </c>
      <c r="H42" s="7">
        <f t="shared" si="3"/>
        <v>17</v>
      </c>
      <c r="I42">
        <v>7</v>
      </c>
      <c r="J42">
        <v>22</v>
      </c>
      <c r="K42" t="s">
        <v>16</v>
      </c>
      <c r="L42" s="7">
        <v>1</v>
      </c>
      <c r="M42">
        <v>1</v>
      </c>
      <c r="N42" s="7">
        <v>1</v>
      </c>
      <c r="O42" t="s">
        <v>17</v>
      </c>
      <c r="Q42" t="s">
        <v>17</v>
      </c>
      <c r="T42">
        <v>2</v>
      </c>
      <c r="U42" t="s">
        <v>127</v>
      </c>
      <c r="V42" s="3">
        <f t="shared" si="4"/>
        <v>1</v>
      </c>
      <c r="W42" s="3">
        <f t="shared" si="5"/>
        <v>0</v>
      </c>
      <c r="X42" s="3">
        <f t="shared" si="6"/>
        <v>1</v>
      </c>
      <c r="Y42" s="3">
        <f t="shared" si="7"/>
        <v>0</v>
      </c>
      <c r="Z42" s="3">
        <f t="shared" si="8"/>
        <v>0</v>
      </c>
      <c r="AA42" s="3">
        <f t="shared" si="9"/>
        <v>0</v>
      </c>
      <c r="AB42" s="3">
        <f t="shared" si="10"/>
        <v>1</v>
      </c>
      <c r="AC42" s="3">
        <f t="shared" si="11"/>
        <v>1</v>
      </c>
      <c r="AD42" s="3">
        <f t="shared" si="12"/>
        <v>1</v>
      </c>
      <c r="AE42" s="3">
        <f t="shared" si="13"/>
        <v>0</v>
      </c>
      <c r="AF42" s="3">
        <f>IF(ISNUMBER(SEARCH("sofa_set",U42)),1,0)</f>
        <v>0</v>
      </c>
      <c r="AG42" s="3">
        <f t="shared" si="14"/>
        <v>0</v>
      </c>
      <c r="AH42" s="3">
        <f t="shared" si="15"/>
        <v>0</v>
      </c>
      <c r="AI42" s="3">
        <f t="shared" si="16"/>
        <v>5</v>
      </c>
      <c r="AJ42">
        <v>3</v>
      </c>
      <c r="AK42" t="s">
        <v>59</v>
      </c>
      <c r="AL42" s="3">
        <f t="shared" si="17"/>
        <v>0</v>
      </c>
      <c r="AM42" s="3">
        <f t="shared" si="18"/>
        <v>0</v>
      </c>
      <c r="AN42" s="3">
        <f t="shared" si="19"/>
        <v>0</v>
      </c>
      <c r="AO42" s="3">
        <f t="shared" si="20"/>
        <v>0</v>
      </c>
      <c r="AP42" s="3">
        <f t="shared" si="21"/>
        <v>0</v>
      </c>
      <c r="AQ42" s="3">
        <f t="shared" si="22"/>
        <v>0</v>
      </c>
      <c r="AR42" s="3">
        <f t="shared" si="23"/>
        <v>0</v>
      </c>
      <c r="AS42" s="3">
        <f t="shared" si="24"/>
        <v>0</v>
      </c>
      <c r="AT42" s="3">
        <f t="shared" si="25"/>
        <v>0</v>
      </c>
      <c r="AU42" s="3">
        <f t="shared" si="26"/>
        <v>1</v>
      </c>
      <c r="AV42" s="3">
        <f t="shared" si="27"/>
        <v>1</v>
      </c>
      <c r="AW42" s="3">
        <f t="shared" si="28"/>
        <v>0</v>
      </c>
      <c r="AX42" t="s">
        <v>128</v>
      </c>
    </row>
    <row r="43" spans="1:50" x14ac:dyDescent="0.25">
      <c r="A43">
        <v>42</v>
      </c>
      <c r="B43" t="s">
        <v>14</v>
      </c>
      <c r="C43" s="7">
        <v>1</v>
      </c>
      <c r="D43" t="s">
        <v>15</v>
      </c>
      <c r="E43" s="5" t="str">
        <f t="shared" si="0"/>
        <v>2016-11-17</v>
      </c>
      <c r="F43" s="7">
        <f t="shared" si="1"/>
        <v>2016</v>
      </c>
      <c r="G43" s="7">
        <f t="shared" si="2"/>
        <v>11</v>
      </c>
      <c r="H43" s="7">
        <f t="shared" si="3"/>
        <v>17</v>
      </c>
      <c r="I43">
        <v>8</v>
      </c>
      <c r="J43">
        <v>8</v>
      </c>
      <c r="K43" t="s">
        <v>57</v>
      </c>
      <c r="L43" s="7">
        <v>3</v>
      </c>
      <c r="M43">
        <v>1</v>
      </c>
      <c r="N43" s="7">
        <v>1</v>
      </c>
      <c r="O43" t="s">
        <v>40</v>
      </c>
      <c r="P43" s="7">
        <v>0</v>
      </c>
      <c r="Q43" t="s">
        <v>41</v>
      </c>
      <c r="R43" s="3" t="s">
        <v>41</v>
      </c>
      <c r="S43" s="3">
        <v>1</v>
      </c>
      <c r="T43">
        <v>3</v>
      </c>
      <c r="U43" t="s">
        <v>77</v>
      </c>
      <c r="V43" s="3">
        <f t="shared" si="4"/>
        <v>0</v>
      </c>
      <c r="W43" s="3">
        <f t="shared" si="5"/>
        <v>0</v>
      </c>
      <c r="X43" s="3">
        <f t="shared" si="6"/>
        <v>0</v>
      </c>
      <c r="Y43" s="3">
        <f t="shared" si="7"/>
        <v>0</v>
      </c>
      <c r="Z43" s="3">
        <f t="shared" si="8"/>
        <v>0</v>
      </c>
      <c r="AA43" s="3">
        <f t="shared" si="9"/>
        <v>1</v>
      </c>
      <c r="AB43" s="3">
        <f t="shared" si="10"/>
        <v>0</v>
      </c>
      <c r="AC43" s="3">
        <f t="shared" si="11"/>
        <v>0</v>
      </c>
      <c r="AD43" s="3">
        <f t="shared" si="12"/>
        <v>0</v>
      </c>
      <c r="AE43" s="3">
        <f t="shared" si="13"/>
        <v>0</v>
      </c>
      <c r="AF43" s="3">
        <f>IF(ISNUMBER(SEARCH("sofa_set",U43)),1,0)</f>
        <v>0</v>
      </c>
      <c r="AG43" s="3">
        <f t="shared" si="14"/>
        <v>0</v>
      </c>
      <c r="AH43" s="3">
        <f t="shared" si="15"/>
        <v>0</v>
      </c>
      <c r="AI43" s="3">
        <f t="shared" si="16"/>
        <v>1</v>
      </c>
      <c r="AJ43">
        <v>3</v>
      </c>
      <c r="AK43" t="s">
        <v>122</v>
      </c>
      <c r="AL43" s="3">
        <f t="shared" si="17"/>
        <v>1</v>
      </c>
      <c r="AM43" s="3">
        <f t="shared" si="18"/>
        <v>0</v>
      </c>
      <c r="AN43" s="3">
        <f t="shared" si="19"/>
        <v>0</v>
      </c>
      <c r="AO43" s="3">
        <f t="shared" si="20"/>
        <v>0</v>
      </c>
      <c r="AP43" s="3">
        <f t="shared" si="21"/>
        <v>0</v>
      </c>
      <c r="AQ43" s="3">
        <f t="shared" si="22"/>
        <v>0</v>
      </c>
      <c r="AR43" s="3">
        <f t="shared" si="23"/>
        <v>0</v>
      </c>
      <c r="AS43" s="3">
        <f t="shared" si="24"/>
        <v>0</v>
      </c>
      <c r="AT43" s="3">
        <f t="shared" si="25"/>
        <v>0</v>
      </c>
      <c r="AU43" s="3">
        <f t="shared" si="26"/>
        <v>0</v>
      </c>
      <c r="AV43" s="3">
        <f t="shared" si="27"/>
        <v>1</v>
      </c>
      <c r="AW43" s="3">
        <f t="shared" si="28"/>
        <v>1</v>
      </c>
      <c r="AX43" t="s">
        <v>129</v>
      </c>
    </row>
    <row r="44" spans="1:50" x14ac:dyDescent="0.25">
      <c r="A44">
        <v>43</v>
      </c>
      <c r="B44" t="s">
        <v>45</v>
      </c>
      <c r="C44" s="7">
        <v>3</v>
      </c>
      <c r="D44" t="s">
        <v>15</v>
      </c>
      <c r="E44" s="5" t="str">
        <f t="shared" si="0"/>
        <v>2016-11-17</v>
      </c>
      <c r="F44" s="7">
        <f t="shared" si="1"/>
        <v>2016</v>
      </c>
      <c r="G44" s="7">
        <f t="shared" si="2"/>
        <v>11</v>
      </c>
      <c r="H44" s="7">
        <f t="shared" si="3"/>
        <v>17</v>
      </c>
      <c r="I44">
        <v>7</v>
      </c>
      <c r="J44">
        <v>29</v>
      </c>
      <c r="K44" t="s">
        <v>16</v>
      </c>
      <c r="L44" s="7">
        <v>1</v>
      </c>
      <c r="M44">
        <v>1</v>
      </c>
      <c r="N44" s="7">
        <v>1</v>
      </c>
      <c r="O44" t="s">
        <v>40</v>
      </c>
      <c r="P44" s="7">
        <v>0</v>
      </c>
      <c r="Q44" t="s">
        <v>41</v>
      </c>
      <c r="R44" s="3" t="s">
        <v>41</v>
      </c>
      <c r="S44" s="3">
        <v>1</v>
      </c>
      <c r="T44">
        <v>2</v>
      </c>
      <c r="U44" t="s">
        <v>130</v>
      </c>
      <c r="V44" s="3">
        <f t="shared" si="4"/>
        <v>0</v>
      </c>
      <c r="W44" s="3">
        <f t="shared" si="5"/>
        <v>0</v>
      </c>
      <c r="X44" s="3">
        <f t="shared" si="6"/>
        <v>1</v>
      </c>
      <c r="Y44" s="3">
        <f t="shared" si="7"/>
        <v>0</v>
      </c>
      <c r="Z44" s="3">
        <f t="shared" si="8"/>
        <v>0</v>
      </c>
      <c r="AA44" s="3">
        <f t="shared" si="9"/>
        <v>1</v>
      </c>
      <c r="AB44" s="3">
        <f t="shared" si="10"/>
        <v>0</v>
      </c>
      <c r="AC44" s="3">
        <f t="shared" si="11"/>
        <v>0</v>
      </c>
      <c r="AD44" s="3">
        <f t="shared" si="12"/>
        <v>0</v>
      </c>
      <c r="AE44" s="3">
        <f t="shared" si="13"/>
        <v>0</v>
      </c>
      <c r="AF44" s="3">
        <f>IF(ISNUMBER(SEARCH("sofa_set",U44)),1,0)</f>
        <v>0</v>
      </c>
      <c r="AG44" s="3">
        <f t="shared" si="14"/>
        <v>0</v>
      </c>
      <c r="AH44" s="3">
        <f t="shared" si="15"/>
        <v>0</v>
      </c>
      <c r="AI44" s="3">
        <f t="shared" si="16"/>
        <v>2</v>
      </c>
      <c r="AJ44">
        <v>2</v>
      </c>
      <c r="AK44" t="s">
        <v>131</v>
      </c>
      <c r="AL44" s="3">
        <f t="shared" si="17"/>
        <v>1</v>
      </c>
      <c r="AM44" s="3">
        <f t="shared" si="18"/>
        <v>1</v>
      </c>
      <c r="AN44" s="3">
        <f t="shared" si="19"/>
        <v>0</v>
      </c>
      <c r="AO44" s="3">
        <f t="shared" si="20"/>
        <v>0</v>
      </c>
      <c r="AP44" s="3">
        <f t="shared" si="21"/>
        <v>0</v>
      </c>
      <c r="AQ44" s="3">
        <f t="shared" si="22"/>
        <v>0</v>
      </c>
      <c r="AR44" s="3">
        <f t="shared" si="23"/>
        <v>0</v>
      </c>
      <c r="AS44" s="3">
        <f t="shared" si="24"/>
        <v>0</v>
      </c>
      <c r="AT44" s="3">
        <f t="shared" si="25"/>
        <v>0</v>
      </c>
      <c r="AU44" s="3">
        <f t="shared" si="26"/>
        <v>1</v>
      </c>
      <c r="AV44" s="3">
        <f t="shared" si="27"/>
        <v>1</v>
      </c>
      <c r="AW44" s="3">
        <f t="shared" si="28"/>
        <v>1</v>
      </c>
      <c r="AX44" t="s">
        <v>132</v>
      </c>
    </row>
    <row r="45" spans="1:50" x14ac:dyDescent="0.25">
      <c r="A45">
        <v>44</v>
      </c>
      <c r="B45" t="s">
        <v>45</v>
      </c>
      <c r="C45" s="7">
        <v>3</v>
      </c>
      <c r="D45" t="s">
        <v>15</v>
      </c>
      <c r="E45" s="5" t="str">
        <f t="shared" si="0"/>
        <v>2016-11-17</v>
      </c>
      <c r="F45" s="7">
        <f t="shared" si="1"/>
        <v>2016</v>
      </c>
      <c r="G45" s="7">
        <f t="shared" si="2"/>
        <v>11</v>
      </c>
      <c r="H45" s="7">
        <f t="shared" si="3"/>
        <v>17</v>
      </c>
      <c r="I45">
        <v>2</v>
      </c>
      <c r="J45">
        <v>6</v>
      </c>
      <c r="K45" t="s">
        <v>16</v>
      </c>
      <c r="L45" s="7">
        <v>1</v>
      </c>
      <c r="M45">
        <v>1</v>
      </c>
      <c r="N45" s="7">
        <v>1</v>
      </c>
      <c r="O45" t="s">
        <v>17</v>
      </c>
      <c r="Q45" t="s">
        <v>17</v>
      </c>
      <c r="T45">
        <v>3</v>
      </c>
      <c r="U45" t="s">
        <v>133</v>
      </c>
      <c r="V45" s="3">
        <f t="shared" si="4"/>
        <v>0</v>
      </c>
      <c r="W45" s="3">
        <f t="shared" si="5"/>
        <v>0</v>
      </c>
      <c r="X45" s="3">
        <f t="shared" si="6"/>
        <v>0</v>
      </c>
      <c r="Y45" s="3">
        <f t="shared" si="7"/>
        <v>0</v>
      </c>
      <c r="Z45" s="3">
        <f t="shared" si="8"/>
        <v>0</v>
      </c>
      <c r="AA45" s="3">
        <f t="shared" si="9"/>
        <v>0</v>
      </c>
      <c r="AB45" s="3">
        <f t="shared" si="10"/>
        <v>0</v>
      </c>
      <c r="AC45" s="3">
        <f t="shared" si="11"/>
        <v>1</v>
      </c>
      <c r="AD45" s="3">
        <f t="shared" si="12"/>
        <v>0</v>
      </c>
      <c r="AE45" s="3">
        <f t="shared" si="13"/>
        <v>0</v>
      </c>
      <c r="AF45" s="3">
        <f>IF(ISNUMBER(SEARCH("sofa_set",U45)),1,0)</f>
        <v>0</v>
      </c>
      <c r="AG45" s="3">
        <f t="shared" si="14"/>
        <v>0</v>
      </c>
      <c r="AH45" s="3">
        <f t="shared" si="15"/>
        <v>1</v>
      </c>
      <c r="AI45" s="3">
        <f t="shared" si="16"/>
        <v>2</v>
      </c>
      <c r="AJ45">
        <v>2</v>
      </c>
      <c r="AK45" t="s">
        <v>50</v>
      </c>
      <c r="AL45" s="3">
        <f t="shared" si="17"/>
        <v>1</v>
      </c>
      <c r="AM45" s="3">
        <f t="shared" si="18"/>
        <v>0</v>
      </c>
      <c r="AN45" s="3">
        <f t="shared" si="19"/>
        <v>0</v>
      </c>
      <c r="AO45" s="3">
        <f t="shared" si="20"/>
        <v>0</v>
      </c>
      <c r="AP45" s="3">
        <f t="shared" si="21"/>
        <v>0</v>
      </c>
      <c r="AQ45" s="3">
        <f t="shared" si="22"/>
        <v>0</v>
      </c>
      <c r="AR45" s="3">
        <f t="shared" si="23"/>
        <v>0</v>
      </c>
      <c r="AS45" s="3">
        <f t="shared" si="24"/>
        <v>0</v>
      </c>
      <c r="AT45" s="3">
        <f t="shared" si="25"/>
        <v>0</v>
      </c>
      <c r="AU45" s="3">
        <f t="shared" si="26"/>
        <v>0</v>
      </c>
      <c r="AV45" s="3">
        <f t="shared" si="27"/>
        <v>0</v>
      </c>
      <c r="AW45" s="3">
        <f t="shared" si="28"/>
        <v>1</v>
      </c>
      <c r="AX45" t="s">
        <v>134</v>
      </c>
    </row>
    <row r="46" spans="1:50" x14ac:dyDescent="0.25">
      <c r="A46">
        <v>45</v>
      </c>
      <c r="B46" t="s">
        <v>45</v>
      </c>
      <c r="C46" s="7">
        <v>3</v>
      </c>
      <c r="D46" t="s">
        <v>15</v>
      </c>
      <c r="E46" s="5" t="str">
        <f t="shared" si="0"/>
        <v>2016-11-17</v>
      </c>
      <c r="F46" s="7">
        <f t="shared" si="1"/>
        <v>2016</v>
      </c>
      <c r="G46" s="7">
        <f t="shared" si="2"/>
        <v>11</v>
      </c>
      <c r="H46" s="7">
        <f t="shared" si="3"/>
        <v>17</v>
      </c>
      <c r="I46">
        <v>9</v>
      </c>
      <c r="J46">
        <v>7</v>
      </c>
      <c r="K46" t="s">
        <v>16</v>
      </c>
      <c r="L46" s="7">
        <v>1</v>
      </c>
      <c r="M46">
        <v>1</v>
      </c>
      <c r="N46" s="7">
        <v>1</v>
      </c>
      <c r="O46" t="s">
        <v>40</v>
      </c>
      <c r="P46" s="7">
        <v>0</v>
      </c>
      <c r="Q46" t="s">
        <v>41</v>
      </c>
      <c r="R46" s="3" t="s">
        <v>41</v>
      </c>
      <c r="S46" s="3">
        <v>1</v>
      </c>
      <c r="T46">
        <v>4</v>
      </c>
      <c r="U46" t="s">
        <v>135</v>
      </c>
      <c r="V46" s="3">
        <f t="shared" si="4"/>
        <v>1</v>
      </c>
      <c r="W46" s="3">
        <f t="shared" si="5"/>
        <v>0</v>
      </c>
      <c r="X46" s="3">
        <f t="shared" si="6"/>
        <v>1</v>
      </c>
      <c r="Y46" s="3">
        <f t="shared" si="7"/>
        <v>0</v>
      </c>
      <c r="Z46" s="3">
        <f t="shared" si="8"/>
        <v>0</v>
      </c>
      <c r="AA46" s="3">
        <f t="shared" si="9"/>
        <v>1</v>
      </c>
      <c r="AB46" s="3">
        <f t="shared" si="10"/>
        <v>1</v>
      </c>
      <c r="AC46" s="3">
        <f t="shared" si="11"/>
        <v>1</v>
      </c>
      <c r="AD46" s="3">
        <f t="shared" si="12"/>
        <v>1</v>
      </c>
      <c r="AE46" s="3">
        <f t="shared" si="13"/>
        <v>1</v>
      </c>
      <c r="AF46" s="3">
        <f>IF(ISNUMBER(SEARCH("sofa_set",U46)),1,0)</f>
        <v>0</v>
      </c>
      <c r="AG46" s="3">
        <f t="shared" si="14"/>
        <v>1</v>
      </c>
      <c r="AH46" s="3">
        <f t="shared" si="15"/>
        <v>1</v>
      </c>
      <c r="AI46" s="3">
        <f t="shared" si="16"/>
        <v>9</v>
      </c>
      <c r="AJ46">
        <v>3</v>
      </c>
      <c r="AK46" t="s">
        <v>93</v>
      </c>
      <c r="AL46" s="3">
        <f t="shared" si="17"/>
        <v>0</v>
      </c>
      <c r="AM46" s="3">
        <f t="shared" si="18"/>
        <v>0</v>
      </c>
      <c r="AN46" s="3">
        <f t="shared" si="19"/>
        <v>0</v>
      </c>
      <c r="AO46" s="3">
        <f t="shared" si="20"/>
        <v>0</v>
      </c>
      <c r="AP46" s="3">
        <f t="shared" si="21"/>
        <v>0</v>
      </c>
      <c r="AQ46" s="3">
        <f t="shared" si="22"/>
        <v>0</v>
      </c>
      <c r="AR46" s="3">
        <f t="shared" si="23"/>
        <v>0</v>
      </c>
      <c r="AS46" s="3">
        <f t="shared" si="24"/>
        <v>0</v>
      </c>
      <c r="AT46" s="3">
        <f t="shared" si="25"/>
        <v>0</v>
      </c>
      <c r="AU46" s="3">
        <f t="shared" si="26"/>
        <v>0</v>
      </c>
      <c r="AV46" s="3">
        <f t="shared" si="27"/>
        <v>0</v>
      </c>
      <c r="AW46" s="3">
        <f t="shared" si="28"/>
        <v>0</v>
      </c>
      <c r="AX46" t="s">
        <v>136</v>
      </c>
    </row>
    <row r="47" spans="1:50" x14ac:dyDescent="0.25">
      <c r="A47">
        <v>46</v>
      </c>
      <c r="B47" t="s">
        <v>45</v>
      </c>
      <c r="C47" s="7">
        <v>3</v>
      </c>
      <c r="D47" t="s">
        <v>15</v>
      </c>
      <c r="E47" s="5" t="str">
        <f t="shared" si="0"/>
        <v>2016-11-17</v>
      </c>
      <c r="F47" s="7">
        <f t="shared" si="1"/>
        <v>2016</v>
      </c>
      <c r="G47" s="7">
        <f t="shared" si="2"/>
        <v>11</v>
      </c>
      <c r="H47" s="7">
        <f t="shared" si="3"/>
        <v>17</v>
      </c>
      <c r="I47">
        <v>10</v>
      </c>
      <c r="J47">
        <v>42</v>
      </c>
      <c r="K47" t="s">
        <v>34</v>
      </c>
      <c r="L47" s="7">
        <v>2</v>
      </c>
      <c r="M47">
        <v>2</v>
      </c>
      <c r="N47" s="7">
        <v>2</v>
      </c>
      <c r="O47" t="s">
        <v>40</v>
      </c>
      <c r="P47" s="7">
        <v>0</v>
      </c>
      <c r="Q47" t="s">
        <v>23</v>
      </c>
      <c r="R47" s="3" t="s">
        <v>23</v>
      </c>
      <c r="S47" s="3">
        <v>2</v>
      </c>
      <c r="T47">
        <v>2</v>
      </c>
      <c r="U47" t="s">
        <v>137</v>
      </c>
      <c r="V47" s="3">
        <f t="shared" si="4"/>
        <v>0</v>
      </c>
      <c r="W47" s="3">
        <f t="shared" si="5"/>
        <v>0</v>
      </c>
      <c r="X47" s="3">
        <f t="shared" si="6"/>
        <v>0</v>
      </c>
      <c r="Y47" s="3">
        <f t="shared" si="7"/>
        <v>0</v>
      </c>
      <c r="Z47" s="3">
        <f t="shared" si="8"/>
        <v>0</v>
      </c>
      <c r="AA47" s="3">
        <f t="shared" si="9"/>
        <v>1</v>
      </c>
      <c r="AB47" s="3">
        <f t="shared" si="10"/>
        <v>1</v>
      </c>
      <c r="AC47" s="3">
        <f t="shared" si="11"/>
        <v>0</v>
      </c>
      <c r="AD47" s="3">
        <f t="shared" si="12"/>
        <v>1</v>
      </c>
      <c r="AE47" s="3">
        <f t="shared" si="13"/>
        <v>1</v>
      </c>
      <c r="AF47" s="3">
        <f>IF(ISNUMBER(SEARCH("sofa_set",U47)),1,0)</f>
        <v>0</v>
      </c>
      <c r="AG47" s="3">
        <f t="shared" si="14"/>
        <v>1</v>
      </c>
      <c r="AH47" s="3">
        <f t="shared" si="15"/>
        <v>1</v>
      </c>
      <c r="AI47" s="3">
        <f t="shared" si="16"/>
        <v>6</v>
      </c>
      <c r="AJ47">
        <v>2</v>
      </c>
      <c r="AK47" t="s">
        <v>65</v>
      </c>
      <c r="AL47" s="3">
        <f t="shared" si="17"/>
        <v>0</v>
      </c>
      <c r="AM47" s="3">
        <f t="shared" si="18"/>
        <v>0</v>
      </c>
      <c r="AN47" s="3">
        <f t="shared" si="19"/>
        <v>0</v>
      </c>
      <c r="AO47" s="3">
        <f t="shared" si="20"/>
        <v>0</v>
      </c>
      <c r="AP47" s="3">
        <f t="shared" si="21"/>
        <v>0</v>
      </c>
      <c r="AQ47" s="3">
        <f t="shared" si="22"/>
        <v>0</v>
      </c>
      <c r="AR47" s="3">
        <f t="shared" si="23"/>
        <v>0</v>
      </c>
      <c r="AS47" s="3">
        <f t="shared" si="24"/>
        <v>0</v>
      </c>
      <c r="AT47" s="3">
        <f t="shared" si="25"/>
        <v>1</v>
      </c>
      <c r="AU47" s="3">
        <f t="shared" si="26"/>
        <v>1</v>
      </c>
      <c r="AV47" s="3">
        <f t="shared" si="27"/>
        <v>1</v>
      </c>
      <c r="AW47" s="3">
        <f t="shared" si="28"/>
        <v>0</v>
      </c>
      <c r="AX47" t="s">
        <v>138</v>
      </c>
    </row>
    <row r="48" spans="1:50" x14ac:dyDescent="0.25">
      <c r="A48">
        <v>47</v>
      </c>
      <c r="B48" t="s">
        <v>45</v>
      </c>
      <c r="C48" s="7">
        <v>3</v>
      </c>
      <c r="D48" t="s">
        <v>15</v>
      </c>
      <c r="E48" s="5" t="str">
        <f t="shared" si="0"/>
        <v>2016-11-17</v>
      </c>
      <c r="F48" s="7">
        <f t="shared" si="1"/>
        <v>2016</v>
      </c>
      <c r="G48" s="7">
        <f t="shared" si="2"/>
        <v>11</v>
      </c>
      <c r="H48" s="7">
        <f t="shared" si="3"/>
        <v>17</v>
      </c>
      <c r="I48">
        <v>2</v>
      </c>
      <c r="J48">
        <v>2</v>
      </c>
      <c r="K48" t="s">
        <v>16</v>
      </c>
      <c r="L48" s="7">
        <v>1</v>
      </c>
      <c r="M48">
        <v>1</v>
      </c>
      <c r="N48" s="7">
        <v>1</v>
      </c>
      <c r="O48" t="s">
        <v>22</v>
      </c>
      <c r="P48" s="7">
        <v>1</v>
      </c>
      <c r="Q48" t="s">
        <v>23</v>
      </c>
      <c r="R48" s="3" t="s">
        <v>23</v>
      </c>
      <c r="S48" s="3">
        <v>2</v>
      </c>
      <c r="T48">
        <v>1</v>
      </c>
      <c r="U48" t="s">
        <v>139</v>
      </c>
      <c r="V48" s="3">
        <f t="shared" si="4"/>
        <v>0</v>
      </c>
      <c r="W48" s="3">
        <f t="shared" si="5"/>
        <v>0</v>
      </c>
      <c r="X48" s="3">
        <f t="shared" si="6"/>
        <v>0</v>
      </c>
      <c r="Y48" s="3">
        <f t="shared" si="7"/>
        <v>0</v>
      </c>
      <c r="Z48" s="3">
        <f t="shared" si="8"/>
        <v>0</v>
      </c>
      <c r="AA48" s="3">
        <f t="shared" si="9"/>
        <v>1</v>
      </c>
      <c r="AB48" s="3">
        <f t="shared" si="10"/>
        <v>0</v>
      </c>
      <c r="AC48" s="3">
        <f t="shared" si="11"/>
        <v>0</v>
      </c>
      <c r="AD48" s="3">
        <f t="shared" si="12"/>
        <v>0</v>
      </c>
      <c r="AE48" s="3">
        <f t="shared" si="13"/>
        <v>0</v>
      </c>
      <c r="AF48" s="3">
        <f>IF(ISNUMBER(SEARCH("sofa_set",U48)),1,0)</f>
        <v>0</v>
      </c>
      <c r="AG48" s="3">
        <f t="shared" si="14"/>
        <v>0</v>
      </c>
      <c r="AH48" s="3">
        <f t="shared" si="15"/>
        <v>1</v>
      </c>
      <c r="AI48" s="3">
        <f t="shared" si="16"/>
        <v>2</v>
      </c>
      <c r="AJ48">
        <v>3</v>
      </c>
      <c r="AK48" t="s">
        <v>93</v>
      </c>
      <c r="AL48" s="3">
        <f t="shared" si="17"/>
        <v>0</v>
      </c>
      <c r="AM48" s="3">
        <f t="shared" si="18"/>
        <v>0</v>
      </c>
      <c r="AN48" s="3">
        <f t="shared" si="19"/>
        <v>0</v>
      </c>
      <c r="AO48" s="3">
        <f t="shared" si="20"/>
        <v>0</v>
      </c>
      <c r="AP48" s="3">
        <f t="shared" si="21"/>
        <v>0</v>
      </c>
      <c r="AQ48" s="3">
        <f t="shared" si="22"/>
        <v>0</v>
      </c>
      <c r="AR48" s="3">
        <f t="shared" si="23"/>
        <v>0</v>
      </c>
      <c r="AS48" s="3">
        <f t="shared" si="24"/>
        <v>0</v>
      </c>
      <c r="AT48" s="3">
        <f t="shared" si="25"/>
        <v>0</v>
      </c>
      <c r="AU48" s="3">
        <f t="shared" si="26"/>
        <v>0</v>
      </c>
      <c r="AV48" s="3">
        <f t="shared" si="27"/>
        <v>0</v>
      </c>
      <c r="AW48" s="3">
        <f t="shared" si="28"/>
        <v>0</v>
      </c>
      <c r="AX48" t="s">
        <v>140</v>
      </c>
    </row>
    <row r="49" spans="1:50" x14ac:dyDescent="0.25">
      <c r="A49">
        <v>48</v>
      </c>
      <c r="B49" t="s">
        <v>45</v>
      </c>
      <c r="C49" s="7">
        <v>3</v>
      </c>
      <c r="D49" t="s">
        <v>46</v>
      </c>
      <c r="E49" s="5" t="str">
        <f t="shared" si="0"/>
        <v>2016-11-16</v>
      </c>
      <c r="F49" s="7">
        <f t="shared" si="1"/>
        <v>2016</v>
      </c>
      <c r="G49" s="7">
        <f t="shared" si="2"/>
        <v>11</v>
      </c>
      <c r="H49" s="7">
        <f t="shared" si="3"/>
        <v>16</v>
      </c>
      <c r="I49">
        <v>7</v>
      </c>
      <c r="J49">
        <v>58</v>
      </c>
      <c r="K49" t="s">
        <v>16</v>
      </c>
      <c r="L49" s="7">
        <v>1</v>
      </c>
      <c r="M49">
        <v>1</v>
      </c>
      <c r="N49" s="7">
        <v>1</v>
      </c>
      <c r="O49" t="s">
        <v>17</v>
      </c>
      <c r="Q49" t="s">
        <v>17</v>
      </c>
      <c r="T49">
        <v>3</v>
      </c>
      <c r="U49" t="s">
        <v>88</v>
      </c>
      <c r="V49" s="3">
        <f t="shared" si="4"/>
        <v>0</v>
      </c>
      <c r="W49" s="3">
        <f t="shared" si="5"/>
        <v>0</v>
      </c>
      <c r="X49" s="3">
        <f t="shared" si="6"/>
        <v>0</v>
      </c>
      <c r="Y49" s="3">
        <f t="shared" si="7"/>
        <v>0</v>
      </c>
      <c r="Z49" s="3">
        <f t="shared" si="8"/>
        <v>0</v>
      </c>
      <c r="AA49" s="3">
        <f t="shared" si="9"/>
        <v>0</v>
      </c>
      <c r="AB49" s="3">
        <f t="shared" si="10"/>
        <v>0</v>
      </c>
      <c r="AC49" s="3">
        <f t="shared" si="11"/>
        <v>1</v>
      </c>
      <c r="AD49" s="3">
        <f t="shared" si="12"/>
        <v>0</v>
      </c>
      <c r="AE49" s="3">
        <f t="shared" si="13"/>
        <v>0</v>
      </c>
      <c r="AF49" s="3">
        <f>IF(ISNUMBER(SEARCH("sofa_set",U49)),1,0)</f>
        <v>0</v>
      </c>
      <c r="AG49" s="3">
        <f t="shared" si="14"/>
        <v>0</v>
      </c>
      <c r="AH49" s="3">
        <f t="shared" si="15"/>
        <v>0</v>
      </c>
      <c r="AI49" s="3">
        <f t="shared" si="16"/>
        <v>1</v>
      </c>
      <c r="AJ49">
        <v>3</v>
      </c>
      <c r="AK49" t="s">
        <v>68</v>
      </c>
      <c r="AL49" s="3">
        <f t="shared" si="17"/>
        <v>0</v>
      </c>
      <c r="AM49" s="3">
        <f t="shared" si="18"/>
        <v>0</v>
      </c>
      <c r="AN49" s="3">
        <f t="shared" si="19"/>
        <v>0</v>
      </c>
      <c r="AO49" s="3">
        <f t="shared" si="20"/>
        <v>0</v>
      </c>
      <c r="AP49" s="3">
        <f t="shared" si="21"/>
        <v>0</v>
      </c>
      <c r="AQ49" s="3">
        <f t="shared" si="22"/>
        <v>1</v>
      </c>
      <c r="AR49" s="3">
        <f t="shared" si="23"/>
        <v>1</v>
      </c>
      <c r="AS49" s="3">
        <f t="shared" si="24"/>
        <v>1</v>
      </c>
      <c r="AT49" s="3">
        <f t="shared" si="25"/>
        <v>1</v>
      </c>
      <c r="AU49" s="3">
        <f t="shared" si="26"/>
        <v>1</v>
      </c>
      <c r="AV49" s="3">
        <f t="shared" si="27"/>
        <v>1</v>
      </c>
      <c r="AW49" s="3">
        <f t="shared" si="28"/>
        <v>0</v>
      </c>
      <c r="AX49" t="s">
        <v>141</v>
      </c>
    </row>
    <row r="50" spans="1:50" x14ac:dyDescent="0.25">
      <c r="A50">
        <v>49</v>
      </c>
      <c r="B50" t="s">
        <v>45</v>
      </c>
      <c r="C50" s="7">
        <v>3</v>
      </c>
      <c r="D50" t="s">
        <v>46</v>
      </c>
      <c r="E50" s="5" t="str">
        <f t="shared" si="0"/>
        <v>2016-11-16</v>
      </c>
      <c r="F50" s="7">
        <f t="shared" si="1"/>
        <v>2016</v>
      </c>
      <c r="G50" s="7">
        <f t="shared" si="2"/>
        <v>11</v>
      </c>
      <c r="H50" s="7">
        <f t="shared" si="3"/>
        <v>16</v>
      </c>
      <c r="I50">
        <v>6</v>
      </c>
      <c r="J50">
        <v>26</v>
      </c>
      <c r="K50" t="s">
        <v>34</v>
      </c>
      <c r="L50" s="7">
        <v>2</v>
      </c>
      <c r="M50">
        <v>2</v>
      </c>
      <c r="N50" s="7">
        <v>2</v>
      </c>
      <c r="O50" t="s">
        <v>17</v>
      </c>
      <c r="Q50" t="s">
        <v>17</v>
      </c>
      <c r="T50">
        <v>2</v>
      </c>
      <c r="U50" t="s">
        <v>142</v>
      </c>
      <c r="V50" s="3">
        <f t="shared" si="4"/>
        <v>1</v>
      </c>
      <c r="W50" s="3">
        <f t="shared" si="5"/>
        <v>0</v>
      </c>
      <c r="X50" s="3">
        <f t="shared" si="6"/>
        <v>1</v>
      </c>
      <c r="Y50" s="3">
        <f t="shared" si="7"/>
        <v>0</v>
      </c>
      <c r="Z50" s="3">
        <f t="shared" si="8"/>
        <v>0</v>
      </c>
      <c r="AA50" s="3">
        <f t="shared" si="9"/>
        <v>1</v>
      </c>
      <c r="AB50" s="3">
        <f t="shared" si="10"/>
        <v>0</v>
      </c>
      <c r="AC50" s="3">
        <f t="shared" si="11"/>
        <v>1</v>
      </c>
      <c r="AD50" s="3">
        <f t="shared" si="12"/>
        <v>1</v>
      </c>
      <c r="AE50" s="3">
        <f t="shared" si="13"/>
        <v>0</v>
      </c>
      <c r="AF50" s="3">
        <f t="shared" ref="AF50:AF113" si="29">IF(ISNUMBER(SEARCH("sofa_set",U50)),1,0)</f>
        <v>0</v>
      </c>
      <c r="AG50" s="3">
        <f t="shared" si="14"/>
        <v>1</v>
      </c>
      <c r="AH50" s="3">
        <f t="shared" si="15"/>
        <v>1</v>
      </c>
      <c r="AI50" s="3">
        <f t="shared" si="16"/>
        <v>7</v>
      </c>
      <c r="AJ50">
        <v>3</v>
      </c>
      <c r="AK50" t="s">
        <v>122</v>
      </c>
      <c r="AL50" s="3">
        <f t="shared" si="17"/>
        <v>1</v>
      </c>
      <c r="AM50" s="3">
        <f t="shared" si="18"/>
        <v>0</v>
      </c>
      <c r="AN50" s="3">
        <f t="shared" si="19"/>
        <v>0</v>
      </c>
      <c r="AO50" s="3">
        <f t="shared" si="20"/>
        <v>0</v>
      </c>
      <c r="AP50" s="3">
        <f t="shared" si="21"/>
        <v>0</v>
      </c>
      <c r="AQ50" s="3">
        <f t="shared" si="22"/>
        <v>0</v>
      </c>
      <c r="AR50" s="3">
        <f t="shared" si="23"/>
        <v>0</v>
      </c>
      <c r="AS50" s="3">
        <f t="shared" si="24"/>
        <v>0</v>
      </c>
      <c r="AT50" s="3">
        <f t="shared" si="25"/>
        <v>0</v>
      </c>
      <c r="AU50" s="3">
        <f t="shared" si="26"/>
        <v>0</v>
      </c>
      <c r="AV50" s="3">
        <f t="shared" si="27"/>
        <v>1</v>
      </c>
      <c r="AW50" s="3">
        <f t="shared" si="28"/>
        <v>1</v>
      </c>
      <c r="AX50" t="s">
        <v>143</v>
      </c>
    </row>
    <row r="51" spans="1:50" x14ac:dyDescent="0.25">
      <c r="A51">
        <v>50</v>
      </c>
      <c r="B51" t="s">
        <v>45</v>
      </c>
      <c r="C51" s="7">
        <v>3</v>
      </c>
      <c r="D51" t="s">
        <v>46</v>
      </c>
      <c r="E51" s="5" t="str">
        <f t="shared" si="0"/>
        <v>2016-11-16</v>
      </c>
      <c r="F51" s="7">
        <f t="shared" si="1"/>
        <v>2016</v>
      </c>
      <c r="G51" s="7">
        <f t="shared" si="2"/>
        <v>11</v>
      </c>
      <c r="H51" s="7">
        <f t="shared" si="3"/>
        <v>16</v>
      </c>
      <c r="I51">
        <v>6</v>
      </c>
      <c r="J51">
        <v>7</v>
      </c>
      <c r="K51" t="s">
        <v>16</v>
      </c>
      <c r="L51" s="7">
        <v>1</v>
      </c>
      <c r="M51">
        <v>1</v>
      </c>
      <c r="N51" s="7">
        <v>1</v>
      </c>
      <c r="O51" t="s">
        <v>22</v>
      </c>
      <c r="P51" s="7">
        <v>1</v>
      </c>
      <c r="Q51" t="s">
        <v>41</v>
      </c>
      <c r="R51" s="3" t="s">
        <v>41</v>
      </c>
      <c r="S51" s="3">
        <v>1</v>
      </c>
      <c r="T51">
        <v>1</v>
      </c>
      <c r="U51" t="s">
        <v>28</v>
      </c>
      <c r="V51" s="3">
        <f t="shared" si="4"/>
        <v>0</v>
      </c>
      <c r="W51" s="3">
        <f t="shared" si="5"/>
        <v>0</v>
      </c>
      <c r="X51" s="3">
        <f t="shared" si="6"/>
        <v>0</v>
      </c>
      <c r="Y51" s="3">
        <f t="shared" si="7"/>
        <v>0</v>
      </c>
      <c r="Z51" s="3">
        <f t="shared" si="8"/>
        <v>0</v>
      </c>
      <c r="AA51" s="3">
        <f t="shared" si="9"/>
        <v>0</v>
      </c>
      <c r="AB51" s="3">
        <f t="shared" si="10"/>
        <v>0</v>
      </c>
      <c r="AC51" s="3">
        <f t="shared" si="11"/>
        <v>0</v>
      </c>
      <c r="AD51" s="3">
        <f t="shared" si="12"/>
        <v>0</v>
      </c>
      <c r="AE51" s="3">
        <f t="shared" si="13"/>
        <v>0</v>
      </c>
      <c r="AF51" s="3">
        <f t="shared" si="29"/>
        <v>0</v>
      </c>
      <c r="AG51" s="3">
        <f t="shared" si="14"/>
        <v>0</v>
      </c>
      <c r="AH51" s="3">
        <f t="shared" si="15"/>
        <v>1</v>
      </c>
      <c r="AI51" s="3">
        <f t="shared" si="16"/>
        <v>1</v>
      </c>
      <c r="AJ51">
        <v>2</v>
      </c>
      <c r="AK51" t="s">
        <v>144</v>
      </c>
      <c r="AL51" s="3">
        <f t="shared" si="17"/>
        <v>0</v>
      </c>
      <c r="AM51" s="3">
        <f t="shared" si="18"/>
        <v>0</v>
      </c>
      <c r="AN51" s="3">
        <f t="shared" si="19"/>
        <v>0</v>
      </c>
      <c r="AO51" s="3">
        <f t="shared" si="20"/>
        <v>0</v>
      </c>
      <c r="AP51" s="3">
        <f t="shared" si="21"/>
        <v>0</v>
      </c>
      <c r="AQ51" s="3">
        <f t="shared" si="22"/>
        <v>1</v>
      </c>
      <c r="AR51" s="3">
        <f t="shared" si="23"/>
        <v>1</v>
      </c>
      <c r="AS51" s="3">
        <f t="shared" si="24"/>
        <v>1</v>
      </c>
      <c r="AT51" s="3">
        <f t="shared" si="25"/>
        <v>1</v>
      </c>
      <c r="AU51" s="3">
        <f t="shared" si="26"/>
        <v>1</v>
      </c>
      <c r="AV51" s="3">
        <f t="shared" si="27"/>
        <v>1</v>
      </c>
      <c r="AW51" s="3">
        <f t="shared" si="28"/>
        <v>1</v>
      </c>
      <c r="AX51" t="s">
        <v>145</v>
      </c>
    </row>
    <row r="52" spans="1:50" x14ac:dyDescent="0.25">
      <c r="A52">
        <v>51</v>
      </c>
      <c r="B52" t="s">
        <v>45</v>
      </c>
      <c r="C52" s="7">
        <v>3</v>
      </c>
      <c r="D52" t="s">
        <v>46</v>
      </c>
      <c r="E52" s="5" t="str">
        <f t="shared" si="0"/>
        <v>2016-11-16</v>
      </c>
      <c r="F52" s="7">
        <f t="shared" si="1"/>
        <v>2016</v>
      </c>
      <c r="G52" s="7">
        <f t="shared" si="2"/>
        <v>11</v>
      </c>
      <c r="H52" s="7">
        <f t="shared" si="3"/>
        <v>16</v>
      </c>
      <c r="I52">
        <v>5</v>
      </c>
      <c r="J52">
        <v>30</v>
      </c>
      <c r="K52" t="s">
        <v>16</v>
      </c>
      <c r="L52" s="7">
        <v>1</v>
      </c>
      <c r="M52">
        <v>1</v>
      </c>
      <c r="N52" s="7">
        <v>1</v>
      </c>
      <c r="O52" t="s">
        <v>17</v>
      </c>
      <c r="Q52" t="s">
        <v>17</v>
      </c>
      <c r="S52" s="3">
        <v>1</v>
      </c>
      <c r="T52">
        <v>1</v>
      </c>
      <c r="U52" t="s">
        <v>88</v>
      </c>
      <c r="V52" s="3">
        <f t="shared" si="4"/>
        <v>0</v>
      </c>
      <c r="W52" s="3">
        <f t="shared" si="5"/>
        <v>0</v>
      </c>
      <c r="X52" s="3">
        <f t="shared" si="6"/>
        <v>0</v>
      </c>
      <c r="Y52" s="3">
        <f t="shared" si="7"/>
        <v>0</v>
      </c>
      <c r="Z52" s="3">
        <f t="shared" si="8"/>
        <v>0</v>
      </c>
      <c r="AA52" s="3">
        <f t="shared" si="9"/>
        <v>0</v>
      </c>
      <c r="AB52" s="3">
        <f t="shared" si="10"/>
        <v>0</v>
      </c>
      <c r="AC52" s="3">
        <f t="shared" si="11"/>
        <v>1</v>
      </c>
      <c r="AD52" s="3">
        <f t="shared" si="12"/>
        <v>0</v>
      </c>
      <c r="AE52" s="3">
        <f t="shared" si="13"/>
        <v>0</v>
      </c>
      <c r="AF52" s="3">
        <f t="shared" si="29"/>
        <v>0</v>
      </c>
      <c r="AG52" s="3">
        <f t="shared" si="14"/>
        <v>0</v>
      </c>
      <c r="AH52" s="3">
        <f t="shared" si="15"/>
        <v>0</v>
      </c>
      <c r="AI52" s="3">
        <f t="shared" si="16"/>
        <v>1</v>
      </c>
      <c r="AJ52">
        <v>3</v>
      </c>
      <c r="AK52" t="s">
        <v>59</v>
      </c>
      <c r="AL52" s="3">
        <f t="shared" si="17"/>
        <v>0</v>
      </c>
      <c r="AM52" s="3">
        <f t="shared" si="18"/>
        <v>0</v>
      </c>
      <c r="AN52" s="3">
        <f t="shared" si="19"/>
        <v>0</v>
      </c>
      <c r="AO52" s="3">
        <f t="shared" si="20"/>
        <v>0</v>
      </c>
      <c r="AP52" s="3">
        <f t="shared" si="21"/>
        <v>0</v>
      </c>
      <c r="AQ52" s="3">
        <f t="shared" si="22"/>
        <v>0</v>
      </c>
      <c r="AR52" s="3">
        <f t="shared" si="23"/>
        <v>0</v>
      </c>
      <c r="AS52" s="3">
        <f t="shared" si="24"/>
        <v>0</v>
      </c>
      <c r="AT52" s="3">
        <f t="shared" si="25"/>
        <v>0</v>
      </c>
      <c r="AU52" s="3">
        <f t="shared" si="26"/>
        <v>1</v>
      </c>
      <c r="AV52" s="3">
        <f t="shared" si="27"/>
        <v>1</v>
      </c>
      <c r="AW52" s="3">
        <f t="shared" si="28"/>
        <v>0</v>
      </c>
      <c r="AX52" t="s">
        <v>146</v>
      </c>
    </row>
    <row r="53" spans="1:50" x14ac:dyDescent="0.25">
      <c r="A53">
        <v>52</v>
      </c>
      <c r="B53" t="s">
        <v>45</v>
      </c>
      <c r="C53" s="7">
        <v>3</v>
      </c>
      <c r="D53" t="s">
        <v>46</v>
      </c>
      <c r="E53" s="5" t="str">
        <f t="shared" si="0"/>
        <v>2016-11-16</v>
      </c>
      <c r="F53" s="7">
        <f t="shared" si="1"/>
        <v>2016</v>
      </c>
      <c r="G53" s="7">
        <f t="shared" si="2"/>
        <v>11</v>
      </c>
      <c r="H53" s="7">
        <f t="shared" si="3"/>
        <v>16</v>
      </c>
      <c r="I53">
        <v>11</v>
      </c>
      <c r="J53">
        <v>15</v>
      </c>
      <c r="K53" t="s">
        <v>34</v>
      </c>
      <c r="L53" s="7">
        <v>2</v>
      </c>
      <c r="M53">
        <v>3</v>
      </c>
      <c r="N53" s="7">
        <v>3</v>
      </c>
      <c r="O53" t="s">
        <v>40</v>
      </c>
      <c r="P53" s="7">
        <v>0</v>
      </c>
      <c r="Q53" t="s">
        <v>41</v>
      </c>
      <c r="R53" s="3" t="s">
        <v>41</v>
      </c>
      <c r="S53" s="3">
        <v>4</v>
      </c>
      <c r="T53">
        <v>3</v>
      </c>
      <c r="U53" t="s">
        <v>147</v>
      </c>
      <c r="V53" s="3">
        <f t="shared" si="4"/>
        <v>0</v>
      </c>
      <c r="W53" s="3">
        <f t="shared" si="5"/>
        <v>0</v>
      </c>
      <c r="X53" s="3">
        <f t="shared" si="6"/>
        <v>1</v>
      </c>
      <c r="Y53" s="3">
        <f t="shared" si="7"/>
        <v>0</v>
      </c>
      <c r="Z53" s="3">
        <f t="shared" si="8"/>
        <v>0</v>
      </c>
      <c r="AA53" s="3">
        <f t="shared" si="9"/>
        <v>1</v>
      </c>
      <c r="AB53" s="3">
        <f t="shared" si="10"/>
        <v>1</v>
      </c>
      <c r="AC53" s="3">
        <f t="shared" si="11"/>
        <v>1</v>
      </c>
      <c r="AD53" s="3">
        <f t="shared" si="12"/>
        <v>0</v>
      </c>
      <c r="AE53" s="3">
        <f t="shared" si="13"/>
        <v>1</v>
      </c>
      <c r="AF53" s="3">
        <f t="shared" si="29"/>
        <v>0</v>
      </c>
      <c r="AG53" s="3">
        <f t="shared" si="14"/>
        <v>1</v>
      </c>
      <c r="AH53" s="3">
        <f t="shared" si="15"/>
        <v>0</v>
      </c>
      <c r="AI53" s="3">
        <f t="shared" si="16"/>
        <v>6</v>
      </c>
      <c r="AJ53">
        <v>3</v>
      </c>
      <c r="AK53" t="s">
        <v>36</v>
      </c>
      <c r="AL53" s="3">
        <f t="shared" si="17"/>
        <v>0</v>
      </c>
      <c r="AM53" s="3">
        <f t="shared" si="18"/>
        <v>0</v>
      </c>
      <c r="AN53" s="3">
        <f t="shared" si="19"/>
        <v>0</v>
      </c>
      <c r="AO53" s="3">
        <f t="shared" si="20"/>
        <v>0</v>
      </c>
      <c r="AP53" s="3">
        <f t="shared" si="21"/>
        <v>0</v>
      </c>
      <c r="AQ53" s="3">
        <f t="shared" si="22"/>
        <v>0</v>
      </c>
      <c r="AR53" s="3">
        <f t="shared" si="23"/>
        <v>0</v>
      </c>
      <c r="AS53" s="3">
        <f t="shared" si="24"/>
        <v>1</v>
      </c>
      <c r="AT53" s="3">
        <f t="shared" si="25"/>
        <v>1</v>
      </c>
      <c r="AU53" s="3">
        <f t="shared" si="26"/>
        <v>1</v>
      </c>
      <c r="AV53" s="3">
        <f t="shared" si="27"/>
        <v>1</v>
      </c>
      <c r="AW53" s="3">
        <f t="shared" si="28"/>
        <v>0</v>
      </c>
      <c r="AX53" t="s">
        <v>148</v>
      </c>
    </row>
    <row r="54" spans="1:50" x14ac:dyDescent="0.25">
      <c r="A54">
        <v>21</v>
      </c>
      <c r="B54" t="s">
        <v>45</v>
      </c>
      <c r="C54" s="7">
        <v>3</v>
      </c>
      <c r="D54" t="s">
        <v>46</v>
      </c>
      <c r="E54" s="5" t="str">
        <f t="shared" si="0"/>
        <v>2016-11-16</v>
      </c>
      <c r="F54" s="7">
        <f t="shared" si="1"/>
        <v>2016</v>
      </c>
      <c r="G54" s="7">
        <f t="shared" si="2"/>
        <v>11</v>
      </c>
      <c r="H54" s="7">
        <f t="shared" si="3"/>
        <v>16</v>
      </c>
      <c r="I54">
        <v>8</v>
      </c>
      <c r="J54">
        <v>16</v>
      </c>
      <c r="K54" t="s">
        <v>34</v>
      </c>
      <c r="L54" s="7">
        <v>2</v>
      </c>
      <c r="M54">
        <v>3</v>
      </c>
      <c r="N54" s="7">
        <v>3</v>
      </c>
      <c r="O54" t="s">
        <v>22</v>
      </c>
      <c r="P54" s="7">
        <v>1</v>
      </c>
      <c r="Q54" t="s">
        <v>105</v>
      </c>
      <c r="R54" s="3" t="s">
        <v>105</v>
      </c>
      <c r="S54" s="3">
        <v>1</v>
      </c>
      <c r="T54">
        <v>2</v>
      </c>
      <c r="U54" t="s">
        <v>108</v>
      </c>
      <c r="V54" s="3">
        <f t="shared" si="4"/>
        <v>1</v>
      </c>
      <c r="W54" s="3">
        <f t="shared" si="5"/>
        <v>0</v>
      </c>
      <c r="X54" s="3">
        <f t="shared" si="6"/>
        <v>0</v>
      </c>
      <c r="Y54" s="3">
        <f t="shared" si="7"/>
        <v>0</v>
      </c>
      <c r="Z54" s="3">
        <f t="shared" si="8"/>
        <v>0</v>
      </c>
      <c r="AA54" s="3">
        <f t="shared" si="9"/>
        <v>1</v>
      </c>
      <c r="AB54" s="3">
        <f t="shared" si="10"/>
        <v>0</v>
      </c>
      <c r="AC54" s="3">
        <f t="shared" si="11"/>
        <v>1</v>
      </c>
      <c r="AD54" s="3">
        <f t="shared" si="12"/>
        <v>0</v>
      </c>
      <c r="AE54" s="3">
        <f t="shared" si="13"/>
        <v>0</v>
      </c>
      <c r="AF54" s="3">
        <f t="shared" si="29"/>
        <v>0</v>
      </c>
      <c r="AG54" s="3">
        <f t="shared" si="14"/>
        <v>0</v>
      </c>
      <c r="AH54" s="3">
        <f t="shared" si="15"/>
        <v>0</v>
      </c>
      <c r="AI54" s="3">
        <f t="shared" si="16"/>
        <v>3</v>
      </c>
      <c r="AJ54">
        <v>2</v>
      </c>
      <c r="AK54" t="s">
        <v>43</v>
      </c>
      <c r="AL54" s="3">
        <f t="shared" si="17"/>
        <v>0</v>
      </c>
      <c r="AM54" s="3">
        <f t="shared" si="18"/>
        <v>0</v>
      </c>
      <c r="AN54" s="3">
        <f t="shared" si="19"/>
        <v>0</v>
      </c>
      <c r="AO54" s="3">
        <f t="shared" si="20"/>
        <v>0</v>
      </c>
      <c r="AP54" s="3">
        <f t="shared" si="21"/>
        <v>0</v>
      </c>
      <c r="AQ54" s="3">
        <f t="shared" si="22"/>
        <v>0</v>
      </c>
      <c r="AR54" s="3">
        <f t="shared" si="23"/>
        <v>0</v>
      </c>
      <c r="AS54" s="3">
        <f t="shared" si="24"/>
        <v>0</v>
      </c>
      <c r="AT54" s="3">
        <f t="shared" si="25"/>
        <v>0</v>
      </c>
      <c r="AU54" s="3">
        <f t="shared" si="26"/>
        <v>0</v>
      </c>
      <c r="AV54" s="3">
        <f t="shared" si="27"/>
        <v>1</v>
      </c>
      <c r="AW54" s="3">
        <f t="shared" si="28"/>
        <v>0</v>
      </c>
      <c r="AX54" t="s">
        <v>149</v>
      </c>
    </row>
    <row r="55" spans="1:50" x14ac:dyDescent="0.25">
      <c r="A55">
        <v>54</v>
      </c>
      <c r="B55" t="s">
        <v>45</v>
      </c>
      <c r="C55" s="7">
        <v>3</v>
      </c>
      <c r="D55" t="s">
        <v>46</v>
      </c>
      <c r="E55" s="5" t="str">
        <f t="shared" si="0"/>
        <v>2016-11-16</v>
      </c>
      <c r="F55" s="7">
        <f t="shared" si="1"/>
        <v>2016</v>
      </c>
      <c r="G55" s="7">
        <f t="shared" si="2"/>
        <v>11</v>
      </c>
      <c r="H55" s="7">
        <f t="shared" si="3"/>
        <v>16</v>
      </c>
      <c r="I55">
        <v>7</v>
      </c>
      <c r="J55">
        <v>15</v>
      </c>
      <c r="K55" t="s">
        <v>16</v>
      </c>
      <c r="L55" s="7">
        <v>1</v>
      </c>
      <c r="M55">
        <v>1</v>
      </c>
      <c r="N55" s="7">
        <v>1</v>
      </c>
      <c r="O55" t="s">
        <v>40</v>
      </c>
      <c r="P55" s="7">
        <v>0</v>
      </c>
      <c r="Q55" t="s">
        <v>41</v>
      </c>
      <c r="R55" s="3" t="s">
        <v>41</v>
      </c>
      <c r="S55" s="3">
        <v>1</v>
      </c>
      <c r="T55">
        <v>1</v>
      </c>
      <c r="U55" t="s">
        <v>17</v>
      </c>
      <c r="V55" s="3" t="s">
        <v>309</v>
      </c>
      <c r="W55" s="3" t="s">
        <v>309</v>
      </c>
      <c r="X55" s="3" t="s">
        <v>309</v>
      </c>
      <c r="Y55" s="3" t="s">
        <v>309</v>
      </c>
      <c r="Z55" s="3" t="s">
        <v>309</v>
      </c>
      <c r="AA55" s="3" t="s">
        <v>309</v>
      </c>
      <c r="AB55" s="3" t="s">
        <v>309</v>
      </c>
      <c r="AC55" s="3" t="s">
        <v>309</v>
      </c>
      <c r="AD55" s="3" t="s">
        <v>309</v>
      </c>
      <c r="AE55" s="3" t="s">
        <v>309</v>
      </c>
      <c r="AF55" s="3" t="s">
        <v>309</v>
      </c>
      <c r="AG55" s="3" t="s">
        <v>309</v>
      </c>
      <c r="AH55" s="3" t="s">
        <v>309</v>
      </c>
      <c r="AI55" s="3" t="s">
        <v>309</v>
      </c>
      <c r="AJ55">
        <v>2</v>
      </c>
      <c r="AK55" t="s">
        <v>65</v>
      </c>
      <c r="AL55" s="3">
        <f t="shared" si="17"/>
        <v>0</v>
      </c>
      <c r="AM55" s="3">
        <f t="shared" si="18"/>
        <v>0</v>
      </c>
      <c r="AN55" s="3">
        <f t="shared" si="19"/>
        <v>0</v>
      </c>
      <c r="AO55" s="3">
        <f t="shared" si="20"/>
        <v>0</v>
      </c>
      <c r="AP55" s="3">
        <f t="shared" si="21"/>
        <v>0</v>
      </c>
      <c r="AQ55" s="3">
        <f t="shared" si="22"/>
        <v>0</v>
      </c>
      <c r="AR55" s="3">
        <f t="shared" si="23"/>
        <v>0</v>
      </c>
      <c r="AS55" s="3">
        <f t="shared" si="24"/>
        <v>0</v>
      </c>
      <c r="AT55" s="3">
        <f t="shared" si="25"/>
        <v>1</v>
      </c>
      <c r="AU55" s="3">
        <f t="shared" si="26"/>
        <v>1</v>
      </c>
      <c r="AV55" s="3">
        <f t="shared" si="27"/>
        <v>1</v>
      </c>
      <c r="AW55" s="3">
        <f t="shared" si="28"/>
        <v>0</v>
      </c>
      <c r="AX55" t="s">
        <v>150</v>
      </c>
    </row>
    <row r="56" spans="1:50" x14ac:dyDescent="0.25">
      <c r="A56">
        <v>55</v>
      </c>
      <c r="B56" t="s">
        <v>45</v>
      </c>
      <c r="C56" s="7">
        <v>3</v>
      </c>
      <c r="D56" t="s">
        <v>46</v>
      </c>
      <c r="E56" s="5" t="str">
        <f t="shared" si="0"/>
        <v>2016-11-16</v>
      </c>
      <c r="F56" s="7">
        <f t="shared" si="1"/>
        <v>2016</v>
      </c>
      <c r="G56" s="7">
        <f t="shared" si="2"/>
        <v>11</v>
      </c>
      <c r="H56" s="7">
        <f t="shared" si="3"/>
        <v>16</v>
      </c>
      <c r="I56">
        <v>9</v>
      </c>
      <c r="J56">
        <v>23</v>
      </c>
      <c r="K56" t="s">
        <v>16</v>
      </c>
      <c r="L56" s="7">
        <v>1</v>
      </c>
      <c r="M56">
        <v>2</v>
      </c>
      <c r="N56" s="7">
        <v>2</v>
      </c>
      <c r="O56" t="s">
        <v>17</v>
      </c>
      <c r="Q56" t="s">
        <v>17</v>
      </c>
      <c r="T56">
        <v>1</v>
      </c>
      <c r="U56" t="s">
        <v>151</v>
      </c>
      <c r="V56" s="3">
        <f t="shared" si="4"/>
        <v>0</v>
      </c>
      <c r="W56" s="3">
        <f t="shared" si="5"/>
        <v>0</v>
      </c>
      <c r="X56" s="3">
        <f t="shared" si="6"/>
        <v>1</v>
      </c>
      <c r="Y56" s="3">
        <f t="shared" si="7"/>
        <v>0</v>
      </c>
      <c r="Z56" s="3">
        <f t="shared" si="8"/>
        <v>0</v>
      </c>
      <c r="AA56" s="3">
        <f t="shared" si="9"/>
        <v>1</v>
      </c>
      <c r="AB56" s="3">
        <f t="shared" si="10"/>
        <v>0</v>
      </c>
      <c r="AC56" s="3">
        <f t="shared" si="11"/>
        <v>0</v>
      </c>
      <c r="AD56" s="3">
        <f t="shared" si="12"/>
        <v>0</v>
      </c>
      <c r="AE56" s="3">
        <f t="shared" si="13"/>
        <v>1</v>
      </c>
      <c r="AF56" s="3">
        <f t="shared" si="29"/>
        <v>0</v>
      </c>
      <c r="AG56" s="3">
        <f t="shared" si="14"/>
        <v>0</v>
      </c>
      <c r="AH56" s="3">
        <f t="shared" si="15"/>
        <v>0</v>
      </c>
      <c r="AI56" s="3">
        <f t="shared" si="16"/>
        <v>3</v>
      </c>
      <c r="AJ56">
        <v>2</v>
      </c>
      <c r="AK56" t="s">
        <v>59</v>
      </c>
      <c r="AL56" s="3">
        <f t="shared" si="17"/>
        <v>0</v>
      </c>
      <c r="AM56" s="3">
        <f t="shared" si="18"/>
        <v>0</v>
      </c>
      <c r="AN56" s="3">
        <f t="shared" si="19"/>
        <v>0</v>
      </c>
      <c r="AO56" s="3">
        <f t="shared" si="20"/>
        <v>0</v>
      </c>
      <c r="AP56" s="3">
        <f t="shared" si="21"/>
        <v>0</v>
      </c>
      <c r="AQ56" s="3">
        <f t="shared" si="22"/>
        <v>0</v>
      </c>
      <c r="AR56" s="3">
        <f t="shared" si="23"/>
        <v>0</v>
      </c>
      <c r="AS56" s="3">
        <f t="shared" si="24"/>
        <v>0</v>
      </c>
      <c r="AT56" s="3">
        <f t="shared" si="25"/>
        <v>0</v>
      </c>
      <c r="AU56" s="3">
        <f t="shared" si="26"/>
        <v>1</v>
      </c>
      <c r="AV56" s="3">
        <f t="shared" si="27"/>
        <v>1</v>
      </c>
      <c r="AW56" s="3">
        <f t="shared" si="28"/>
        <v>0</v>
      </c>
      <c r="AX56" t="s">
        <v>152</v>
      </c>
    </row>
    <row r="57" spans="1:50" x14ac:dyDescent="0.25">
      <c r="A57">
        <v>56</v>
      </c>
      <c r="B57" t="s">
        <v>45</v>
      </c>
      <c r="C57" s="7">
        <v>3</v>
      </c>
      <c r="D57" t="s">
        <v>46</v>
      </c>
      <c r="E57" s="5" t="str">
        <f t="shared" si="0"/>
        <v>2016-11-16</v>
      </c>
      <c r="F57" s="7">
        <f t="shared" si="1"/>
        <v>2016</v>
      </c>
      <c r="G57" s="7">
        <f t="shared" si="2"/>
        <v>11</v>
      </c>
      <c r="H57" s="7">
        <f t="shared" si="3"/>
        <v>16</v>
      </c>
      <c r="I57">
        <v>12</v>
      </c>
      <c r="J57">
        <v>23</v>
      </c>
      <c r="K57" t="s">
        <v>34</v>
      </c>
      <c r="L57" s="7">
        <v>2</v>
      </c>
      <c r="M57">
        <v>2</v>
      </c>
      <c r="N57" s="7">
        <v>2</v>
      </c>
      <c r="O57" t="s">
        <v>22</v>
      </c>
      <c r="P57" s="7">
        <v>1</v>
      </c>
      <c r="Q57" t="s">
        <v>41</v>
      </c>
      <c r="R57" s="3" t="s">
        <v>41</v>
      </c>
      <c r="S57" s="3">
        <v>1</v>
      </c>
      <c r="T57">
        <v>2</v>
      </c>
      <c r="U57" t="s">
        <v>153</v>
      </c>
      <c r="V57" s="3">
        <f t="shared" si="4"/>
        <v>1</v>
      </c>
      <c r="W57" s="3">
        <f t="shared" si="5"/>
        <v>0</v>
      </c>
      <c r="X57" s="3">
        <f t="shared" si="6"/>
        <v>0</v>
      </c>
      <c r="Y57" s="3">
        <f t="shared" si="7"/>
        <v>0</v>
      </c>
      <c r="Z57" s="3">
        <f t="shared" si="8"/>
        <v>0</v>
      </c>
      <c r="AA57" s="3">
        <f t="shared" si="9"/>
        <v>1</v>
      </c>
      <c r="AB57" s="3">
        <f t="shared" si="10"/>
        <v>1</v>
      </c>
      <c r="AC57" s="3">
        <f t="shared" si="11"/>
        <v>0</v>
      </c>
      <c r="AD57" s="3">
        <f t="shared" si="12"/>
        <v>0</v>
      </c>
      <c r="AE57" s="3">
        <f t="shared" si="13"/>
        <v>0</v>
      </c>
      <c r="AF57" s="3">
        <f t="shared" si="29"/>
        <v>0</v>
      </c>
      <c r="AG57" s="3">
        <f t="shared" si="14"/>
        <v>0</v>
      </c>
      <c r="AH57" s="3">
        <f t="shared" si="15"/>
        <v>0</v>
      </c>
      <c r="AI57" s="3">
        <f t="shared" si="16"/>
        <v>3</v>
      </c>
      <c r="AJ57">
        <v>3</v>
      </c>
      <c r="AK57" t="s">
        <v>93</v>
      </c>
      <c r="AL57" s="3">
        <f t="shared" si="17"/>
        <v>0</v>
      </c>
      <c r="AM57" s="3">
        <f t="shared" si="18"/>
        <v>0</v>
      </c>
      <c r="AN57" s="3">
        <f t="shared" si="19"/>
        <v>0</v>
      </c>
      <c r="AO57" s="3">
        <f t="shared" si="20"/>
        <v>0</v>
      </c>
      <c r="AP57" s="3">
        <f t="shared" si="21"/>
        <v>0</v>
      </c>
      <c r="AQ57" s="3">
        <f t="shared" si="22"/>
        <v>0</v>
      </c>
      <c r="AR57" s="3">
        <f t="shared" si="23"/>
        <v>0</v>
      </c>
      <c r="AS57" s="3">
        <f t="shared" si="24"/>
        <v>0</v>
      </c>
      <c r="AT57" s="3">
        <f t="shared" si="25"/>
        <v>0</v>
      </c>
      <c r="AU57" s="3">
        <f t="shared" si="26"/>
        <v>0</v>
      </c>
      <c r="AV57" s="3">
        <f t="shared" si="27"/>
        <v>0</v>
      </c>
      <c r="AW57" s="3">
        <f t="shared" si="28"/>
        <v>0</v>
      </c>
      <c r="AX57" t="s">
        <v>154</v>
      </c>
    </row>
    <row r="58" spans="1:50" x14ac:dyDescent="0.25">
      <c r="A58">
        <v>57</v>
      </c>
      <c r="B58" t="s">
        <v>45</v>
      </c>
      <c r="C58" s="7">
        <v>3</v>
      </c>
      <c r="D58" t="s">
        <v>46</v>
      </c>
      <c r="E58" s="5" t="str">
        <f t="shared" si="0"/>
        <v>2016-11-16</v>
      </c>
      <c r="F58" s="7">
        <f t="shared" si="1"/>
        <v>2016</v>
      </c>
      <c r="G58" s="7">
        <f t="shared" si="2"/>
        <v>11</v>
      </c>
      <c r="H58" s="7">
        <f t="shared" si="3"/>
        <v>16</v>
      </c>
      <c r="I58">
        <v>4</v>
      </c>
      <c r="J58">
        <v>27</v>
      </c>
      <c r="K58" t="s">
        <v>34</v>
      </c>
      <c r="L58" s="7">
        <v>2</v>
      </c>
      <c r="M58">
        <v>1</v>
      </c>
      <c r="N58" s="7">
        <v>1</v>
      </c>
      <c r="O58" t="s">
        <v>40</v>
      </c>
      <c r="P58" s="7">
        <v>0</v>
      </c>
      <c r="Q58" t="s">
        <v>41</v>
      </c>
      <c r="R58" s="3" t="s">
        <v>41</v>
      </c>
      <c r="S58" s="3">
        <v>1</v>
      </c>
      <c r="T58">
        <v>1</v>
      </c>
      <c r="U58" t="s">
        <v>88</v>
      </c>
      <c r="V58" s="3">
        <f t="shared" si="4"/>
        <v>0</v>
      </c>
      <c r="W58" s="3">
        <f t="shared" si="5"/>
        <v>0</v>
      </c>
      <c r="X58" s="3">
        <f t="shared" si="6"/>
        <v>0</v>
      </c>
      <c r="Y58" s="3">
        <f t="shared" si="7"/>
        <v>0</v>
      </c>
      <c r="Z58" s="3">
        <f t="shared" si="8"/>
        <v>0</v>
      </c>
      <c r="AA58" s="3">
        <f t="shared" si="9"/>
        <v>0</v>
      </c>
      <c r="AB58" s="3">
        <f t="shared" si="10"/>
        <v>0</v>
      </c>
      <c r="AC58" s="3">
        <f t="shared" si="11"/>
        <v>1</v>
      </c>
      <c r="AD58" s="3">
        <f t="shared" si="12"/>
        <v>0</v>
      </c>
      <c r="AE58" s="3">
        <f t="shared" si="13"/>
        <v>0</v>
      </c>
      <c r="AF58" s="3">
        <f t="shared" si="29"/>
        <v>0</v>
      </c>
      <c r="AG58" s="3">
        <f t="shared" si="14"/>
        <v>0</v>
      </c>
      <c r="AH58" s="3">
        <f t="shared" si="15"/>
        <v>0</v>
      </c>
      <c r="AI58" s="3">
        <f t="shared" si="16"/>
        <v>1</v>
      </c>
      <c r="AJ58">
        <v>2</v>
      </c>
      <c r="AK58" t="s">
        <v>93</v>
      </c>
      <c r="AL58" s="3">
        <f t="shared" si="17"/>
        <v>0</v>
      </c>
      <c r="AM58" s="3">
        <f t="shared" si="18"/>
        <v>0</v>
      </c>
      <c r="AN58" s="3">
        <f t="shared" si="19"/>
        <v>0</v>
      </c>
      <c r="AO58" s="3">
        <f t="shared" si="20"/>
        <v>0</v>
      </c>
      <c r="AP58" s="3">
        <f t="shared" si="21"/>
        <v>0</v>
      </c>
      <c r="AQ58" s="3">
        <f t="shared" si="22"/>
        <v>0</v>
      </c>
      <c r="AR58" s="3">
        <f t="shared" si="23"/>
        <v>0</v>
      </c>
      <c r="AS58" s="3">
        <f t="shared" si="24"/>
        <v>0</v>
      </c>
      <c r="AT58" s="3">
        <f t="shared" si="25"/>
        <v>0</v>
      </c>
      <c r="AU58" s="3">
        <f t="shared" si="26"/>
        <v>0</v>
      </c>
      <c r="AV58" s="3">
        <f t="shared" si="27"/>
        <v>0</v>
      </c>
      <c r="AW58" s="3">
        <f t="shared" si="28"/>
        <v>0</v>
      </c>
      <c r="AX58" t="s">
        <v>155</v>
      </c>
    </row>
    <row r="59" spans="1:50" x14ac:dyDescent="0.25">
      <c r="A59">
        <v>58</v>
      </c>
      <c r="B59" t="s">
        <v>45</v>
      </c>
      <c r="C59" s="7">
        <v>3</v>
      </c>
      <c r="D59" t="s">
        <v>46</v>
      </c>
      <c r="E59" s="5" t="str">
        <f t="shared" si="0"/>
        <v>2016-11-16</v>
      </c>
      <c r="F59" s="7">
        <f t="shared" si="1"/>
        <v>2016</v>
      </c>
      <c r="G59" s="7">
        <f t="shared" si="2"/>
        <v>11</v>
      </c>
      <c r="H59" s="7">
        <f t="shared" si="3"/>
        <v>16</v>
      </c>
      <c r="I59">
        <v>11</v>
      </c>
      <c r="J59">
        <v>45</v>
      </c>
      <c r="K59" t="s">
        <v>34</v>
      </c>
      <c r="L59" s="7">
        <v>2</v>
      </c>
      <c r="M59">
        <v>3</v>
      </c>
      <c r="N59" s="7">
        <v>3</v>
      </c>
      <c r="O59" t="s">
        <v>40</v>
      </c>
      <c r="P59" s="7">
        <v>0</v>
      </c>
      <c r="Q59" t="s">
        <v>41</v>
      </c>
      <c r="R59" s="3" t="s">
        <v>41</v>
      </c>
      <c r="S59" s="3">
        <v>1</v>
      </c>
      <c r="T59">
        <v>3</v>
      </c>
      <c r="U59" t="s">
        <v>156</v>
      </c>
      <c r="V59" s="3">
        <f t="shared" si="4"/>
        <v>1</v>
      </c>
      <c r="W59" s="3">
        <f t="shared" si="5"/>
        <v>0</v>
      </c>
      <c r="X59" s="3">
        <f t="shared" si="6"/>
        <v>1</v>
      </c>
      <c r="Y59" s="3">
        <f t="shared" si="7"/>
        <v>0</v>
      </c>
      <c r="Z59" s="3">
        <f t="shared" si="8"/>
        <v>0</v>
      </c>
      <c r="AA59" s="3">
        <f t="shared" si="9"/>
        <v>1</v>
      </c>
      <c r="AB59" s="3">
        <f t="shared" si="10"/>
        <v>1</v>
      </c>
      <c r="AC59" s="3">
        <f t="shared" si="11"/>
        <v>1</v>
      </c>
      <c r="AD59" s="3">
        <f t="shared" si="12"/>
        <v>0</v>
      </c>
      <c r="AE59" s="3">
        <f t="shared" si="13"/>
        <v>1</v>
      </c>
      <c r="AF59" s="3">
        <f t="shared" si="29"/>
        <v>0</v>
      </c>
      <c r="AG59" s="3">
        <f t="shared" si="14"/>
        <v>1</v>
      </c>
      <c r="AH59" s="3">
        <f t="shared" si="15"/>
        <v>0</v>
      </c>
      <c r="AI59" s="3">
        <f t="shared" si="16"/>
        <v>7</v>
      </c>
      <c r="AJ59">
        <v>2</v>
      </c>
      <c r="AK59" t="s">
        <v>93</v>
      </c>
      <c r="AL59" s="3">
        <f t="shared" si="17"/>
        <v>0</v>
      </c>
      <c r="AM59" s="3">
        <f t="shared" si="18"/>
        <v>0</v>
      </c>
      <c r="AN59" s="3">
        <f t="shared" si="19"/>
        <v>0</v>
      </c>
      <c r="AO59" s="3">
        <f t="shared" si="20"/>
        <v>0</v>
      </c>
      <c r="AP59" s="3">
        <f t="shared" si="21"/>
        <v>0</v>
      </c>
      <c r="AQ59" s="3">
        <f t="shared" si="22"/>
        <v>0</v>
      </c>
      <c r="AR59" s="3">
        <f t="shared" si="23"/>
        <v>0</v>
      </c>
      <c r="AS59" s="3">
        <f t="shared" si="24"/>
        <v>0</v>
      </c>
      <c r="AT59" s="3">
        <f t="shared" si="25"/>
        <v>0</v>
      </c>
      <c r="AU59" s="3">
        <f t="shared" si="26"/>
        <v>0</v>
      </c>
      <c r="AV59" s="3">
        <f t="shared" si="27"/>
        <v>0</v>
      </c>
      <c r="AW59" s="3">
        <f t="shared" si="28"/>
        <v>0</v>
      </c>
      <c r="AX59" t="s">
        <v>157</v>
      </c>
    </row>
    <row r="60" spans="1:50" x14ac:dyDescent="0.25">
      <c r="A60">
        <v>59</v>
      </c>
      <c r="B60" t="s">
        <v>45</v>
      </c>
      <c r="C60" s="7">
        <v>3</v>
      </c>
      <c r="D60" t="s">
        <v>46</v>
      </c>
      <c r="E60" s="5" t="str">
        <f t="shared" si="0"/>
        <v>2016-11-16</v>
      </c>
      <c r="F60" s="7">
        <f t="shared" si="1"/>
        <v>2016</v>
      </c>
      <c r="G60" s="7">
        <f t="shared" si="2"/>
        <v>11</v>
      </c>
      <c r="H60" s="7">
        <f t="shared" si="3"/>
        <v>16</v>
      </c>
      <c r="I60">
        <v>2</v>
      </c>
      <c r="J60">
        <v>60</v>
      </c>
      <c r="K60" t="s">
        <v>16</v>
      </c>
      <c r="L60" s="7">
        <v>1</v>
      </c>
      <c r="M60">
        <v>3</v>
      </c>
      <c r="N60" s="7">
        <v>3</v>
      </c>
      <c r="O60" t="s">
        <v>17</v>
      </c>
      <c r="Q60" t="s">
        <v>17</v>
      </c>
      <c r="T60">
        <v>3</v>
      </c>
      <c r="U60" t="s">
        <v>17</v>
      </c>
      <c r="V60" s="3" t="s">
        <v>309</v>
      </c>
      <c r="W60" s="3" t="s">
        <v>309</v>
      </c>
      <c r="X60" s="3" t="s">
        <v>309</v>
      </c>
      <c r="Y60" s="3" t="s">
        <v>309</v>
      </c>
      <c r="Z60" s="3" t="s">
        <v>309</v>
      </c>
      <c r="AA60" s="3" t="s">
        <v>309</v>
      </c>
      <c r="AB60" s="3" t="s">
        <v>309</v>
      </c>
      <c r="AC60" s="3" t="s">
        <v>309</v>
      </c>
      <c r="AD60" s="3" t="s">
        <v>309</v>
      </c>
      <c r="AE60" s="3" t="s">
        <v>309</v>
      </c>
      <c r="AF60" s="3" t="s">
        <v>309</v>
      </c>
      <c r="AG60" s="3" t="s">
        <v>309</v>
      </c>
      <c r="AH60" s="3" t="s">
        <v>309</v>
      </c>
      <c r="AI60" s="3" t="s">
        <v>309</v>
      </c>
      <c r="AJ60">
        <v>2</v>
      </c>
      <c r="AK60" t="s">
        <v>93</v>
      </c>
      <c r="AL60" s="3">
        <f t="shared" si="17"/>
        <v>0</v>
      </c>
      <c r="AM60" s="3">
        <f t="shared" si="18"/>
        <v>0</v>
      </c>
      <c r="AN60" s="3">
        <f t="shared" si="19"/>
        <v>0</v>
      </c>
      <c r="AO60" s="3">
        <f t="shared" si="20"/>
        <v>0</v>
      </c>
      <c r="AP60" s="3">
        <f t="shared" si="21"/>
        <v>0</v>
      </c>
      <c r="AQ60" s="3">
        <f t="shared" si="22"/>
        <v>0</v>
      </c>
      <c r="AR60" s="3">
        <f t="shared" si="23"/>
        <v>0</v>
      </c>
      <c r="AS60" s="3">
        <f t="shared" si="24"/>
        <v>0</v>
      </c>
      <c r="AT60" s="3">
        <f t="shared" si="25"/>
        <v>0</v>
      </c>
      <c r="AU60" s="3">
        <f t="shared" si="26"/>
        <v>0</v>
      </c>
      <c r="AV60" s="3">
        <f t="shared" si="27"/>
        <v>0</v>
      </c>
      <c r="AW60" s="3">
        <f t="shared" si="28"/>
        <v>0</v>
      </c>
      <c r="AX60" t="s">
        <v>158</v>
      </c>
    </row>
    <row r="61" spans="1:50" x14ac:dyDescent="0.25">
      <c r="A61">
        <v>60</v>
      </c>
      <c r="B61" t="s">
        <v>45</v>
      </c>
      <c r="C61" s="7">
        <v>3</v>
      </c>
      <c r="D61" t="s">
        <v>46</v>
      </c>
      <c r="E61" s="5" t="str">
        <f t="shared" si="0"/>
        <v>2016-11-16</v>
      </c>
      <c r="F61" s="7">
        <f t="shared" si="1"/>
        <v>2016</v>
      </c>
      <c r="G61" s="7">
        <f t="shared" si="2"/>
        <v>11</v>
      </c>
      <c r="H61" s="7">
        <f t="shared" si="3"/>
        <v>16</v>
      </c>
      <c r="I61">
        <v>8</v>
      </c>
      <c r="J61">
        <v>15</v>
      </c>
      <c r="K61" t="s">
        <v>34</v>
      </c>
      <c r="L61" s="7">
        <v>2</v>
      </c>
      <c r="M61">
        <v>2</v>
      </c>
      <c r="N61" s="7">
        <v>2</v>
      </c>
      <c r="O61" t="s">
        <v>40</v>
      </c>
      <c r="P61" s="7">
        <v>0</v>
      </c>
      <c r="Q61" t="s">
        <v>41</v>
      </c>
      <c r="R61" s="3" t="s">
        <v>41</v>
      </c>
      <c r="S61" s="3">
        <v>1</v>
      </c>
      <c r="T61">
        <v>4</v>
      </c>
      <c r="U61" t="s">
        <v>159</v>
      </c>
      <c r="V61" s="3">
        <f t="shared" si="4"/>
        <v>0</v>
      </c>
      <c r="W61" s="3">
        <f t="shared" si="5"/>
        <v>0</v>
      </c>
      <c r="X61" s="3">
        <f t="shared" si="6"/>
        <v>1</v>
      </c>
      <c r="Y61" s="3">
        <f t="shared" si="7"/>
        <v>0</v>
      </c>
      <c r="Z61" s="3">
        <f t="shared" si="8"/>
        <v>0</v>
      </c>
      <c r="AA61" s="3">
        <f t="shared" si="9"/>
        <v>0</v>
      </c>
      <c r="AB61" s="3">
        <f t="shared" si="10"/>
        <v>0</v>
      </c>
      <c r="AC61" s="3">
        <f t="shared" si="11"/>
        <v>0</v>
      </c>
      <c r="AD61" s="3">
        <f t="shared" si="12"/>
        <v>0</v>
      </c>
      <c r="AE61" s="3">
        <f t="shared" si="13"/>
        <v>0</v>
      </c>
      <c r="AF61" s="3">
        <f t="shared" si="29"/>
        <v>0</v>
      </c>
      <c r="AG61" s="3">
        <f t="shared" si="14"/>
        <v>0</v>
      </c>
      <c r="AH61" s="3">
        <f t="shared" si="15"/>
        <v>0</v>
      </c>
      <c r="AI61" s="3">
        <f t="shared" si="16"/>
        <v>1</v>
      </c>
      <c r="AJ61">
        <v>2</v>
      </c>
      <c r="AK61" t="s">
        <v>93</v>
      </c>
      <c r="AL61" s="3">
        <f t="shared" si="17"/>
        <v>0</v>
      </c>
      <c r="AM61" s="3">
        <f t="shared" si="18"/>
        <v>0</v>
      </c>
      <c r="AN61" s="3">
        <f t="shared" si="19"/>
        <v>0</v>
      </c>
      <c r="AO61" s="3">
        <f t="shared" si="20"/>
        <v>0</v>
      </c>
      <c r="AP61" s="3">
        <f t="shared" si="21"/>
        <v>0</v>
      </c>
      <c r="AQ61" s="3">
        <f t="shared" si="22"/>
        <v>0</v>
      </c>
      <c r="AR61" s="3">
        <f t="shared" si="23"/>
        <v>0</v>
      </c>
      <c r="AS61" s="3">
        <f t="shared" si="24"/>
        <v>0</v>
      </c>
      <c r="AT61" s="3">
        <f t="shared" si="25"/>
        <v>0</v>
      </c>
      <c r="AU61" s="3">
        <f t="shared" si="26"/>
        <v>0</v>
      </c>
      <c r="AV61" s="3">
        <f t="shared" si="27"/>
        <v>0</v>
      </c>
      <c r="AW61" s="3">
        <f t="shared" si="28"/>
        <v>0</v>
      </c>
      <c r="AX61" t="s">
        <v>160</v>
      </c>
    </row>
    <row r="62" spans="1:50" x14ac:dyDescent="0.25">
      <c r="A62">
        <v>61</v>
      </c>
      <c r="B62" t="s">
        <v>45</v>
      </c>
      <c r="C62" s="7">
        <v>3</v>
      </c>
      <c r="D62" t="s">
        <v>46</v>
      </c>
      <c r="E62" s="5" t="str">
        <f t="shared" si="0"/>
        <v>2016-11-16</v>
      </c>
      <c r="F62" s="7">
        <f t="shared" si="1"/>
        <v>2016</v>
      </c>
      <c r="G62" s="7">
        <f t="shared" si="2"/>
        <v>11</v>
      </c>
      <c r="H62" s="7">
        <f t="shared" si="3"/>
        <v>16</v>
      </c>
      <c r="I62">
        <v>10</v>
      </c>
      <c r="J62">
        <v>14</v>
      </c>
      <c r="K62" t="s">
        <v>16</v>
      </c>
      <c r="L62" s="7">
        <v>1</v>
      </c>
      <c r="M62">
        <v>1</v>
      </c>
      <c r="N62" s="7">
        <v>1</v>
      </c>
      <c r="O62" t="s">
        <v>22</v>
      </c>
      <c r="P62" s="7">
        <v>1</v>
      </c>
      <c r="Q62" t="s">
        <v>103</v>
      </c>
      <c r="R62" s="3" t="s">
        <v>103</v>
      </c>
      <c r="S62" s="3">
        <v>3</v>
      </c>
      <c r="T62">
        <v>3</v>
      </c>
      <c r="U62" t="s">
        <v>161</v>
      </c>
      <c r="V62" s="3">
        <f t="shared" si="4"/>
        <v>1</v>
      </c>
      <c r="W62" s="3">
        <f t="shared" si="5"/>
        <v>1</v>
      </c>
      <c r="X62" s="3">
        <f t="shared" si="6"/>
        <v>1</v>
      </c>
      <c r="Y62" s="3">
        <f t="shared" si="7"/>
        <v>0</v>
      </c>
      <c r="Z62" s="3">
        <f t="shared" si="8"/>
        <v>0</v>
      </c>
      <c r="AA62" s="3">
        <f t="shared" si="9"/>
        <v>1</v>
      </c>
      <c r="AB62" s="3">
        <f t="shared" si="10"/>
        <v>1</v>
      </c>
      <c r="AC62" s="3">
        <f t="shared" si="11"/>
        <v>1</v>
      </c>
      <c r="AD62" s="3">
        <f t="shared" si="12"/>
        <v>1</v>
      </c>
      <c r="AE62" s="3">
        <f t="shared" si="13"/>
        <v>1</v>
      </c>
      <c r="AF62" s="3">
        <f t="shared" si="29"/>
        <v>0</v>
      </c>
      <c r="AG62" s="3">
        <f t="shared" si="14"/>
        <v>1</v>
      </c>
      <c r="AH62" s="3">
        <f t="shared" si="15"/>
        <v>0</v>
      </c>
      <c r="AI62" s="3">
        <f t="shared" si="16"/>
        <v>9</v>
      </c>
      <c r="AJ62">
        <v>3</v>
      </c>
      <c r="AK62" t="s">
        <v>162</v>
      </c>
      <c r="AL62" s="3">
        <f t="shared" si="17"/>
        <v>1</v>
      </c>
      <c r="AM62" s="3">
        <f t="shared" si="18"/>
        <v>1</v>
      </c>
      <c r="AN62" s="3">
        <f t="shared" si="19"/>
        <v>0</v>
      </c>
      <c r="AO62" s="3">
        <f t="shared" si="20"/>
        <v>0</v>
      </c>
      <c r="AP62" s="3">
        <f t="shared" si="21"/>
        <v>0</v>
      </c>
      <c r="AQ62" s="3">
        <f t="shared" si="22"/>
        <v>0</v>
      </c>
      <c r="AR62" s="3">
        <f t="shared" si="23"/>
        <v>0</v>
      </c>
      <c r="AS62" s="3">
        <f t="shared" si="24"/>
        <v>0</v>
      </c>
      <c r="AT62" s="3">
        <f t="shared" si="25"/>
        <v>0</v>
      </c>
      <c r="AU62" s="3">
        <f t="shared" si="26"/>
        <v>0</v>
      </c>
      <c r="AV62" s="3">
        <f t="shared" si="27"/>
        <v>0</v>
      </c>
      <c r="AW62" s="3">
        <f t="shared" si="28"/>
        <v>1</v>
      </c>
      <c r="AX62" t="s">
        <v>163</v>
      </c>
    </row>
    <row r="63" spans="1:50" x14ac:dyDescent="0.25">
      <c r="A63">
        <v>62</v>
      </c>
      <c r="B63" t="s">
        <v>45</v>
      </c>
      <c r="C63" s="7">
        <v>3</v>
      </c>
      <c r="D63" t="s">
        <v>46</v>
      </c>
      <c r="E63" s="5" t="str">
        <f t="shared" si="0"/>
        <v>2016-11-16</v>
      </c>
      <c r="F63" s="7">
        <f t="shared" si="1"/>
        <v>2016</v>
      </c>
      <c r="G63" s="7">
        <f t="shared" si="2"/>
        <v>11</v>
      </c>
      <c r="H63" s="7">
        <f t="shared" si="3"/>
        <v>16</v>
      </c>
      <c r="I63">
        <v>5</v>
      </c>
      <c r="J63">
        <v>5</v>
      </c>
      <c r="K63" t="s">
        <v>16</v>
      </c>
      <c r="L63" s="7">
        <v>1</v>
      </c>
      <c r="M63">
        <v>1</v>
      </c>
      <c r="N63" s="7">
        <v>1</v>
      </c>
      <c r="O63" t="s">
        <v>17</v>
      </c>
      <c r="Q63" t="s">
        <v>17</v>
      </c>
      <c r="T63">
        <v>1</v>
      </c>
      <c r="U63" t="s">
        <v>108</v>
      </c>
      <c r="V63" s="3">
        <f t="shared" si="4"/>
        <v>1</v>
      </c>
      <c r="W63" s="3">
        <f t="shared" si="5"/>
        <v>0</v>
      </c>
      <c r="X63" s="3">
        <f t="shared" si="6"/>
        <v>0</v>
      </c>
      <c r="Y63" s="3">
        <f t="shared" si="7"/>
        <v>0</v>
      </c>
      <c r="Z63" s="3">
        <f t="shared" si="8"/>
        <v>0</v>
      </c>
      <c r="AA63" s="3">
        <f t="shared" si="9"/>
        <v>1</v>
      </c>
      <c r="AB63" s="3">
        <f t="shared" si="10"/>
        <v>0</v>
      </c>
      <c r="AC63" s="3">
        <f t="shared" si="11"/>
        <v>1</v>
      </c>
      <c r="AD63" s="3">
        <f t="shared" si="12"/>
        <v>0</v>
      </c>
      <c r="AE63" s="3">
        <f t="shared" si="13"/>
        <v>0</v>
      </c>
      <c r="AF63" s="3">
        <f t="shared" si="29"/>
        <v>0</v>
      </c>
      <c r="AG63" s="3">
        <f t="shared" si="14"/>
        <v>0</v>
      </c>
      <c r="AH63" s="3">
        <f t="shared" si="15"/>
        <v>0</v>
      </c>
      <c r="AI63" s="3">
        <f t="shared" si="16"/>
        <v>3</v>
      </c>
      <c r="AJ63">
        <v>3</v>
      </c>
      <c r="AK63" t="s">
        <v>36</v>
      </c>
      <c r="AL63" s="3">
        <f t="shared" si="17"/>
        <v>0</v>
      </c>
      <c r="AM63" s="3">
        <f t="shared" si="18"/>
        <v>0</v>
      </c>
      <c r="AN63" s="3">
        <f t="shared" si="19"/>
        <v>0</v>
      </c>
      <c r="AO63" s="3">
        <f t="shared" si="20"/>
        <v>0</v>
      </c>
      <c r="AP63" s="3">
        <f t="shared" si="21"/>
        <v>0</v>
      </c>
      <c r="AQ63" s="3">
        <f t="shared" si="22"/>
        <v>0</v>
      </c>
      <c r="AR63" s="3">
        <f t="shared" si="23"/>
        <v>0</v>
      </c>
      <c r="AS63" s="3">
        <f t="shared" si="24"/>
        <v>1</v>
      </c>
      <c r="AT63" s="3">
        <f t="shared" si="25"/>
        <v>1</v>
      </c>
      <c r="AU63" s="3">
        <f t="shared" si="26"/>
        <v>1</v>
      </c>
      <c r="AV63" s="3">
        <f t="shared" si="27"/>
        <v>1</v>
      </c>
      <c r="AW63" s="3">
        <f t="shared" si="28"/>
        <v>0</v>
      </c>
      <c r="AX63" t="s">
        <v>164</v>
      </c>
    </row>
    <row r="64" spans="1:50" x14ac:dyDescent="0.25">
      <c r="A64">
        <v>63</v>
      </c>
      <c r="B64" t="s">
        <v>45</v>
      </c>
      <c r="C64" s="7">
        <v>3</v>
      </c>
      <c r="D64" t="s">
        <v>46</v>
      </c>
      <c r="E64" s="5" t="str">
        <f t="shared" si="0"/>
        <v>2016-11-16</v>
      </c>
      <c r="F64" s="7">
        <f t="shared" si="1"/>
        <v>2016</v>
      </c>
      <c r="G64" s="7">
        <f t="shared" si="2"/>
        <v>11</v>
      </c>
      <c r="H64" s="7">
        <f t="shared" si="3"/>
        <v>16</v>
      </c>
      <c r="I64">
        <v>4</v>
      </c>
      <c r="J64">
        <v>10</v>
      </c>
      <c r="K64" t="s">
        <v>16</v>
      </c>
      <c r="L64" s="7">
        <v>1</v>
      </c>
      <c r="M64">
        <v>1</v>
      </c>
      <c r="N64" s="7">
        <v>1</v>
      </c>
      <c r="O64" t="s">
        <v>17</v>
      </c>
      <c r="Q64" t="s">
        <v>17</v>
      </c>
      <c r="T64">
        <v>1</v>
      </c>
      <c r="U64" t="s">
        <v>17</v>
      </c>
      <c r="V64" s="3" t="s">
        <v>309</v>
      </c>
      <c r="W64" s="3" t="s">
        <v>309</v>
      </c>
      <c r="X64" s="3" t="s">
        <v>309</v>
      </c>
      <c r="Y64" s="3" t="s">
        <v>309</v>
      </c>
      <c r="Z64" s="3" t="s">
        <v>309</v>
      </c>
      <c r="AA64" s="3" t="s">
        <v>309</v>
      </c>
      <c r="AB64" s="3" t="s">
        <v>309</v>
      </c>
      <c r="AC64" s="3" t="s">
        <v>309</v>
      </c>
      <c r="AD64" s="3" t="s">
        <v>309</v>
      </c>
      <c r="AE64" s="3" t="s">
        <v>309</v>
      </c>
      <c r="AF64" s="3" t="s">
        <v>309</v>
      </c>
      <c r="AG64" s="3" t="s">
        <v>309</v>
      </c>
      <c r="AH64" s="3" t="s">
        <v>309</v>
      </c>
      <c r="AI64" s="3" t="s">
        <v>309</v>
      </c>
      <c r="AJ64">
        <v>3</v>
      </c>
      <c r="AK64" t="s">
        <v>54</v>
      </c>
      <c r="AL64" s="3">
        <f t="shared" si="17"/>
        <v>1</v>
      </c>
      <c r="AM64" s="3">
        <f t="shared" si="18"/>
        <v>0</v>
      </c>
      <c r="AN64" s="3">
        <f t="shared" si="19"/>
        <v>0</v>
      </c>
      <c r="AO64" s="3">
        <f t="shared" si="20"/>
        <v>0</v>
      </c>
      <c r="AP64" s="3">
        <f t="shared" si="21"/>
        <v>0</v>
      </c>
      <c r="AQ64" s="3">
        <f t="shared" si="22"/>
        <v>0</v>
      </c>
      <c r="AR64" s="3">
        <f t="shared" si="23"/>
        <v>0</v>
      </c>
      <c r="AS64" s="3">
        <f t="shared" si="24"/>
        <v>0</v>
      </c>
      <c r="AT64" s="3">
        <f t="shared" si="25"/>
        <v>0</v>
      </c>
      <c r="AU64" s="3">
        <f t="shared" si="26"/>
        <v>1</v>
      </c>
      <c r="AV64" s="3">
        <f t="shared" si="27"/>
        <v>1</v>
      </c>
      <c r="AW64" s="3">
        <f t="shared" si="28"/>
        <v>1</v>
      </c>
      <c r="AX64" t="s">
        <v>165</v>
      </c>
    </row>
    <row r="65" spans="1:50" x14ac:dyDescent="0.25">
      <c r="A65">
        <v>64</v>
      </c>
      <c r="B65" t="s">
        <v>45</v>
      </c>
      <c r="C65" s="7">
        <v>3</v>
      </c>
      <c r="D65" t="s">
        <v>46</v>
      </c>
      <c r="E65" s="5" t="str">
        <f t="shared" si="0"/>
        <v>2016-11-16</v>
      </c>
      <c r="F65" s="7">
        <f t="shared" si="1"/>
        <v>2016</v>
      </c>
      <c r="G65" s="7">
        <f t="shared" si="2"/>
        <v>11</v>
      </c>
      <c r="H65" s="7">
        <f t="shared" si="3"/>
        <v>16</v>
      </c>
      <c r="I65">
        <v>6</v>
      </c>
      <c r="J65">
        <v>1</v>
      </c>
      <c r="K65" t="s">
        <v>16</v>
      </c>
      <c r="L65" s="7">
        <v>1</v>
      </c>
      <c r="M65">
        <v>1</v>
      </c>
      <c r="N65" s="7">
        <v>1</v>
      </c>
      <c r="O65" t="s">
        <v>17</v>
      </c>
      <c r="Q65" t="s">
        <v>17</v>
      </c>
      <c r="T65">
        <v>1</v>
      </c>
      <c r="U65" t="s">
        <v>166</v>
      </c>
      <c r="V65" s="3">
        <f t="shared" si="4"/>
        <v>1</v>
      </c>
      <c r="W65" s="3">
        <f t="shared" si="5"/>
        <v>0</v>
      </c>
      <c r="X65" s="3">
        <f t="shared" si="6"/>
        <v>0</v>
      </c>
      <c r="Y65" s="3">
        <f t="shared" si="7"/>
        <v>0</v>
      </c>
      <c r="Z65" s="3">
        <f t="shared" si="8"/>
        <v>0</v>
      </c>
      <c r="AA65" s="3">
        <f t="shared" si="9"/>
        <v>1</v>
      </c>
      <c r="AB65" s="3">
        <f t="shared" si="10"/>
        <v>0</v>
      </c>
      <c r="AC65" s="3">
        <f t="shared" si="11"/>
        <v>0</v>
      </c>
      <c r="AD65" s="3">
        <f t="shared" si="12"/>
        <v>1</v>
      </c>
      <c r="AE65" s="3">
        <f t="shared" si="13"/>
        <v>0</v>
      </c>
      <c r="AF65" s="3">
        <f t="shared" si="29"/>
        <v>1</v>
      </c>
      <c r="AG65" s="3">
        <f t="shared" si="14"/>
        <v>0</v>
      </c>
      <c r="AH65" s="3">
        <f t="shared" si="15"/>
        <v>1</v>
      </c>
      <c r="AI65" s="3">
        <f t="shared" si="16"/>
        <v>5</v>
      </c>
      <c r="AJ65">
        <v>3</v>
      </c>
      <c r="AK65" t="s">
        <v>162</v>
      </c>
      <c r="AL65" s="3">
        <f t="shared" si="17"/>
        <v>1</v>
      </c>
      <c r="AM65" s="3">
        <f t="shared" si="18"/>
        <v>1</v>
      </c>
      <c r="AN65" s="3">
        <f t="shared" si="19"/>
        <v>0</v>
      </c>
      <c r="AO65" s="3">
        <f t="shared" si="20"/>
        <v>0</v>
      </c>
      <c r="AP65" s="3">
        <f t="shared" si="21"/>
        <v>0</v>
      </c>
      <c r="AQ65" s="3">
        <f t="shared" si="22"/>
        <v>0</v>
      </c>
      <c r="AR65" s="3">
        <f t="shared" si="23"/>
        <v>0</v>
      </c>
      <c r="AS65" s="3">
        <f t="shared" si="24"/>
        <v>0</v>
      </c>
      <c r="AT65" s="3">
        <f t="shared" si="25"/>
        <v>0</v>
      </c>
      <c r="AU65" s="3">
        <f t="shared" si="26"/>
        <v>0</v>
      </c>
      <c r="AV65" s="3">
        <f t="shared" si="27"/>
        <v>0</v>
      </c>
      <c r="AW65" s="3">
        <f t="shared" si="28"/>
        <v>1</v>
      </c>
      <c r="AX65" t="s">
        <v>167</v>
      </c>
    </row>
    <row r="66" spans="1:50" x14ac:dyDescent="0.25">
      <c r="A66">
        <v>65</v>
      </c>
      <c r="B66" t="s">
        <v>45</v>
      </c>
      <c r="C66" s="7">
        <v>3</v>
      </c>
      <c r="D66" t="s">
        <v>46</v>
      </c>
      <c r="E66" s="5" t="str">
        <f t="shared" si="0"/>
        <v>2016-11-16</v>
      </c>
      <c r="F66" s="7">
        <f t="shared" si="1"/>
        <v>2016</v>
      </c>
      <c r="G66" s="7">
        <f t="shared" si="2"/>
        <v>11</v>
      </c>
      <c r="H66" s="7">
        <f t="shared" si="3"/>
        <v>16</v>
      </c>
      <c r="I66">
        <v>8</v>
      </c>
      <c r="J66">
        <v>20</v>
      </c>
      <c r="K66" t="s">
        <v>34</v>
      </c>
      <c r="L66" s="7">
        <v>2</v>
      </c>
      <c r="M66">
        <v>3</v>
      </c>
      <c r="N66" s="7">
        <v>3</v>
      </c>
      <c r="O66" t="s">
        <v>40</v>
      </c>
      <c r="P66" s="7">
        <v>0</v>
      </c>
      <c r="Q66" t="s">
        <v>23</v>
      </c>
      <c r="R66" s="3" t="s">
        <v>23</v>
      </c>
      <c r="S66" s="3">
        <v>2</v>
      </c>
      <c r="T66">
        <v>3</v>
      </c>
      <c r="U66" t="s">
        <v>168</v>
      </c>
      <c r="V66" s="3">
        <f t="shared" si="4"/>
        <v>0</v>
      </c>
      <c r="W66" s="3">
        <f t="shared" si="5"/>
        <v>0</v>
      </c>
      <c r="X66" s="3">
        <f t="shared" si="6"/>
        <v>1</v>
      </c>
      <c r="Y66" s="3">
        <f t="shared" si="7"/>
        <v>0</v>
      </c>
      <c r="Z66" s="3">
        <f t="shared" si="8"/>
        <v>0</v>
      </c>
      <c r="AA66" s="3">
        <f t="shared" si="9"/>
        <v>0</v>
      </c>
      <c r="AB66" s="3">
        <f t="shared" si="10"/>
        <v>1</v>
      </c>
      <c r="AC66" s="3">
        <f t="shared" si="11"/>
        <v>1</v>
      </c>
      <c r="AD66" s="3">
        <f t="shared" si="12"/>
        <v>1</v>
      </c>
      <c r="AE66" s="3">
        <f t="shared" si="13"/>
        <v>0</v>
      </c>
      <c r="AF66" s="3">
        <f t="shared" si="29"/>
        <v>0</v>
      </c>
      <c r="AG66" s="3">
        <f t="shared" si="14"/>
        <v>0</v>
      </c>
      <c r="AH66" s="3">
        <f t="shared" si="15"/>
        <v>0</v>
      </c>
      <c r="AI66" s="3">
        <f t="shared" si="16"/>
        <v>4</v>
      </c>
      <c r="AJ66">
        <v>3</v>
      </c>
      <c r="AK66" t="s">
        <v>169</v>
      </c>
      <c r="AL66" s="3">
        <f t="shared" si="17"/>
        <v>1</v>
      </c>
      <c r="AM66" s="3">
        <f t="shared" si="18"/>
        <v>1</v>
      </c>
      <c r="AN66" s="3">
        <f t="shared" si="19"/>
        <v>1</v>
      </c>
      <c r="AO66" s="3">
        <f t="shared" si="20"/>
        <v>0</v>
      </c>
      <c r="AP66" s="3">
        <f t="shared" si="21"/>
        <v>0</v>
      </c>
      <c r="AQ66" s="3">
        <f t="shared" si="22"/>
        <v>0</v>
      </c>
      <c r="AR66" s="3">
        <f t="shared" si="23"/>
        <v>0</v>
      </c>
      <c r="AS66" s="3">
        <f t="shared" si="24"/>
        <v>0</v>
      </c>
      <c r="AT66" s="3">
        <f t="shared" si="25"/>
        <v>0</v>
      </c>
      <c r="AU66" s="3">
        <f t="shared" si="26"/>
        <v>0</v>
      </c>
      <c r="AV66" s="3">
        <f t="shared" si="27"/>
        <v>0</v>
      </c>
      <c r="AW66" s="3">
        <f t="shared" si="28"/>
        <v>0</v>
      </c>
      <c r="AX66" t="s">
        <v>170</v>
      </c>
    </row>
    <row r="67" spans="1:50" x14ac:dyDescent="0.25">
      <c r="A67">
        <v>66</v>
      </c>
      <c r="B67" t="s">
        <v>45</v>
      </c>
      <c r="C67" s="7">
        <v>3</v>
      </c>
      <c r="D67" t="s">
        <v>46</v>
      </c>
      <c r="E67" s="5" t="str">
        <f t="shared" ref="E67:E130" si="30">LEFT(D67,10)</f>
        <v>2016-11-16</v>
      </c>
      <c r="F67" s="7">
        <f t="shared" ref="F67:F130" si="31">YEAR(E67)</f>
        <v>2016</v>
      </c>
      <c r="G67" s="7">
        <f t="shared" ref="G67:G130" si="32">MONTH(E67)</f>
        <v>11</v>
      </c>
      <c r="H67" s="7">
        <f t="shared" ref="H67:H130" si="33">DAY(E67)</f>
        <v>16</v>
      </c>
      <c r="I67">
        <v>10</v>
      </c>
      <c r="J67">
        <v>37</v>
      </c>
      <c r="K67" t="s">
        <v>34</v>
      </c>
      <c r="L67" s="7">
        <v>2</v>
      </c>
      <c r="M67">
        <v>3</v>
      </c>
      <c r="N67" s="7">
        <v>3</v>
      </c>
      <c r="O67" t="s">
        <v>22</v>
      </c>
      <c r="P67" s="7">
        <v>1</v>
      </c>
      <c r="Q67" t="s">
        <v>105</v>
      </c>
      <c r="R67" s="3" t="s">
        <v>105</v>
      </c>
      <c r="S67" s="3">
        <v>4</v>
      </c>
      <c r="T67">
        <v>4</v>
      </c>
      <c r="U67" t="s">
        <v>171</v>
      </c>
      <c r="V67" s="3">
        <f t="shared" ref="V67:V130" si="34">IF(ISNUMBER(SEARCH("bicycle",U67)),1,0)</f>
        <v>1</v>
      </c>
      <c r="W67" s="3">
        <f t="shared" ref="W67:W130" si="35">IF(ISNUMBER(SEARCH("cow_cart",U67)),1,0)</f>
        <v>1</v>
      </c>
      <c r="X67" s="3">
        <f t="shared" ref="X67:X130" si="36">IF(ISNUMBER(SEARCH("cow_plough",U67)),1,0)</f>
        <v>1</v>
      </c>
      <c r="Y67" s="3">
        <f t="shared" ref="Y67:Y130" si="37">IF(ISNUMBER(SEARCH("electricity",U67)),1,0)</f>
        <v>0</v>
      </c>
      <c r="Z67" s="3">
        <f t="shared" ref="Z67:Z130" si="38">IF(ISNUMBER(SEARCH("fridge",U67)),1,0)</f>
        <v>0</v>
      </c>
      <c r="AA67" s="3">
        <f t="shared" ref="AA67:AA130" si="39">IF(ISNUMBER(SEARCH("mobile_phone",U67)),1,0)</f>
        <v>1</v>
      </c>
      <c r="AB67" s="3">
        <f t="shared" ref="AB67:AB130" si="40">IF(ISNUMBER(SEARCH("motorcyle",U67)),1,0)</f>
        <v>1</v>
      </c>
      <c r="AC67" s="3">
        <f t="shared" ref="AC67:AC130" si="41">IF(ISNUMBER(SEARCH("radio",U67)),1,0)</f>
        <v>1</v>
      </c>
      <c r="AD67" s="3">
        <f t="shared" ref="AD67:AD68" si="42">IF(ISNUMBER(SEARCH("table",U67)),1,0)</f>
        <v>0</v>
      </c>
      <c r="AE67" s="3">
        <f t="shared" ref="AE67:AE130" si="43">IF(ISNUMBER(SEARCH("television",U67)),1,0)</f>
        <v>1</v>
      </c>
      <c r="AF67" s="3">
        <f t="shared" si="29"/>
        <v>0</v>
      </c>
      <c r="AG67" s="3">
        <f t="shared" ref="AG67:AG130" si="44">IF(ISNUMBER(SEARCH("solar_panel",U67)),1,0)</f>
        <v>1</v>
      </c>
      <c r="AH67" s="3">
        <f t="shared" ref="AH67:AH130" si="45">IF(ISNUMBER(SEARCH("solar_torch",U67)),1,0)</f>
        <v>1</v>
      </c>
      <c r="AI67" s="3">
        <f t="shared" ref="AI67:AI130" si="46">SUM(V67:AH67)</f>
        <v>9</v>
      </c>
      <c r="AJ67">
        <v>3</v>
      </c>
      <c r="AK67" t="s">
        <v>93</v>
      </c>
      <c r="AL67" s="3">
        <f t="shared" ref="AL67:AL130" si="47">IF(ISNUMBER(SEARCH("jan",AK67)),1,0)</f>
        <v>0</v>
      </c>
      <c r="AM67" s="3">
        <f t="shared" ref="AM67:AM130" si="48">IF(ISNUMBER(SEARCH("feb",AK67)),1,0)</f>
        <v>0</v>
      </c>
      <c r="AN67" s="3">
        <f t="shared" ref="AN67:AN130" si="49">IF(ISNUMBER(SEARCH("mar",AK67)),1,0)</f>
        <v>0</v>
      </c>
      <c r="AO67" s="3">
        <f t="shared" ref="AO67:AO130" si="50">IF(ISNUMBER(SEARCH("apr",AK67)),1,0)</f>
        <v>0</v>
      </c>
      <c r="AP67" s="3">
        <f t="shared" ref="AP67:AP130" si="51">IF(ISNUMBER(SEARCH("may",AK67)),1,0)</f>
        <v>0</v>
      </c>
      <c r="AQ67" s="3">
        <f t="shared" ref="AQ67:AQ130" si="52">IF(ISNUMBER(SEARCH("june",AK67)),1,0)</f>
        <v>0</v>
      </c>
      <c r="AR67" s="3">
        <f t="shared" ref="AR67:AR130" si="53">IF(ISNUMBER(SEARCH("july",AK67)),1,0)</f>
        <v>0</v>
      </c>
      <c r="AS67" s="3">
        <f t="shared" ref="AS67:AS130" si="54">IF(ISNUMBER(SEARCH("aug",AK67)),1,0)</f>
        <v>0</v>
      </c>
      <c r="AT67" s="3">
        <f t="shared" ref="AT67:AT130" si="55">IF(ISNUMBER(SEARCH("sept",AK67)),1,0)</f>
        <v>0</v>
      </c>
      <c r="AU67" s="3">
        <f t="shared" ref="AU67:AU130" si="56">IF(ISNUMBER(SEARCH("oct",AK67)),1,0)</f>
        <v>0</v>
      </c>
      <c r="AV67" s="3">
        <f t="shared" ref="AV67:AV130" si="57">IF(ISNUMBER(SEARCH("nov",AK67)),1,0)</f>
        <v>0</v>
      </c>
      <c r="AW67" s="3">
        <f t="shared" ref="AW67:AW130" si="58">IF(ISNUMBER(SEARCH("dec",AK67)),1,0)</f>
        <v>0</v>
      </c>
      <c r="AX67" t="s">
        <v>172</v>
      </c>
    </row>
    <row r="68" spans="1:50" x14ac:dyDescent="0.25">
      <c r="A68">
        <v>67</v>
      </c>
      <c r="B68" t="s">
        <v>45</v>
      </c>
      <c r="C68" s="7">
        <v>3</v>
      </c>
      <c r="D68" t="s">
        <v>46</v>
      </c>
      <c r="E68" s="5" t="str">
        <f t="shared" si="30"/>
        <v>2016-11-16</v>
      </c>
      <c r="F68" s="7">
        <f t="shared" si="31"/>
        <v>2016</v>
      </c>
      <c r="G68" s="7">
        <f t="shared" si="32"/>
        <v>11</v>
      </c>
      <c r="H68" s="7">
        <f t="shared" si="33"/>
        <v>16</v>
      </c>
      <c r="I68">
        <v>5</v>
      </c>
      <c r="J68">
        <v>31</v>
      </c>
      <c r="K68" t="s">
        <v>34</v>
      </c>
      <c r="L68" s="7">
        <v>2</v>
      </c>
      <c r="M68">
        <v>2</v>
      </c>
      <c r="N68" s="7">
        <v>2</v>
      </c>
      <c r="O68" t="s">
        <v>40</v>
      </c>
      <c r="P68" s="7">
        <v>0</v>
      </c>
      <c r="Q68" t="s">
        <v>103</v>
      </c>
      <c r="R68" s="3" t="s">
        <v>103</v>
      </c>
      <c r="S68" s="3">
        <v>3</v>
      </c>
      <c r="T68">
        <v>4</v>
      </c>
      <c r="U68" t="s">
        <v>173</v>
      </c>
      <c r="V68" s="3">
        <f t="shared" si="34"/>
        <v>0</v>
      </c>
      <c r="W68" s="3">
        <f t="shared" si="35"/>
        <v>0</v>
      </c>
      <c r="X68" s="3">
        <f t="shared" si="36"/>
        <v>1</v>
      </c>
      <c r="Y68" s="3">
        <f t="shared" si="37"/>
        <v>0</v>
      </c>
      <c r="Z68" s="3">
        <f t="shared" si="38"/>
        <v>0</v>
      </c>
      <c r="AA68" s="3">
        <f t="shared" si="39"/>
        <v>1</v>
      </c>
      <c r="AB68" s="3">
        <f t="shared" si="40"/>
        <v>1</v>
      </c>
      <c r="AC68" s="3">
        <f t="shared" si="41"/>
        <v>1</v>
      </c>
      <c r="AD68" s="3">
        <f t="shared" si="42"/>
        <v>0</v>
      </c>
      <c r="AE68" s="3">
        <f t="shared" si="43"/>
        <v>0</v>
      </c>
      <c r="AF68" s="3">
        <f t="shared" si="29"/>
        <v>0</v>
      </c>
      <c r="AG68" s="3">
        <f t="shared" si="44"/>
        <v>1</v>
      </c>
      <c r="AH68" s="3">
        <f t="shared" si="45"/>
        <v>0</v>
      </c>
      <c r="AI68" s="3">
        <f t="shared" si="46"/>
        <v>5</v>
      </c>
      <c r="AJ68">
        <v>3</v>
      </c>
      <c r="AK68" t="s">
        <v>93</v>
      </c>
      <c r="AL68" s="3">
        <f t="shared" si="47"/>
        <v>0</v>
      </c>
      <c r="AM68" s="3">
        <f t="shared" si="48"/>
        <v>0</v>
      </c>
      <c r="AN68" s="3">
        <f t="shared" si="49"/>
        <v>0</v>
      </c>
      <c r="AO68" s="3">
        <f t="shared" si="50"/>
        <v>0</v>
      </c>
      <c r="AP68" s="3">
        <f t="shared" si="51"/>
        <v>0</v>
      </c>
      <c r="AQ68" s="3">
        <f t="shared" si="52"/>
        <v>0</v>
      </c>
      <c r="AR68" s="3">
        <f t="shared" si="53"/>
        <v>0</v>
      </c>
      <c r="AS68" s="3">
        <f t="shared" si="54"/>
        <v>0</v>
      </c>
      <c r="AT68" s="3">
        <f t="shared" si="55"/>
        <v>0</v>
      </c>
      <c r="AU68" s="3">
        <f t="shared" si="56"/>
        <v>0</v>
      </c>
      <c r="AV68" s="3">
        <f t="shared" si="57"/>
        <v>0</v>
      </c>
      <c r="AW68" s="3">
        <f t="shared" si="58"/>
        <v>0</v>
      </c>
      <c r="AX68" t="s">
        <v>174</v>
      </c>
    </row>
    <row r="69" spans="1:50" x14ac:dyDescent="0.25">
      <c r="A69">
        <v>68</v>
      </c>
      <c r="B69" t="s">
        <v>45</v>
      </c>
      <c r="C69" s="7">
        <v>3</v>
      </c>
      <c r="D69" t="s">
        <v>46</v>
      </c>
      <c r="E69" s="5" t="str">
        <f t="shared" si="30"/>
        <v>2016-11-16</v>
      </c>
      <c r="F69" s="7">
        <f t="shared" si="31"/>
        <v>2016</v>
      </c>
      <c r="G69" s="7">
        <f t="shared" si="32"/>
        <v>11</v>
      </c>
      <c r="H69" s="7">
        <f t="shared" si="33"/>
        <v>16</v>
      </c>
      <c r="I69">
        <v>8</v>
      </c>
      <c r="J69">
        <v>52</v>
      </c>
      <c r="K69" t="s">
        <v>34</v>
      </c>
      <c r="L69" s="7">
        <v>2</v>
      </c>
      <c r="M69">
        <v>3</v>
      </c>
      <c r="N69" s="7">
        <v>3</v>
      </c>
      <c r="O69" t="s">
        <v>40</v>
      </c>
      <c r="P69" s="7">
        <v>0</v>
      </c>
      <c r="Q69" t="s">
        <v>103</v>
      </c>
      <c r="R69" s="3" t="s">
        <v>103</v>
      </c>
      <c r="S69" s="3">
        <v>3</v>
      </c>
      <c r="T69">
        <v>3</v>
      </c>
      <c r="U69" t="s">
        <v>175</v>
      </c>
      <c r="V69" s="3">
        <f t="shared" si="34"/>
        <v>0</v>
      </c>
      <c r="W69" s="3">
        <f t="shared" si="35"/>
        <v>0</v>
      </c>
      <c r="X69" s="3">
        <f t="shared" si="36"/>
        <v>0</v>
      </c>
      <c r="Y69" s="3">
        <f t="shared" si="37"/>
        <v>0</v>
      </c>
      <c r="Z69" s="3">
        <f t="shared" si="38"/>
        <v>0</v>
      </c>
      <c r="AA69" s="3">
        <f t="shared" si="39"/>
        <v>1</v>
      </c>
      <c r="AB69" s="3">
        <f t="shared" si="40"/>
        <v>1</v>
      </c>
      <c r="AC69" s="3">
        <f t="shared" si="41"/>
        <v>0</v>
      </c>
      <c r="AD69" s="3">
        <f>IF(ISNUMBER(SEARCH("table",U69)),1,0)</f>
        <v>0</v>
      </c>
      <c r="AE69" s="3">
        <f t="shared" si="43"/>
        <v>1</v>
      </c>
      <c r="AF69" s="3">
        <f t="shared" si="29"/>
        <v>0</v>
      </c>
      <c r="AG69" s="3">
        <f t="shared" si="44"/>
        <v>1</v>
      </c>
      <c r="AH69" s="3">
        <f t="shared" si="45"/>
        <v>0</v>
      </c>
      <c r="AI69" s="3">
        <f t="shared" si="46"/>
        <v>4</v>
      </c>
      <c r="AJ69">
        <v>3</v>
      </c>
      <c r="AK69" t="s">
        <v>93</v>
      </c>
      <c r="AL69" s="3">
        <f t="shared" si="47"/>
        <v>0</v>
      </c>
      <c r="AM69" s="3">
        <f t="shared" si="48"/>
        <v>0</v>
      </c>
      <c r="AN69" s="3">
        <f t="shared" si="49"/>
        <v>0</v>
      </c>
      <c r="AO69" s="3">
        <f t="shared" si="50"/>
        <v>0</v>
      </c>
      <c r="AP69" s="3">
        <f t="shared" si="51"/>
        <v>0</v>
      </c>
      <c r="AQ69" s="3">
        <f t="shared" si="52"/>
        <v>0</v>
      </c>
      <c r="AR69" s="3">
        <f t="shared" si="53"/>
        <v>0</v>
      </c>
      <c r="AS69" s="3">
        <f t="shared" si="54"/>
        <v>0</v>
      </c>
      <c r="AT69" s="3">
        <f t="shared" si="55"/>
        <v>0</v>
      </c>
      <c r="AU69" s="3">
        <f t="shared" si="56"/>
        <v>0</v>
      </c>
      <c r="AV69" s="3">
        <f t="shared" si="57"/>
        <v>0</v>
      </c>
      <c r="AW69" s="3">
        <f t="shared" si="58"/>
        <v>0</v>
      </c>
      <c r="AX69" t="s">
        <v>176</v>
      </c>
    </row>
    <row r="70" spans="1:50" x14ac:dyDescent="0.25">
      <c r="A70">
        <v>69</v>
      </c>
      <c r="B70" t="s">
        <v>45</v>
      </c>
      <c r="C70" s="7">
        <v>3</v>
      </c>
      <c r="D70" t="s">
        <v>46</v>
      </c>
      <c r="E70" s="5" t="str">
        <f t="shared" si="30"/>
        <v>2016-11-16</v>
      </c>
      <c r="F70" s="7">
        <f t="shared" si="31"/>
        <v>2016</v>
      </c>
      <c r="G70" s="7">
        <f t="shared" si="32"/>
        <v>11</v>
      </c>
      <c r="H70" s="7">
        <f t="shared" si="33"/>
        <v>16</v>
      </c>
      <c r="I70">
        <v>4</v>
      </c>
      <c r="J70">
        <v>12</v>
      </c>
      <c r="K70" t="s">
        <v>16</v>
      </c>
      <c r="L70" s="7">
        <v>1</v>
      </c>
      <c r="M70">
        <v>1</v>
      </c>
      <c r="N70" s="7">
        <v>1</v>
      </c>
      <c r="O70" t="s">
        <v>40</v>
      </c>
      <c r="P70" s="7">
        <v>0</v>
      </c>
      <c r="Q70" t="s">
        <v>103</v>
      </c>
      <c r="R70" s="3" t="s">
        <v>103</v>
      </c>
      <c r="S70" s="3">
        <v>3</v>
      </c>
      <c r="T70">
        <v>1</v>
      </c>
      <c r="U70" t="s">
        <v>177</v>
      </c>
      <c r="V70" s="3">
        <f t="shared" si="34"/>
        <v>1</v>
      </c>
      <c r="W70" s="3">
        <f t="shared" si="35"/>
        <v>0</v>
      </c>
      <c r="X70" s="3">
        <f t="shared" si="36"/>
        <v>0</v>
      </c>
      <c r="Y70" s="3">
        <f t="shared" si="37"/>
        <v>0</v>
      </c>
      <c r="Z70" s="3">
        <f t="shared" si="38"/>
        <v>0</v>
      </c>
      <c r="AA70" s="3">
        <f t="shared" si="39"/>
        <v>1</v>
      </c>
      <c r="AB70" s="3">
        <f t="shared" si="40"/>
        <v>0</v>
      </c>
      <c r="AC70" s="3">
        <f t="shared" si="41"/>
        <v>1</v>
      </c>
      <c r="AD70" s="3">
        <f t="shared" ref="AD70:AD104" si="59">IF(ISNUMBER(SEARCH("table",U70)),1,0)</f>
        <v>0</v>
      </c>
      <c r="AE70" s="3">
        <f t="shared" si="43"/>
        <v>0</v>
      </c>
      <c r="AF70" s="3">
        <f t="shared" si="29"/>
        <v>0</v>
      </c>
      <c r="AG70" s="3">
        <f t="shared" si="44"/>
        <v>0</v>
      </c>
      <c r="AH70" s="3">
        <f t="shared" si="45"/>
        <v>1</v>
      </c>
      <c r="AI70" s="3">
        <f t="shared" si="46"/>
        <v>4</v>
      </c>
      <c r="AJ70">
        <v>3</v>
      </c>
      <c r="AK70" t="s">
        <v>93</v>
      </c>
      <c r="AL70" s="3">
        <f t="shared" si="47"/>
        <v>0</v>
      </c>
      <c r="AM70" s="3">
        <f t="shared" si="48"/>
        <v>0</v>
      </c>
      <c r="AN70" s="3">
        <f t="shared" si="49"/>
        <v>0</v>
      </c>
      <c r="AO70" s="3">
        <f t="shared" si="50"/>
        <v>0</v>
      </c>
      <c r="AP70" s="3">
        <f t="shared" si="51"/>
        <v>0</v>
      </c>
      <c r="AQ70" s="3">
        <f t="shared" si="52"/>
        <v>0</v>
      </c>
      <c r="AR70" s="3">
        <f t="shared" si="53"/>
        <v>0</v>
      </c>
      <c r="AS70" s="3">
        <f t="shared" si="54"/>
        <v>0</v>
      </c>
      <c r="AT70" s="3">
        <f t="shared" si="55"/>
        <v>0</v>
      </c>
      <c r="AU70" s="3">
        <f t="shared" si="56"/>
        <v>0</v>
      </c>
      <c r="AV70" s="3">
        <f t="shared" si="57"/>
        <v>0</v>
      </c>
      <c r="AW70" s="3">
        <f t="shared" si="58"/>
        <v>0</v>
      </c>
      <c r="AX70" t="s">
        <v>178</v>
      </c>
    </row>
    <row r="71" spans="1:50" x14ac:dyDescent="0.25">
      <c r="A71">
        <v>70</v>
      </c>
      <c r="B71" t="s">
        <v>45</v>
      </c>
      <c r="C71" s="7">
        <v>3</v>
      </c>
      <c r="D71" t="s">
        <v>46</v>
      </c>
      <c r="E71" s="5" t="str">
        <f t="shared" si="30"/>
        <v>2016-11-16</v>
      </c>
      <c r="F71" s="7">
        <f t="shared" si="31"/>
        <v>2016</v>
      </c>
      <c r="G71" s="7">
        <f t="shared" si="32"/>
        <v>11</v>
      </c>
      <c r="H71" s="7">
        <f t="shared" si="33"/>
        <v>16</v>
      </c>
      <c r="I71">
        <v>8</v>
      </c>
      <c r="J71">
        <v>25</v>
      </c>
      <c r="K71" t="s">
        <v>34</v>
      </c>
      <c r="L71" s="7">
        <v>2</v>
      </c>
      <c r="M71">
        <v>2</v>
      </c>
      <c r="N71" s="7">
        <v>2</v>
      </c>
      <c r="O71" t="s">
        <v>40</v>
      </c>
      <c r="P71" s="7">
        <v>0</v>
      </c>
      <c r="Q71" t="s">
        <v>103</v>
      </c>
      <c r="R71" s="3" t="s">
        <v>103</v>
      </c>
      <c r="S71" s="3">
        <v>3</v>
      </c>
      <c r="T71">
        <v>4</v>
      </c>
      <c r="U71" t="s">
        <v>119</v>
      </c>
      <c r="V71" s="3">
        <f t="shared" si="34"/>
        <v>1</v>
      </c>
      <c r="W71" s="3">
        <f t="shared" si="35"/>
        <v>1</v>
      </c>
      <c r="X71" s="3">
        <f t="shared" si="36"/>
        <v>1</v>
      </c>
      <c r="Y71" s="3">
        <f t="shared" si="37"/>
        <v>0</v>
      </c>
      <c r="Z71" s="3">
        <f t="shared" si="38"/>
        <v>0</v>
      </c>
      <c r="AA71" s="3">
        <f t="shared" si="39"/>
        <v>1</v>
      </c>
      <c r="AB71" s="3">
        <f t="shared" si="40"/>
        <v>0</v>
      </c>
      <c r="AC71" s="3">
        <f t="shared" si="41"/>
        <v>1</v>
      </c>
      <c r="AD71" s="3">
        <f t="shared" si="59"/>
        <v>0</v>
      </c>
      <c r="AE71" s="3">
        <f t="shared" si="43"/>
        <v>0</v>
      </c>
      <c r="AF71" s="3">
        <f t="shared" si="29"/>
        <v>0</v>
      </c>
      <c r="AG71" s="3">
        <f t="shared" si="44"/>
        <v>1</v>
      </c>
      <c r="AH71" s="3">
        <f t="shared" si="45"/>
        <v>0</v>
      </c>
      <c r="AI71" s="3">
        <f t="shared" si="46"/>
        <v>6</v>
      </c>
      <c r="AJ71">
        <v>2</v>
      </c>
      <c r="AK71" t="s">
        <v>93</v>
      </c>
      <c r="AL71" s="3">
        <f t="shared" si="47"/>
        <v>0</v>
      </c>
      <c r="AM71" s="3">
        <f t="shared" si="48"/>
        <v>0</v>
      </c>
      <c r="AN71" s="3">
        <f t="shared" si="49"/>
        <v>0</v>
      </c>
      <c r="AO71" s="3">
        <f t="shared" si="50"/>
        <v>0</v>
      </c>
      <c r="AP71" s="3">
        <f t="shared" si="51"/>
        <v>0</v>
      </c>
      <c r="AQ71" s="3">
        <f t="shared" si="52"/>
        <v>0</v>
      </c>
      <c r="AR71" s="3">
        <f t="shared" si="53"/>
        <v>0</v>
      </c>
      <c r="AS71" s="3">
        <f t="shared" si="54"/>
        <v>0</v>
      </c>
      <c r="AT71" s="3">
        <f t="shared" si="55"/>
        <v>0</v>
      </c>
      <c r="AU71" s="3">
        <f t="shared" si="56"/>
        <v>0</v>
      </c>
      <c r="AV71" s="3">
        <f t="shared" si="57"/>
        <v>0</v>
      </c>
      <c r="AW71" s="3">
        <f t="shared" si="58"/>
        <v>0</v>
      </c>
      <c r="AX71" t="s">
        <v>179</v>
      </c>
    </row>
    <row r="72" spans="1:50" x14ac:dyDescent="0.25">
      <c r="A72">
        <v>71</v>
      </c>
      <c r="B72" t="s">
        <v>91</v>
      </c>
      <c r="C72" s="7">
        <v>2</v>
      </c>
      <c r="D72" t="s">
        <v>180</v>
      </c>
      <c r="E72" s="5" t="str">
        <f t="shared" si="30"/>
        <v>2016-11-18</v>
      </c>
      <c r="F72" s="7">
        <f t="shared" si="31"/>
        <v>2016</v>
      </c>
      <c r="G72" s="7">
        <f t="shared" si="32"/>
        <v>11</v>
      </c>
      <c r="H72" s="7">
        <f t="shared" si="33"/>
        <v>18</v>
      </c>
      <c r="I72">
        <v>6</v>
      </c>
      <c r="J72">
        <v>14</v>
      </c>
      <c r="K72" t="s">
        <v>34</v>
      </c>
      <c r="L72" s="7">
        <v>2</v>
      </c>
      <c r="M72">
        <v>1</v>
      </c>
      <c r="N72" s="7">
        <v>1</v>
      </c>
      <c r="O72" t="s">
        <v>22</v>
      </c>
      <c r="P72" s="7">
        <v>1</v>
      </c>
      <c r="Q72" t="s">
        <v>103</v>
      </c>
      <c r="R72" s="3" t="s">
        <v>103</v>
      </c>
      <c r="S72" s="3">
        <v>3</v>
      </c>
      <c r="T72">
        <v>3</v>
      </c>
      <c r="U72" t="s">
        <v>181</v>
      </c>
      <c r="V72" s="3">
        <f t="shared" si="34"/>
        <v>0</v>
      </c>
      <c r="W72" s="3">
        <f t="shared" si="35"/>
        <v>0</v>
      </c>
      <c r="X72" s="3">
        <f t="shared" si="36"/>
        <v>1</v>
      </c>
      <c r="Y72" s="3">
        <f t="shared" si="37"/>
        <v>0</v>
      </c>
      <c r="Z72" s="3">
        <f t="shared" si="38"/>
        <v>0</v>
      </c>
      <c r="AA72" s="3">
        <f t="shared" si="39"/>
        <v>1</v>
      </c>
      <c r="AB72" s="3">
        <f t="shared" si="40"/>
        <v>0</v>
      </c>
      <c r="AC72" s="3">
        <f t="shared" si="41"/>
        <v>1</v>
      </c>
      <c r="AD72" s="3">
        <f t="shared" si="59"/>
        <v>0</v>
      </c>
      <c r="AE72" s="3">
        <f t="shared" si="43"/>
        <v>0</v>
      </c>
      <c r="AF72" s="3">
        <f t="shared" si="29"/>
        <v>0</v>
      </c>
      <c r="AG72" s="3">
        <f t="shared" si="44"/>
        <v>0</v>
      </c>
      <c r="AH72" s="3">
        <f t="shared" si="45"/>
        <v>0</v>
      </c>
      <c r="AI72" s="3">
        <f t="shared" si="46"/>
        <v>3</v>
      </c>
      <c r="AJ72">
        <v>2</v>
      </c>
      <c r="AK72" t="s">
        <v>36</v>
      </c>
      <c r="AL72" s="3">
        <f t="shared" si="47"/>
        <v>0</v>
      </c>
      <c r="AM72" s="3">
        <f t="shared" si="48"/>
        <v>0</v>
      </c>
      <c r="AN72" s="3">
        <f t="shared" si="49"/>
        <v>0</v>
      </c>
      <c r="AO72" s="3">
        <f t="shared" si="50"/>
        <v>0</v>
      </c>
      <c r="AP72" s="3">
        <f t="shared" si="51"/>
        <v>0</v>
      </c>
      <c r="AQ72" s="3">
        <f t="shared" si="52"/>
        <v>0</v>
      </c>
      <c r="AR72" s="3">
        <f t="shared" si="53"/>
        <v>0</v>
      </c>
      <c r="AS72" s="3">
        <f t="shared" si="54"/>
        <v>1</v>
      </c>
      <c r="AT72" s="3">
        <f t="shared" si="55"/>
        <v>1</v>
      </c>
      <c r="AU72" s="3">
        <f t="shared" si="56"/>
        <v>1</v>
      </c>
      <c r="AV72" s="3">
        <f t="shared" si="57"/>
        <v>1</v>
      </c>
      <c r="AW72" s="3">
        <f t="shared" si="58"/>
        <v>0</v>
      </c>
      <c r="AX72" t="s">
        <v>182</v>
      </c>
    </row>
    <row r="73" spans="1:50" x14ac:dyDescent="0.25">
      <c r="A73">
        <v>127</v>
      </c>
      <c r="B73" t="s">
        <v>45</v>
      </c>
      <c r="C73" s="7">
        <v>3</v>
      </c>
      <c r="D73" t="s">
        <v>46</v>
      </c>
      <c r="E73" s="5" t="str">
        <f t="shared" si="30"/>
        <v>2016-11-16</v>
      </c>
      <c r="F73" s="7">
        <f t="shared" si="31"/>
        <v>2016</v>
      </c>
      <c r="G73" s="7">
        <f t="shared" si="32"/>
        <v>11</v>
      </c>
      <c r="H73" s="7">
        <f t="shared" si="33"/>
        <v>16</v>
      </c>
      <c r="I73">
        <v>4</v>
      </c>
      <c r="J73">
        <v>18</v>
      </c>
      <c r="K73" t="s">
        <v>34</v>
      </c>
      <c r="L73" s="7">
        <v>2</v>
      </c>
      <c r="M73">
        <v>8</v>
      </c>
      <c r="N73" s="7">
        <v>8</v>
      </c>
      <c r="O73" t="s">
        <v>17</v>
      </c>
      <c r="Q73" t="s">
        <v>17</v>
      </c>
      <c r="T73">
        <v>1</v>
      </c>
      <c r="U73" t="s">
        <v>77</v>
      </c>
      <c r="V73" s="3">
        <f t="shared" si="34"/>
        <v>0</v>
      </c>
      <c r="W73" s="3">
        <f t="shared" si="35"/>
        <v>0</v>
      </c>
      <c r="X73" s="3">
        <f t="shared" si="36"/>
        <v>0</v>
      </c>
      <c r="Y73" s="3">
        <f t="shared" si="37"/>
        <v>0</v>
      </c>
      <c r="Z73" s="3">
        <f t="shared" si="38"/>
        <v>0</v>
      </c>
      <c r="AA73" s="3">
        <f t="shared" si="39"/>
        <v>1</v>
      </c>
      <c r="AB73" s="3">
        <f t="shared" si="40"/>
        <v>0</v>
      </c>
      <c r="AC73" s="3">
        <f t="shared" si="41"/>
        <v>0</v>
      </c>
      <c r="AD73" s="3">
        <f t="shared" si="59"/>
        <v>0</v>
      </c>
      <c r="AE73" s="3">
        <f t="shared" si="43"/>
        <v>0</v>
      </c>
      <c r="AF73" s="3">
        <f t="shared" si="29"/>
        <v>0</v>
      </c>
      <c r="AG73" s="3">
        <f t="shared" si="44"/>
        <v>0</v>
      </c>
      <c r="AH73" s="3">
        <f t="shared" si="45"/>
        <v>0</v>
      </c>
      <c r="AI73" s="3">
        <f t="shared" si="46"/>
        <v>1</v>
      </c>
      <c r="AJ73">
        <v>2</v>
      </c>
      <c r="AK73" t="s">
        <v>38</v>
      </c>
      <c r="AL73" s="3">
        <f t="shared" si="47"/>
        <v>0</v>
      </c>
      <c r="AM73" s="3">
        <f t="shared" si="48"/>
        <v>0</v>
      </c>
      <c r="AN73" s="3">
        <f t="shared" si="49"/>
        <v>0</v>
      </c>
      <c r="AO73" s="3">
        <f t="shared" si="50"/>
        <v>0</v>
      </c>
      <c r="AP73" s="3">
        <f t="shared" si="51"/>
        <v>0</v>
      </c>
      <c r="AQ73" s="3">
        <f t="shared" si="52"/>
        <v>0</v>
      </c>
      <c r="AR73" s="3">
        <f t="shared" si="53"/>
        <v>0</v>
      </c>
      <c r="AS73" s="3">
        <f t="shared" si="54"/>
        <v>1</v>
      </c>
      <c r="AT73" s="3">
        <f t="shared" si="55"/>
        <v>1</v>
      </c>
      <c r="AU73" s="3">
        <f t="shared" si="56"/>
        <v>1</v>
      </c>
      <c r="AV73" s="3">
        <f t="shared" si="57"/>
        <v>0</v>
      </c>
      <c r="AW73" s="3">
        <f t="shared" si="58"/>
        <v>0</v>
      </c>
      <c r="AX73" t="s">
        <v>183</v>
      </c>
    </row>
    <row r="74" spans="1:50" x14ac:dyDescent="0.25">
      <c r="A74">
        <v>133</v>
      </c>
      <c r="B74" t="s">
        <v>91</v>
      </c>
      <c r="C74" s="7">
        <v>2</v>
      </c>
      <c r="D74" t="s">
        <v>184</v>
      </c>
      <c r="E74" s="5" t="str">
        <f t="shared" si="30"/>
        <v>2016-11-23</v>
      </c>
      <c r="F74" s="7">
        <f t="shared" si="31"/>
        <v>2016</v>
      </c>
      <c r="G74" s="7">
        <f t="shared" si="32"/>
        <v>11</v>
      </c>
      <c r="H74" s="7">
        <f t="shared" si="33"/>
        <v>23</v>
      </c>
      <c r="I74">
        <v>5</v>
      </c>
      <c r="J74">
        <v>25</v>
      </c>
      <c r="K74" t="s">
        <v>34</v>
      </c>
      <c r="L74" s="7">
        <v>2</v>
      </c>
      <c r="M74">
        <v>2</v>
      </c>
      <c r="N74" s="7">
        <v>2</v>
      </c>
      <c r="O74" t="s">
        <v>40</v>
      </c>
      <c r="P74" s="7">
        <v>0</v>
      </c>
      <c r="Q74" t="s">
        <v>41</v>
      </c>
      <c r="R74" s="3" t="s">
        <v>41</v>
      </c>
      <c r="S74" s="3">
        <v>1</v>
      </c>
      <c r="T74">
        <v>5</v>
      </c>
      <c r="U74" t="s">
        <v>185</v>
      </c>
      <c r="V74" s="3">
        <f t="shared" si="34"/>
        <v>1</v>
      </c>
      <c r="W74" s="3">
        <f t="shared" si="35"/>
        <v>1</v>
      </c>
      <c r="X74" s="3">
        <f t="shared" si="36"/>
        <v>1</v>
      </c>
      <c r="Y74" s="3">
        <f t="shared" si="37"/>
        <v>1</v>
      </c>
      <c r="Z74" s="3">
        <f t="shared" si="38"/>
        <v>1</v>
      </c>
      <c r="AA74" s="3">
        <f t="shared" si="39"/>
        <v>1</v>
      </c>
      <c r="AB74" s="3">
        <f t="shared" si="40"/>
        <v>1</v>
      </c>
      <c r="AC74" s="3">
        <f t="shared" si="41"/>
        <v>0</v>
      </c>
      <c r="AD74" s="3">
        <f t="shared" si="59"/>
        <v>1</v>
      </c>
      <c r="AE74" s="3">
        <f t="shared" si="43"/>
        <v>1</v>
      </c>
      <c r="AF74" s="3">
        <f t="shared" si="29"/>
        <v>1</v>
      </c>
      <c r="AG74" s="3">
        <f t="shared" si="44"/>
        <v>1</v>
      </c>
      <c r="AH74" s="3">
        <f t="shared" si="45"/>
        <v>1</v>
      </c>
      <c r="AI74" s="3">
        <f t="shared" si="46"/>
        <v>12</v>
      </c>
      <c r="AJ74">
        <v>3</v>
      </c>
      <c r="AK74" t="s">
        <v>186</v>
      </c>
      <c r="AL74" s="3">
        <f t="shared" si="47"/>
        <v>1</v>
      </c>
      <c r="AM74" s="3">
        <f t="shared" si="48"/>
        <v>0</v>
      </c>
      <c r="AN74" s="3">
        <f t="shared" si="49"/>
        <v>0</v>
      </c>
      <c r="AO74" s="3">
        <f t="shared" si="50"/>
        <v>0</v>
      </c>
      <c r="AP74" s="3">
        <f t="shared" si="51"/>
        <v>0</v>
      </c>
      <c r="AQ74" s="3">
        <f t="shared" si="52"/>
        <v>0</v>
      </c>
      <c r="AR74" s="3">
        <f t="shared" si="53"/>
        <v>0</v>
      </c>
      <c r="AS74" s="3">
        <f t="shared" si="54"/>
        <v>0</v>
      </c>
      <c r="AT74" s="3">
        <f t="shared" si="55"/>
        <v>0</v>
      </c>
      <c r="AU74" s="3">
        <f t="shared" si="56"/>
        <v>1</v>
      </c>
      <c r="AV74" s="3">
        <f t="shared" si="57"/>
        <v>1</v>
      </c>
      <c r="AW74" s="3">
        <f t="shared" si="58"/>
        <v>0</v>
      </c>
      <c r="AX74" t="s">
        <v>187</v>
      </c>
    </row>
    <row r="75" spans="1:50" x14ac:dyDescent="0.25">
      <c r="A75">
        <v>152</v>
      </c>
      <c r="B75" t="s">
        <v>91</v>
      </c>
      <c r="C75" s="7">
        <v>2</v>
      </c>
      <c r="D75" t="s">
        <v>73</v>
      </c>
      <c r="E75" s="5" t="str">
        <f t="shared" si="30"/>
        <v>2016-11-24</v>
      </c>
      <c r="F75" s="7">
        <f t="shared" si="31"/>
        <v>2016</v>
      </c>
      <c r="G75" s="7">
        <f t="shared" si="32"/>
        <v>11</v>
      </c>
      <c r="H75" s="7">
        <f t="shared" si="33"/>
        <v>24</v>
      </c>
      <c r="I75">
        <v>10</v>
      </c>
      <c r="J75">
        <v>16</v>
      </c>
      <c r="K75" t="s">
        <v>34</v>
      </c>
      <c r="L75" s="7">
        <v>2</v>
      </c>
      <c r="M75">
        <v>1</v>
      </c>
      <c r="N75" s="7">
        <v>1</v>
      </c>
      <c r="O75" t="s">
        <v>22</v>
      </c>
      <c r="P75" s="7">
        <v>1</v>
      </c>
      <c r="Q75" t="s">
        <v>23</v>
      </c>
      <c r="R75" s="3" t="s">
        <v>23</v>
      </c>
      <c r="S75" s="3">
        <v>1</v>
      </c>
      <c r="T75">
        <v>3</v>
      </c>
      <c r="U75" t="s">
        <v>188</v>
      </c>
      <c r="V75" s="3">
        <f t="shared" si="34"/>
        <v>1</v>
      </c>
      <c r="W75" s="3">
        <f t="shared" si="35"/>
        <v>0</v>
      </c>
      <c r="X75" s="3">
        <f t="shared" si="36"/>
        <v>1</v>
      </c>
      <c r="Y75" s="3">
        <f t="shared" si="37"/>
        <v>0</v>
      </c>
      <c r="Z75" s="3">
        <f t="shared" si="38"/>
        <v>0</v>
      </c>
      <c r="AA75" s="3">
        <f t="shared" si="39"/>
        <v>1</v>
      </c>
      <c r="AB75" s="3">
        <f t="shared" si="40"/>
        <v>1</v>
      </c>
      <c r="AC75" s="3">
        <f t="shared" si="41"/>
        <v>1</v>
      </c>
      <c r="AD75" s="3">
        <f t="shared" si="59"/>
        <v>0</v>
      </c>
      <c r="AE75" s="3">
        <f t="shared" si="43"/>
        <v>0</v>
      </c>
      <c r="AF75" s="3">
        <f t="shared" si="29"/>
        <v>0</v>
      </c>
      <c r="AG75" s="3">
        <f t="shared" si="44"/>
        <v>1</v>
      </c>
      <c r="AH75" s="3">
        <f t="shared" si="45"/>
        <v>0</v>
      </c>
      <c r="AI75" s="3">
        <f t="shared" si="46"/>
        <v>6</v>
      </c>
      <c r="AJ75">
        <v>3</v>
      </c>
      <c r="AK75" t="s">
        <v>93</v>
      </c>
      <c r="AL75" s="3">
        <f t="shared" si="47"/>
        <v>0</v>
      </c>
      <c r="AM75" s="3">
        <f t="shared" si="48"/>
        <v>0</v>
      </c>
      <c r="AN75" s="3">
        <f t="shared" si="49"/>
        <v>0</v>
      </c>
      <c r="AO75" s="3">
        <f t="shared" si="50"/>
        <v>0</v>
      </c>
      <c r="AP75" s="3">
        <f t="shared" si="51"/>
        <v>0</v>
      </c>
      <c r="AQ75" s="3">
        <f t="shared" si="52"/>
        <v>0</v>
      </c>
      <c r="AR75" s="3">
        <f t="shared" si="53"/>
        <v>0</v>
      </c>
      <c r="AS75" s="3">
        <f t="shared" si="54"/>
        <v>0</v>
      </c>
      <c r="AT75" s="3">
        <f t="shared" si="55"/>
        <v>0</v>
      </c>
      <c r="AU75" s="3">
        <f t="shared" si="56"/>
        <v>0</v>
      </c>
      <c r="AV75" s="3">
        <f t="shared" si="57"/>
        <v>0</v>
      </c>
      <c r="AW75" s="3">
        <f t="shared" si="58"/>
        <v>0</v>
      </c>
      <c r="AX75" t="s">
        <v>189</v>
      </c>
    </row>
    <row r="76" spans="1:50" x14ac:dyDescent="0.25">
      <c r="A76">
        <v>153</v>
      </c>
      <c r="B76" t="s">
        <v>91</v>
      </c>
      <c r="C76" s="7">
        <v>2</v>
      </c>
      <c r="D76" t="s">
        <v>73</v>
      </c>
      <c r="E76" s="5" t="str">
        <f t="shared" si="30"/>
        <v>2016-11-24</v>
      </c>
      <c r="F76" s="7">
        <f t="shared" si="31"/>
        <v>2016</v>
      </c>
      <c r="G76" s="7">
        <f t="shared" si="32"/>
        <v>11</v>
      </c>
      <c r="H76" s="7">
        <f t="shared" si="33"/>
        <v>24</v>
      </c>
      <c r="I76">
        <v>5</v>
      </c>
      <c r="J76">
        <v>41</v>
      </c>
      <c r="K76" t="s">
        <v>34</v>
      </c>
      <c r="L76" s="7">
        <v>2</v>
      </c>
      <c r="M76">
        <v>1</v>
      </c>
      <c r="N76" s="7">
        <v>1</v>
      </c>
      <c r="O76" t="s">
        <v>17</v>
      </c>
      <c r="Q76" t="s">
        <v>17</v>
      </c>
      <c r="T76">
        <v>1</v>
      </c>
      <c r="U76" t="s">
        <v>17</v>
      </c>
      <c r="V76" s="3" t="s">
        <v>309</v>
      </c>
      <c r="W76" s="3" t="s">
        <v>309</v>
      </c>
      <c r="X76" s="3" t="s">
        <v>309</v>
      </c>
      <c r="Y76" s="3" t="s">
        <v>309</v>
      </c>
      <c r="Z76" s="3" t="s">
        <v>309</v>
      </c>
      <c r="AA76" s="3" t="s">
        <v>309</v>
      </c>
      <c r="AB76" s="3" t="s">
        <v>309</v>
      </c>
      <c r="AC76" s="3" t="s">
        <v>309</v>
      </c>
      <c r="AD76" s="3" t="s">
        <v>309</v>
      </c>
      <c r="AE76" s="3" t="s">
        <v>309</v>
      </c>
      <c r="AF76" s="3" t="s">
        <v>309</v>
      </c>
      <c r="AG76" s="3" t="s">
        <v>309</v>
      </c>
      <c r="AH76" s="3" t="s">
        <v>309</v>
      </c>
      <c r="AI76" s="3" t="s">
        <v>309</v>
      </c>
      <c r="AJ76">
        <v>2</v>
      </c>
      <c r="AK76" t="s">
        <v>59</v>
      </c>
      <c r="AL76" s="3">
        <f t="shared" si="47"/>
        <v>0</v>
      </c>
      <c r="AM76" s="3">
        <f t="shared" si="48"/>
        <v>0</v>
      </c>
      <c r="AN76" s="3">
        <f t="shared" si="49"/>
        <v>0</v>
      </c>
      <c r="AO76" s="3">
        <f t="shared" si="50"/>
        <v>0</v>
      </c>
      <c r="AP76" s="3">
        <f t="shared" si="51"/>
        <v>0</v>
      </c>
      <c r="AQ76" s="3">
        <f t="shared" si="52"/>
        <v>0</v>
      </c>
      <c r="AR76" s="3">
        <f t="shared" si="53"/>
        <v>0</v>
      </c>
      <c r="AS76" s="3">
        <f t="shared" si="54"/>
        <v>0</v>
      </c>
      <c r="AT76" s="3">
        <f t="shared" si="55"/>
        <v>0</v>
      </c>
      <c r="AU76" s="3">
        <f t="shared" si="56"/>
        <v>1</v>
      </c>
      <c r="AV76" s="3">
        <f t="shared" si="57"/>
        <v>1</v>
      </c>
      <c r="AW76" s="3">
        <f t="shared" si="58"/>
        <v>0</v>
      </c>
      <c r="AX76" t="s">
        <v>190</v>
      </c>
    </row>
    <row r="77" spans="1:50" x14ac:dyDescent="0.25">
      <c r="A77">
        <v>155</v>
      </c>
      <c r="B77" t="s">
        <v>14</v>
      </c>
      <c r="C77" s="7">
        <v>1</v>
      </c>
      <c r="D77" t="s">
        <v>73</v>
      </c>
      <c r="E77" s="5" t="str">
        <f t="shared" si="30"/>
        <v>2016-11-24</v>
      </c>
      <c r="F77" s="7">
        <f t="shared" si="31"/>
        <v>2016</v>
      </c>
      <c r="G77" s="7">
        <f t="shared" si="32"/>
        <v>11</v>
      </c>
      <c r="H77" s="7">
        <f t="shared" si="33"/>
        <v>24</v>
      </c>
      <c r="I77">
        <v>4</v>
      </c>
      <c r="J77">
        <v>4</v>
      </c>
      <c r="K77" t="s">
        <v>34</v>
      </c>
      <c r="L77" s="7">
        <v>2</v>
      </c>
      <c r="M77">
        <v>1</v>
      </c>
      <c r="N77" s="7">
        <v>1</v>
      </c>
      <c r="O77" t="s">
        <v>17</v>
      </c>
      <c r="Q77" t="s">
        <v>17</v>
      </c>
      <c r="T77">
        <v>1</v>
      </c>
      <c r="U77" t="s">
        <v>191</v>
      </c>
      <c r="V77" s="3">
        <f t="shared" si="34"/>
        <v>0</v>
      </c>
      <c r="W77" s="3">
        <f t="shared" si="35"/>
        <v>0</v>
      </c>
      <c r="X77" s="3">
        <f t="shared" si="36"/>
        <v>0</v>
      </c>
      <c r="Y77" s="3">
        <f t="shared" si="37"/>
        <v>1</v>
      </c>
      <c r="Z77" s="3">
        <f t="shared" si="38"/>
        <v>0</v>
      </c>
      <c r="AA77" s="3">
        <f t="shared" si="39"/>
        <v>0</v>
      </c>
      <c r="AB77" s="3">
        <f t="shared" si="40"/>
        <v>0</v>
      </c>
      <c r="AC77" s="3">
        <f t="shared" si="41"/>
        <v>0</v>
      </c>
      <c r="AD77" s="3">
        <f t="shared" si="59"/>
        <v>0</v>
      </c>
      <c r="AE77" s="3">
        <f t="shared" si="43"/>
        <v>0</v>
      </c>
      <c r="AF77" s="3">
        <f t="shared" si="29"/>
        <v>0</v>
      </c>
      <c r="AG77" s="3">
        <f t="shared" si="44"/>
        <v>0</v>
      </c>
      <c r="AH77" s="3">
        <f t="shared" si="45"/>
        <v>0</v>
      </c>
      <c r="AI77" s="3">
        <f t="shared" si="46"/>
        <v>1</v>
      </c>
      <c r="AJ77">
        <v>2</v>
      </c>
      <c r="AK77" t="s">
        <v>25</v>
      </c>
      <c r="AL77" s="3">
        <f t="shared" si="47"/>
        <v>1</v>
      </c>
      <c r="AM77" s="3">
        <f t="shared" si="48"/>
        <v>0</v>
      </c>
      <c r="AN77" s="3">
        <f t="shared" si="49"/>
        <v>0</v>
      </c>
      <c r="AO77" s="3">
        <f t="shared" si="50"/>
        <v>0</v>
      </c>
      <c r="AP77" s="3">
        <f t="shared" si="51"/>
        <v>0</v>
      </c>
      <c r="AQ77" s="3">
        <f t="shared" si="52"/>
        <v>0</v>
      </c>
      <c r="AR77" s="3">
        <f t="shared" si="53"/>
        <v>0</v>
      </c>
      <c r="AS77" s="3">
        <f t="shared" si="54"/>
        <v>0</v>
      </c>
      <c r="AT77" s="3">
        <f t="shared" si="55"/>
        <v>1</v>
      </c>
      <c r="AU77" s="3">
        <f t="shared" si="56"/>
        <v>1</v>
      </c>
      <c r="AV77" s="3">
        <f t="shared" si="57"/>
        <v>1</v>
      </c>
      <c r="AW77" s="3">
        <f t="shared" si="58"/>
        <v>1</v>
      </c>
      <c r="AX77" t="s">
        <v>192</v>
      </c>
    </row>
    <row r="78" spans="1:50" x14ac:dyDescent="0.25">
      <c r="A78">
        <v>178</v>
      </c>
      <c r="B78" t="s">
        <v>91</v>
      </c>
      <c r="C78" s="7">
        <v>2</v>
      </c>
      <c r="D78" t="s">
        <v>193</v>
      </c>
      <c r="E78" s="5" t="str">
        <f t="shared" si="30"/>
        <v>2016-11-25</v>
      </c>
      <c r="F78" s="7">
        <f t="shared" si="31"/>
        <v>2016</v>
      </c>
      <c r="G78" s="7">
        <f t="shared" si="32"/>
        <v>11</v>
      </c>
      <c r="H78" s="7">
        <f t="shared" si="33"/>
        <v>25</v>
      </c>
      <c r="I78">
        <v>5</v>
      </c>
      <c r="J78">
        <v>79</v>
      </c>
      <c r="K78" t="s">
        <v>34</v>
      </c>
      <c r="L78" s="7">
        <v>2</v>
      </c>
      <c r="M78">
        <v>2</v>
      </c>
      <c r="N78" s="7">
        <v>2</v>
      </c>
      <c r="O78" t="s">
        <v>22</v>
      </c>
      <c r="P78" s="7">
        <v>1</v>
      </c>
      <c r="Q78" t="s">
        <v>105</v>
      </c>
      <c r="R78" s="3" t="s">
        <v>105</v>
      </c>
      <c r="S78" s="3">
        <v>4</v>
      </c>
      <c r="T78">
        <v>3</v>
      </c>
      <c r="U78" t="s">
        <v>194</v>
      </c>
      <c r="V78" s="3">
        <f t="shared" si="34"/>
        <v>0</v>
      </c>
      <c r="W78" s="3">
        <f t="shared" si="35"/>
        <v>0</v>
      </c>
      <c r="X78" s="3">
        <f t="shared" si="36"/>
        <v>1</v>
      </c>
      <c r="Y78" s="3">
        <f t="shared" si="37"/>
        <v>0</v>
      </c>
      <c r="Z78" s="3">
        <f t="shared" si="38"/>
        <v>0</v>
      </c>
      <c r="AA78" s="3">
        <f t="shared" si="39"/>
        <v>1</v>
      </c>
      <c r="AB78" s="3">
        <f t="shared" si="40"/>
        <v>0</v>
      </c>
      <c r="AC78" s="3">
        <f t="shared" si="41"/>
        <v>1</v>
      </c>
      <c r="AD78" s="3">
        <f t="shared" si="59"/>
        <v>0</v>
      </c>
      <c r="AE78" s="3">
        <f t="shared" si="43"/>
        <v>0</v>
      </c>
      <c r="AF78" s="3">
        <f t="shared" si="29"/>
        <v>0</v>
      </c>
      <c r="AG78" s="3">
        <f t="shared" si="44"/>
        <v>1</v>
      </c>
      <c r="AH78" s="3">
        <f t="shared" si="45"/>
        <v>0</v>
      </c>
      <c r="AI78" s="3">
        <f t="shared" si="46"/>
        <v>4</v>
      </c>
      <c r="AJ78">
        <v>3</v>
      </c>
      <c r="AK78" t="s">
        <v>93</v>
      </c>
      <c r="AL78" s="3">
        <f t="shared" si="47"/>
        <v>0</v>
      </c>
      <c r="AM78" s="3">
        <f t="shared" si="48"/>
        <v>0</v>
      </c>
      <c r="AN78" s="3">
        <f t="shared" si="49"/>
        <v>0</v>
      </c>
      <c r="AO78" s="3">
        <f t="shared" si="50"/>
        <v>0</v>
      </c>
      <c r="AP78" s="3">
        <f t="shared" si="51"/>
        <v>0</v>
      </c>
      <c r="AQ78" s="3">
        <f t="shared" si="52"/>
        <v>0</v>
      </c>
      <c r="AR78" s="3">
        <f t="shared" si="53"/>
        <v>0</v>
      </c>
      <c r="AS78" s="3">
        <f t="shared" si="54"/>
        <v>0</v>
      </c>
      <c r="AT78" s="3">
        <f t="shared" si="55"/>
        <v>0</v>
      </c>
      <c r="AU78" s="3">
        <f t="shared" si="56"/>
        <v>0</v>
      </c>
      <c r="AV78" s="3">
        <f t="shared" si="57"/>
        <v>0</v>
      </c>
      <c r="AW78" s="3">
        <f t="shared" si="58"/>
        <v>0</v>
      </c>
      <c r="AX78" t="s">
        <v>195</v>
      </c>
    </row>
    <row r="79" spans="1:50" x14ac:dyDescent="0.25">
      <c r="A79">
        <v>177</v>
      </c>
      <c r="B79" t="s">
        <v>14</v>
      </c>
      <c r="C79" s="7">
        <v>1</v>
      </c>
      <c r="D79" t="s">
        <v>193</v>
      </c>
      <c r="E79" s="5" t="str">
        <f t="shared" si="30"/>
        <v>2016-11-25</v>
      </c>
      <c r="F79" s="7">
        <f t="shared" si="31"/>
        <v>2016</v>
      </c>
      <c r="G79" s="7">
        <f t="shared" si="32"/>
        <v>11</v>
      </c>
      <c r="H79" s="7">
        <f t="shared" si="33"/>
        <v>25</v>
      </c>
      <c r="I79">
        <v>10</v>
      </c>
      <c r="J79">
        <v>13</v>
      </c>
      <c r="K79" t="s">
        <v>57</v>
      </c>
      <c r="L79" s="7">
        <v>3</v>
      </c>
      <c r="M79">
        <v>1</v>
      </c>
      <c r="N79" s="7">
        <v>1</v>
      </c>
      <c r="O79" t="s">
        <v>40</v>
      </c>
      <c r="P79" s="7">
        <v>0</v>
      </c>
      <c r="Q79" t="s">
        <v>103</v>
      </c>
      <c r="R79" s="3" t="s">
        <v>103</v>
      </c>
      <c r="S79" s="3">
        <v>3</v>
      </c>
      <c r="T79">
        <v>2</v>
      </c>
      <c r="U79" t="s">
        <v>196</v>
      </c>
      <c r="V79" s="3">
        <f t="shared" si="34"/>
        <v>0</v>
      </c>
      <c r="W79" s="3">
        <f t="shared" si="35"/>
        <v>0</v>
      </c>
      <c r="X79" s="3">
        <f t="shared" si="36"/>
        <v>1</v>
      </c>
      <c r="Y79" s="3">
        <f t="shared" si="37"/>
        <v>0</v>
      </c>
      <c r="Z79" s="3">
        <f t="shared" si="38"/>
        <v>0</v>
      </c>
      <c r="AA79" s="3">
        <f t="shared" si="39"/>
        <v>1</v>
      </c>
      <c r="AB79" s="3">
        <f t="shared" si="40"/>
        <v>1</v>
      </c>
      <c r="AC79" s="3">
        <f t="shared" si="41"/>
        <v>0</v>
      </c>
      <c r="AD79" s="3">
        <f t="shared" si="59"/>
        <v>0</v>
      </c>
      <c r="AE79" s="3">
        <f t="shared" si="43"/>
        <v>1</v>
      </c>
      <c r="AF79" s="3">
        <f t="shared" si="29"/>
        <v>0</v>
      </c>
      <c r="AG79" s="3">
        <f t="shared" si="44"/>
        <v>1</v>
      </c>
      <c r="AH79" s="3">
        <f t="shared" si="45"/>
        <v>0</v>
      </c>
      <c r="AI79" s="3">
        <f t="shared" si="46"/>
        <v>5</v>
      </c>
      <c r="AJ79">
        <v>3</v>
      </c>
      <c r="AK79" t="s">
        <v>43</v>
      </c>
      <c r="AL79" s="3">
        <f t="shared" si="47"/>
        <v>0</v>
      </c>
      <c r="AM79" s="3">
        <f t="shared" si="48"/>
        <v>0</v>
      </c>
      <c r="AN79" s="3">
        <f t="shared" si="49"/>
        <v>0</v>
      </c>
      <c r="AO79" s="3">
        <f t="shared" si="50"/>
        <v>0</v>
      </c>
      <c r="AP79" s="3">
        <f t="shared" si="51"/>
        <v>0</v>
      </c>
      <c r="AQ79" s="3">
        <f t="shared" si="52"/>
        <v>0</v>
      </c>
      <c r="AR79" s="3">
        <f t="shared" si="53"/>
        <v>0</v>
      </c>
      <c r="AS79" s="3">
        <f t="shared" si="54"/>
        <v>0</v>
      </c>
      <c r="AT79" s="3">
        <f t="shared" si="55"/>
        <v>0</v>
      </c>
      <c r="AU79" s="3">
        <f t="shared" si="56"/>
        <v>0</v>
      </c>
      <c r="AV79" s="3">
        <f t="shared" si="57"/>
        <v>1</v>
      </c>
      <c r="AW79" s="3">
        <f t="shared" si="58"/>
        <v>0</v>
      </c>
      <c r="AX79" t="s">
        <v>197</v>
      </c>
    </row>
    <row r="80" spans="1:50" x14ac:dyDescent="0.25">
      <c r="A80">
        <v>180</v>
      </c>
      <c r="B80" t="s">
        <v>91</v>
      </c>
      <c r="C80" s="7">
        <v>2</v>
      </c>
      <c r="D80" t="s">
        <v>193</v>
      </c>
      <c r="E80" s="5" t="str">
        <f t="shared" si="30"/>
        <v>2016-11-25</v>
      </c>
      <c r="F80" s="7">
        <f t="shared" si="31"/>
        <v>2016</v>
      </c>
      <c r="G80" s="7">
        <f t="shared" si="32"/>
        <v>11</v>
      </c>
      <c r="H80" s="7">
        <f t="shared" si="33"/>
        <v>25</v>
      </c>
      <c r="I80">
        <v>7</v>
      </c>
      <c r="J80">
        <v>50</v>
      </c>
      <c r="K80" t="s">
        <v>16</v>
      </c>
      <c r="L80" s="7">
        <v>1</v>
      </c>
      <c r="M80">
        <v>1</v>
      </c>
      <c r="N80" s="7">
        <v>1</v>
      </c>
      <c r="O80" t="s">
        <v>40</v>
      </c>
      <c r="P80" s="7">
        <v>0</v>
      </c>
      <c r="Q80" t="s">
        <v>41</v>
      </c>
      <c r="R80" s="3" t="s">
        <v>41</v>
      </c>
      <c r="S80" s="3">
        <v>1</v>
      </c>
      <c r="T80">
        <v>3</v>
      </c>
      <c r="U80" t="s">
        <v>198</v>
      </c>
      <c r="V80" s="3">
        <f t="shared" si="34"/>
        <v>0</v>
      </c>
      <c r="W80" s="3">
        <f t="shared" si="35"/>
        <v>0</v>
      </c>
      <c r="X80" s="3">
        <f t="shared" si="36"/>
        <v>1</v>
      </c>
      <c r="Y80" s="3">
        <f t="shared" si="37"/>
        <v>0</v>
      </c>
      <c r="Z80" s="3">
        <f t="shared" si="38"/>
        <v>0</v>
      </c>
      <c r="AA80" s="3">
        <f t="shared" si="39"/>
        <v>0</v>
      </c>
      <c r="AB80" s="3">
        <f t="shared" si="40"/>
        <v>0</v>
      </c>
      <c r="AC80" s="3">
        <f t="shared" si="41"/>
        <v>0</v>
      </c>
      <c r="AD80" s="3">
        <f t="shared" si="59"/>
        <v>0</v>
      </c>
      <c r="AE80" s="3">
        <f t="shared" si="43"/>
        <v>0</v>
      </c>
      <c r="AF80" s="3">
        <f t="shared" si="29"/>
        <v>0</v>
      </c>
      <c r="AG80" s="3">
        <f t="shared" si="44"/>
        <v>1</v>
      </c>
      <c r="AH80" s="3">
        <f t="shared" si="45"/>
        <v>0</v>
      </c>
      <c r="AI80" s="3">
        <f t="shared" si="46"/>
        <v>2</v>
      </c>
      <c r="AJ80">
        <v>3</v>
      </c>
      <c r="AK80" t="s">
        <v>59</v>
      </c>
      <c r="AL80" s="3">
        <f t="shared" si="47"/>
        <v>0</v>
      </c>
      <c r="AM80" s="3">
        <f t="shared" si="48"/>
        <v>0</v>
      </c>
      <c r="AN80" s="3">
        <f t="shared" si="49"/>
        <v>0</v>
      </c>
      <c r="AO80" s="3">
        <f t="shared" si="50"/>
        <v>0</v>
      </c>
      <c r="AP80" s="3">
        <f t="shared" si="51"/>
        <v>0</v>
      </c>
      <c r="AQ80" s="3">
        <f t="shared" si="52"/>
        <v>0</v>
      </c>
      <c r="AR80" s="3">
        <f t="shared" si="53"/>
        <v>0</v>
      </c>
      <c r="AS80" s="3">
        <f t="shared" si="54"/>
        <v>0</v>
      </c>
      <c r="AT80" s="3">
        <f t="shared" si="55"/>
        <v>0</v>
      </c>
      <c r="AU80" s="3">
        <f t="shared" si="56"/>
        <v>1</v>
      </c>
      <c r="AV80" s="3">
        <f t="shared" si="57"/>
        <v>1</v>
      </c>
      <c r="AW80" s="3">
        <f t="shared" si="58"/>
        <v>0</v>
      </c>
      <c r="AX80" t="s">
        <v>199</v>
      </c>
    </row>
    <row r="81" spans="1:50" x14ac:dyDescent="0.25">
      <c r="A81">
        <v>181</v>
      </c>
      <c r="B81" t="s">
        <v>14</v>
      </c>
      <c r="C81" s="7">
        <v>1</v>
      </c>
      <c r="D81" t="s">
        <v>193</v>
      </c>
      <c r="E81" s="5" t="str">
        <f t="shared" si="30"/>
        <v>2016-11-25</v>
      </c>
      <c r="F81" s="7">
        <f t="shared" si="31"/>
        <v>2016</v>
      </c>
      <c r="G81" s="7">
        <f t="shared" si="32"/>
        <v>11</v>
      </c>
      <c r="H81" s="7">
        <f t="shared" si="33"/>
        <v>25</v>
      </c>
      <c r="I81">
        <v>11</v>
      </c>
      <c r="J81">
        <v>25</v>
      </c>
      <c r="K81" t="s">
        <v>57</v>
      </c>
      <c r="L81" s="7">
        <v>3</v>
      </c>
      <c r="M81">
        <v>2</v>
      </c>
      <c r="N81" s="7">
        <v>2</v>
      </c>
      <c r="O81" t="s">
        <v>22</v>
      </c>
      <c r="P81" s="7">
        <v>1</v>
      </c>
      <c r="Q81" t="s">
        <v>103</v>
      </c>
      <c r="R81" s="3" t="s">
        <v>103</v>
      </c>
      <c r="S81" s="3">
        <v>3</v>
      </c>
      <c r="T81">
        <v>3</v>
      </c>
      <c r="U81" t="s">
        <v>200</v>
      </c>
      <c r="V81" s="3">
        <f t="shared" si="34"/>
        <v>1</v>
      </c>
      <c r="W81" s="3">
        <f t="shared" si="35"/>
        <v>1</v>
      </c>
      <c r="X81" s="3">
        <f t="shared" si="36"/>
        <v>1</v>
      </c>
      <c r="Y81" s="3">
        <f t="shared" si="37"/>
        <v>0</v>
      </c>
      <c r="Z81" s="3">
        <f t="shared" si="38"/>
        <v>0</v>
      </c>
      <c r="AA81" s="3">
        <f t="shared" si="39"/>
        <v>1</v>
      </c>
      <c r="AB81" s="3">
        <f t="shared" si="40"/>
        <v>1</v>
      </c>
      <c r="AC81" s="3">
        <f t="shared" si="41"/>
        <v>1</v>
      </c>
      <c r="AD81" s="3">
        <f t="shared" si="59"/>
        <v>0</v>
      </c>
      <c r="AE81" s="3">
        <f t="shared" si="43"/>
        <v>1</v>
      </c>
      <c r="AF81" s="3">
        <f t="shared" si="29"/>
        <v>0</v>
      </c>
      <c r="AG81" s="3">
        <f t="shared" si="44"/>
        <v>1</v>
      </c>
      <c r="AH81" s="3">
        <f t="shared" si="45"/>
        <v>0</v>
      </c>
      <c r="AI81" s="3">
        <f t="shared" si="46"/>
        <v>8</v>
      </c>
      <c r="AJ81">
        <v>3</v>
      </c>
      <c r="AK81" t="s">
        <v>93</v>
      </c>
      <c r="AL81" s="3">
        <f t="shared" si="47"/>
        <v>0</v>
      </c>
      <c r="AM81" s="3">
        <f t="shared" si="48"/>
        <v>0</v>
      </c>
      <c r="AN81" s="3">
        <f t="shared" si="49"/>
        <v>0</v>
      </c>
      <c r="AO81" s="3">
        <f t="shared" si="50"/>
        <v>0</v>
      </c>
      <c r="AP81" s="3">
        <f t="shared" si="51"/>
        <v>0</v>
      </c>
      <c r="AQ81" s="3">
        <f t="shared" si="52"/>
        <v>0</v>
      </c>
      <c r="AR81" s="3">
        <f t="shared" si="53"/>
        <v>0</v>
      </c>
      <c r="AS81" s="3">
        <f t="shared" si="54"/>
        <v>0</v>
      </c>
      <c r="AT81" s="3">
        <f t="shared" si="55"/>
        <v>0</v>
      </c>
      <c r="AU81" s="3">
        <f t="shared" si="56"/>
        <v>0</v>
      </c>
      <c r="AV81" s="3">
        <f t="shared" si="57"/>
        <v>0</v>
      </c>
      <c r="AW81" s="3">
        <f t="shared" si="58"/>
        <v>0</v>
      </c>
      <c r="AX81" t="s">
        <v>201</v>
      </c>
    </row>
    <row r="82" spans="1:50" x14ac:dyDescent="0.25">
      <c r="A82">
        <v>182</v>
      </c>
      <c r="B82" t="s">
        <v>14</v>
      </c>
      <c r="C82" s="7">
        <v>1</v>
      </c>
      <c r="D82" t="s">
        <v>193</v>
      </c>
      <c r="E82" s="5" t="str">
        <f t="shared" si="30"/>
        <v>2016-11-25</v>
      </c>
      <c r="F82" s="7">
        <f t="shared" si="31"/>
        <v>2016</v>
      </c>
      <c r="G82" s="7">
        <f t="shared" si="32"/>
        <v>11</v>
      </c>
      <c r="H82" s="7">
        <f t="shared" si="33"/>
        <v>25</v>
      </c>
      <c r="I82">
        <v>7</v>
      </c>
      <c r="J82">
        <v>21</v>
      </c>
      <c r="K82" t="s">
        <v>16</v>
      </c>
      <c r="L82" s="7">
        <v>1</v>
      </c>
      <c r="M82">
        <v>3</v>
      </c>
      <c r="N82" s="7">
        <v>3</v>
      </c>
      <c r="O82" t="s">
        <v>40</v>
      </c>
      <c r="P82" s="7">
        <v>0</v>
      </c>
      <c r="Q82" t="s">
        <v>103</v>
      </c>
      <c r="R82" s="3" t="s">
        <v>103</v>
      </c>
      <c r="S82" s="3">
        <v>3</v>
      </c>
      <c r="T82">
        <v>2</v>
      </c>
      <c r="U82" t="s">
        <v>202</v>
      </c>
      <c r="V82" s="3">
        <f t="shared" si="34"/>
        <v>0</v>
      </c>
      <c r="W82" s="3">
        <f t="shared" si="35"/>
        <v>0</v>
      </c>
      <c r="X82" s="3">
        <f t="shared" si="36"/>
        <v>0</v>
      </c>
      <c r="Y82" s="3">
        <f t="shared" si="37"/>
        <v>0</v>
      </c>
      <c r="Z82" s="3">
        <f t="shared" si="38"/>
        <v>0</v>
      </c>
      <c r="AA82" s="3">
        <f t="shared" si="39"/>
        <v>0</v>
      </c>
      <c r="AB82" s="3">
        <f t="shared" si="40"/>
        <v>0</v>
      </c>
      <c r="AC82" s="3">
        <f t="shared" si="41"/>
        <v>0</v>
      </c>
      <c r="AD82" s="3">
        <f t="shared" si="59"/>
        <v>0</v>
      </c>
      <c r="AE82" s="3">
        <f t="shared" si="43"/>
        <v>0</v>
      </c>
      <c r="AF82" s="3">
        <f t="shared" si="29"/>
        <v>0</v>
      </c>
      <c r="AG82" s="3">
        <f t="shared" si="44"/>
        <v>1</v>
      </c>
      <c r="AH82" s="3">
        <f t="shared" si="45"/>
        <v>0</v>
      </c>
      <c r="AI82" s="3">
        <f t="shared" si="46"/>
        <v>1</v>
      </c>
      <c r="AJ82">
        <v>3</v>
      </c>
      <c r="AK82" t="s">
        <v>203</v>
      </c>
      <c r="AL82" s="3">
        <f t="shared" si="47"/>
        <v>1</v>
      </c>
      <c r="AM82" s="3">
        <f t="shared" si="48"/>
        <v>1</v>
      </c>
      <c r="AN82" s="3">
        <f t="shared" si="49"/>
        <v>0</v>
      </c>
      <c r="AO82" s="3">
        <f t="shared" si="50"/>
        <v>0</v>
      </c>
      <c r="AP82" s="3">
        <f t="shared" si="51"/>
        <v>0</v>
      </c>
      <c r="AQ82" s="3">
        <f t="shared" si="52"/>
        <v>0</v>
      </c>
      <c r="AR82" s="3">
        <f t="shared" si="53"/>
        <v>0</v>
      </c>
      <c r="AS82" s="3">
        <f t="shared" si="54"/>
        <v>0</v>
      </c>
      <c r="AT82" s="3">
        <f t="shared" si="55"/>
        <v>0</v>
      </c>
      <c r="AU82" s="3">
        <f t="shared" si="56"/>
        <v>0</v>
      </c>
      <c r="AV82" s="3">
        <f t="shared" si="57"/>
        <v>1</v>
      </c>
      <c r="AW82" s="3">
        <f t="shared" si="58"/>
        <v>1</v>
      </c>
      <c r="AX82" t="s">
        <v>204</v>
      </c>
    </row>
    <row r="83" spans="1:50" x14ac:dyDescent="0.25">
      <c r="A83">
        <v>186</v>
      </c>
      <c r="B83" t="s">
        <v>14</v>
      </c>
      <c r="C83" s="7">
        <v>1</v>
      </c>
      <c r="D83" t="s">
        <v>205</v>
      </c>
      <c r="E83" s="5" t="str">
        <f t="shared" si="30"/>
        <v>2016-11-28</v>
      </c>
      <c r="F83" s="7">
        <f t="shared" si="31"/>
        <v>2016</v>
      </c>
      <c r="G83" s="7">
        <f t="shared" si="32"/>
        <v>11</v>
      </c>
      <c r="H83" s="7">
        <f t="shared" si="33"/>
        <v>28</v>
      </c>
      <c r="I83">
        <v>7</v>
      </c>
      <c r="J83">
        <v>24</v>
      </c>
      <c r="K83" t="s">
        <v>16</v>
      </c>
      <c r="L83" s="7">
        <v>1</v>
      </c>
      <c r="M83">
        <v>1</v>
      </c>
      <c r="N83" s="7">
        <v>1</v>
      </c>
      <c r="O83" t="s">
        <v>40</v>
      </c>
      <c r="P83" s="7">
        <v>0</v>
      </c>
      <c r="Q83" t="s">
        <v>103</v>
      </c>
      <c r="R83" s="3" t="s">
        <v>103</v>
      </c>
      <c r="S83" s="3">
        <v>3</v>
      </c>
      <c r="T83">
        <v>2</v>
      </c>
      <c r="U83" t="s">
        <v>130</v>
      </c>
      <c r="V83" s="3">
        <f t="shared" si="34"/>
        <v>0</v>
      </c>
      <c r="W83" s="3">
        <f t="shared" si="35"/>
        <v>0</v>
      </c>
      <c r="X83" s="3">
        <f t="shared" si="36"/>
        <v>1</v>
      </c>
      <c r="Y83" s="3">
        <f t="shared" si="37"/>
        <v>0</v>
      </c>
      <c r="Z83" s="3">
        <f t="shared" si="38"/>
        <v>0</v>
      </c>
      <c r="AA83" s="3">
        <f t="shared" si="39"/>
        <v>1</v>
      </c>
      <c r="AB83" s="3">
        <f t="shared" si="40"/>
        <v>0</v>
      </c>
      <c r="AC83" s="3">
        <f t="shared" si="41"/>
        <v>0</v>
      </c>
      <c r="AD83" s="3">
        <f t="shared" si="59"/>
        <v>0</v>
      </c>
      <c r="AE83" s="3">
        <f t="shared" si="43"/>
        <v>0</v>
      </c>
      <c r="AF83" s="3">
        <f t="shared" si="29"/>
        <v>0</v>
      </c>
      <c r="AG83" s="3">
        <f t="shared" si="44"/>
        <v>0</v>
      </c>
      <c r="AH83" s="3">
        <f t="shared" si="45"/>
        <v>0</v>
      </c>
      <c r="AI83" s="3">
        <f t="shared" si="46"/>
        <v>2</v>
      </c>
      <c r="AJ83">
        <v>3</v>
      </c>
      <c r="AK83" t="s">
        <v>93</v>
      </c>
      <c r="AL83" s="3">
        <f t="shared" si="47"/>
        <v>0</v>
      </c>
      <c r="AM83" s="3">
        <f t="shared" si="48"/>
        <v>0</v>
      </c>
      <c r="AN83" s="3">
        <f t="shared" si="49"/>
        <v>0</v>
      </c>
      <c r="AO83" s="3">
        <f t="shared" si="50"/>
        <v>0</v>
      </c>
      <c r="AP83" s="3">
        <f t="shared" si="51"/>
        <v>0</v>
      </c>
      <c r="AQ83" s="3">
        <f t="shared" si="52"/>
        <v>0</v>
      </c>
      <c r="AR83" s="3">
        <f t="shared" si="53"/>
        <v>0</v>
      </c>
      <c r="AS83" s="3">
        <f t="shared" si="54"/>
        <v>0</v>
      </c>
      <c r="AT83" s="3">
        <f t="shared" si="55"/>
        <v>0</v>
      </c>
      <c r="AU83" s="3">
        <f t="shared" si="56"/>
        <v>0</v>
      </c>
      <c r="AV83" s="3">
        <f t="shared" si="57"/>
        <v>0</v>
      </c>
      <c r="AW83" s="3">
        <f t="shared" si="58"/>
        <v>0</v>
      </c>
      <c r="AX83" t="s">
        <v>206</v>
      </c>
    </row>
    <row r="84" spans="1:50" x14ac:dyDescent="0.25">
      <c r="A84">
        <v>187</v>
      </c>
      <c r="B84" t="s">
        <v>14</v>
      </c>
      <c r="C84" s="7">
        <v>1</v>
      </c>
      <c r="D84" t="s">
        <v>205</v>
      </c>
      <c r="E84" s="5" t="str">
        <f t="shared" si="30"/>
        <v>2016-11-28</v>
      </c>
      <c r="F84" s="7">
        <f t="shared" si="31"/>
        <v>2016</v>
      </c>
      <c r="G84" s="7">
        <f t="shared" si="32"/>
        <v>11</v>
      </c>
      <c r="H84" s="7">
        <f t="shared" si="33"/>
        <v>28</v>
      </c>
      <c r="I84">
        <v>5</v>
      </c>
      <c r="J84">
        <v>43</v>
      </c>
      <c r="K84" t="s">
        <v>16</v>
      </c>
      <c r="L84" s="7">
        <v>1</v>
      </c>
      <c r="M84">
        <v>2</v>
      </c>
      <c r="N84" s="7">
        <v>2</v>
      </c>
      <c r="O84" t="s">
        <v>22</v>
      </c>
      <c r="P84" s="7">
        <v>1</v>
      </c>
      <c r="Q84" t="s">
        <v>103</v>
      </c>
      <c r="R84" s="3" t="s">
        <v>103</v>
      </c>
      <c r="S84" s="3">
        <v>3</v>
      </c>
      <c r="T84">
        <v>4</v>
      </c>
      <c r="U84" t="s">
        <v>171</v>
      </c>
      <c r="V84" s="3">
        <f t="shared" si="34"/>
        <v>1</v>
      </c>
      <c r="W84" s="3">
        <f t="shared" si="35"/>
        <v>1</v>
      </c>
      <c r="X84" s="3">
        <f t="shared" si="36"/>
        <v>1</v>
      </c>
      <c r="Y84" s="3">
        <f t="shared" si="37"/>
        <v>0</v>
      </c>
      <c r="Z84" s="3">
        <f t="shared" si="38"/>
        <v>0</v>
      </c>
      <c r="AA84" s="3">
        <f t="shared" si="39"/>
        <v>1</v>
      </c>
      <c r="AB84" s="3">
        <f t="shared" si="40"/>
        <v>1</v>
      </c>
      <c r="AC84" s="3">
        <f t="shared" si="41"/>
        <v>1</v>
      </c>
      <c r="AD84" s="3">
        <f t="shared" si="59"/>
        <v>0</v>
      </c>
      <c r="AE84" s="3">
        <f t="shared" si="43"/>
        <v>1</v>
      </c>
      <c r="AF84" s="3">
        <f t="shared" si="29"/>
        <v>0</v>
      </c>
      <c r="AG84" s="3">
        <f t="shared" si="44"/>
        <v>1</v>
      </c>
      <c r="AH84" s="3">
        <f t="shared" si="45"/>
        <v>1</v>
      </c>
      <c r="AI84" s="3">
        <f t="shared" si="46"/>
        <v>9</v>
      </c>
      <c r="AJ84">
        <v>3</v>
      </c>
      <c r="AK84" t="s">
        <v>93</v>
      </c>
      <c r="AL84" s="3">
        <f t="shared" si="47"/>
        <v>0</v>
      </c>
      <c r="AM84" s="3">
        <f t="shared" si="48"/>
        <v>0</v>
      </c>
      <c r="AN84" s="3">
        <f t="shared" si="49"/>
        <v>0</v>
      </c>
      <c r="AO84" s="3">
        <f t="shared" si="50"/>
        <v>0</v>
      </c>
      <c r="AP84" s="3">
        <f t="shared" si="51"/>
        <v>0</v>
      </c>
      <c r="AQ84" s="3">
        <f t="shared" si="52"/>
        <v>0</v>
      </c>
      <c r="AR84" s="3">
        <f t="shared" si="53"/>
        <v>0</v>
      </c>
      <c r="AS84" s="3">
        <f t="shared" si="54"/>
        <v>0</v>
      </c>
      <c r="AT84" s="3">
        <f t="shared" si="55"/>
        <v>0</v>
      </c>
      <c r="AU84" s="3">
        <f t="shared" si="56"/>
        <v>0</v>
      </c>
      <c r="AV84" s="3">
        <f t="shared" si="57"/>
        <v>0</v>
      </c>
      <c r="AW84" s="3">
        <f t="shared" si="58"/>
        <v>0</v>
      </c>
      <c r="AX84" t="s">
        <v>207</v>
      </c>
    </row>
    <row r="85" spans="1:50" x14ac:dyDescent="0.25">
      <c r="A85">
        <v>195</v>
      </c>
      <c r="B85" t="s">
        <v>14</v>
      </c>
      <c r="C85" s="7">
        <v>1</v>
      </c>
      <c r="D85" t="s">
        <v>205</v>
      </c>
      <c r="E85" s="5" t="str">
        <f t="shared" si="30"/>
        <v>2016-11-28</v>
      </c>
      <c r="F85" s="7">
        <f t="shared" si="31"/>
        <v>2016</v>
      </c>
      <c r="G85" s="7">
        <f t="shared" si="32"/>
        <v>11</v>
      </c>
      <c r="H85" s="7">
        <f t="shared" si="33"/>
        <v>28</v>
      </c>
      <c r="I85">
        <v>5</v>
      </c>
      <c r="J85">
        <v>48</v>
      </c>
      <c r="K85" t="s">
        <v>34</v>
      </c>
      <c r="L85" s="7">
        <v>2</v>
      </c>
      <c r="M85">
        <v>1</v>
      </c>
      <c r="N85" s="7">
        <v>1</v>
      </c>
      <c r="O85" t="s">
        <v>40</v>
      </c>
      <c r="P85" s="7">
        <v>0</v>
      </c>
      <c r="Q85" t="s">
        <v>41</v>
      </c>
      <c r="R85" s="3" t="s">
        <v>41</v>
      </c>
      <c r="S85" s="3">
        <v>1</v>
      </c>
      <c r="T85">
        <v>3</v>
      </c>
      <c r="U85" t="s">
        <v>208</v>
      </c>
      <c r="V85" s="3">
        <f t="shared" si="34"/>
        <v>1</v>
      </c>
      <c r="W85" s="3">
        <f t="shared" si="35"/>
        <v>1</v>
      </c>
      <c r="X85" s="3">
        <f t="shared" si="36"/>
        <v>1</v>
      </c>
      <c r="Y85" s="3">
        <f t="shared" si="37"/>
        <v>0</v>
      </c>
      <c r="Z85" s="3">
        <f t="shared" si="38"/>
        <v>0</v>
      </c>
      <c r="AA85" s="3">
        <f t="shared" si="39"/>
        <v>0</v>
      </c>
      <c r="AB85" s="3">
        <f t="shared" si="40"/>
        <v>0</v>
      </c>
      <c r="AC85" s="3">
        <f t="shared" si="41"/>
        <v>1</v>
      </c>
      <c r="AD85" s="3">
        <f t="shared" si="59"/>
        <v>0</v>
      </c>
      <c r="AE85" s="3">
        <f t="shared" si="43"/>
        <v>0</v>
      </c>
      <c r="AF85" s="3">
        <f t="shared" si="29"/>
        <v>0</v>
      </c>
      <c r="AG85" s="3">
        <f t="shared" si="44"/>
        <v>0</v>
      </c>
      <c r="AH85" s="3">
        <f t="shared" si="45"/>
        <v>1</v>
      </c>
      <c r="AI85" s="3">
        <f t="shared" si="46"/>
        <v>5</v>
      </c>
      <c r="AJ85">
        <v>2</v>
      </c>
      <c r="AK85" t="s">
        <v>65</v>
      </c>
      <c r="AL85" s="3">
        <f t="shared" si="47"/>
        <v>0</v>
      </c>
      <c r="AM85" s="3">
        <f t="shared" si="48"/>
        <v>0</v>
      </c>
      <c r="AN85" s="3">
        <f t="shared" si="49"/>
        <v>0</v>
      </c>
      <c r="AO85" s="3">
        <f t="shared" si="50"/>
        <v>0</v>
      </c>
      <c r="AP85" s="3">
        <f t="shared" si="51"/>
        <v>0</v>
      </c>
      <c r="AQ85" s="3">
        <f t="shared" si="52"/>
        <v>0</v>
      </c>
      <c r="AR85" s="3">
        <f t="shared" si="53"/>
        <v>0</v>
      </c>
      <c r="AS85" s="3">
        <f t="shared" si="54"/>
        <v>0</v>
      </c>
      <c r="AT85" s="3">
        <f t="shared" si="55"/>
        <v>1</v>
      </c>
      <c r="AU85" s="3">
        <f t="shared" si="56"/>
        <v>1</v>
      </c>
      <c r="AV85" s="3">
        <f t="shared" si="57"/>
        <v>1</v>
      </c>
      <c r="AW85" s="3">
        <f t="shared" si="58"/>
        <v>0</v>
      </c>
      <c r="AX85" t="s">
        <v>209</v>
      </c>
    </row>
    <row r="86" spans="1:50" x14ac:dyDescent="0.25">
      <c r="A86">
        <v>196</v>
      </c>
      <c r="B86" t="s">
        <v>14</v>
      </c>
      <c r="C86" s="7">
        <v>1</v>
      </c>
      <c r="D86" t="s">
        <v>205</v>
      </c>
      <c r="E86" s="5" t="str">
        <f t="shared" si="30"/>
        <v>2016-11-28</v>
      </c>
      <c r="F86" s="7">
        <f t="shared" si="31"/>
        <v>2016</v>
      </c>
      <c r="G86" s="7">
        <f t="shared" si="32"/>
        <v>11</v>
      </c>
      <c r="H86" s="7">
        <f t="shared" si="33"/>
        <v>28</v>
      </c>
      <c r="I86">
        <v>7</v>
      </c>
      <c r="J86">
        <v>49</v>
      </c>
      <c r="K86" t="s">
        <v>34</v>
      </c>
      <c r="L86" s="7">
        <v>2</v>
      </c>
      <c r="M86">
        <v>2</v>
      </c>
      <c r="N86" s="7">
        <v>2</v>
      </c>
      <c r="O86" t="s">
        <v>22</v>
      </c>
      <c r="P86" s="7">
        <v>1</v>
      </c>
      <c r="Q86" t="s">
        <v>103</v>
      </c>
      <c r="R86" s="3" t="s">
        <v>103</v>
      </c>
      <c r="S86" s="3">
        <v>3</v>
      </c>
      <c r="T86">
        <v>3</v>
      </c>
      <c r="U86" t="s">
        <v>181</v>
      </c>
      <c r="V86" s="3">
        <f t="shared" si="34"/>
        <v>0</v>
      </c>
      <c r="W86" s="3">
        <f t="shared" si="35"/>
        <v>0</v>
      </c>
      <c r="X86" s="3">
        <f t="shared" si="36"/>
        <v>1</v>
      </c>
      <c r="Y86" s="3">
        <f t="shared" si="37"/>
        <v>0</v>
      </c>
      <c r="Z86" s="3">
        <f t="shared" si="38"/>
        <v>0</v>
      </c>
      <c r="AA86" s="3">
        <f t="shared" si="39"/>
        <v>1</v>
      </c>
      <c r="AB86" s="3">
        <f t="shared" si="40"/>
        <v>0</v>
      </c>
      <c r="AC86" s="3">
        <f t="shared" si="41"/>
        <v>1</v>
      </c>
      <c r="AD86" s="3">
        <f t="shared" si="59"/>
        <v>0</v>
      </c>
      <c r="AE86" s="3">
        <f t="shared" si="43"/>
        <v>0</v>
      </c>
      <c r="AF86" s="3">
        <f t="shared" si="29"/>
        <v>0</v>
      </c>
      <c r="AG86" s="3">
        <f t="shared" si="44"/>
        <v>0</v>
      </c>
      <c r="AH86" s="3">
        <f t="shared" si="45"/>
        <v>0</v>
      </c>
      <c r="AI86" s="3">
        <f t="shared" si="46"/>
        <v>3</v>
      </c>
      <c r="AJ86">
        <v>3</v>
      </c>
      <c r="AK86" t="s">
        <v>93</v>
      </c>
      <c r="AL86" s="3">
        <f t="shared" si="47"/>
        <v>0</v>
      </c>
      <c r="AM86" s="3">
        <f t="shared" si="48"/>
        <v>0</v>
      </c>
      <c r="AN86" s="3">
        <f t="shared" si="49"/>
        <v>0</v>
      </c>
      <c r="AO86" s="3">
        <f t="shared" si="50"/>
        <v>0</v>
      </c>
      <c r="AP86" s="3">
        <f t="shared" si="51"/>
        <v>0</v>
      </c>
      <c r="AQ86" s="3">
        <f t="shared" si="52"/>
        <v>0</v>
      </c>
      <c r="AR86" s="3">
        <f t="shared" si="53"/>
        <v>0</v>
      </c>
      <c r="AS86" s="3">
        <f t="shared" si="54"/>
        <v>0</v>
      </c>
      <c r="AT86" s="3">
        <f t="shared" si="55"/>
        <v>0</v>
      </c>
      <c r="AU86" s="3">
        <f t="shared" si="56"/>
        <v>0</v>
      </c>
      <c r="AV86" s="3">
        <f t="shared" si="57"/>
        <v>0</v>
      </c>
      <c r="AW86" s="3">
        <f t="shared" si="58"/>
        <v>0</v>
      </c>
      <c r="AX86" t="s">
        <v>210</v>
      </c>
    </row>
    <row r="87" spans="1:50" x14ac:dyDescent="0.25">
      <c r="A87">
        <v>197</v>
      </c>
      <c r="B87" t="s">
        <v>14</v>
      </c>
      <c r="C87" s="7">
        <v>1</v>
      </c>
      <c r="D87" t="s">
        <v>205</v>
      </c>
      <c r="E87" s="5" t="str">
        <f t="shared" si="30"/>
        <v>2016-11-28</v>
      </c>
      <c r="F87" s="7">
        <f t="shared" si="31"/>
        <v>2016</v>
      </c>
      <c r="G87" s="7">
        <f t="shared" si="32"/>
        <v>11</v>
      </c>
      <c r="H87" s="7">
        <f t="shared" si="33"/>
        <v>28</v>
      </c>
      <c r="I87">
        <v>5</v>
      </c>
      <c r="J87">
        <v>19</v>
      </c>
      <c r="K87" t="s">
        <v>34</v>
      </c>
      <c r="L87" s="7">
        <v>2</v>
      </c>
      <c r="M87">
        <v>2</v>
      </c>
      <c r="N87" s="7">
        <v>2</v>
      </c>
      <c r="O87" t="s">
        <v>40</v>
      </c>
      <c r="P87" s="7">
        <v>0</v>
      </c>
      <c r="Q87" t="s">
        <v>103</v>
      </c>
      <c r="R87" s="3" t="s">
        <v>103</v>
      </c>
      <c r="S87" s="3">
        <v>3</v>
      </c>
      <c r="T87">
        <v>3</v>
      </c>
      <c r="U87" t="s">
        <v>211</v>
      </c>
      <c r="V87" s="3">
        <f t="shared" si="34"/>
        <v>1</v>
      </c>
      <c r="W87" s="3">
        <f t="shared" si="35"/>
        <v>0</v>
      </c>
      <c r="X87" s="3">
        <f t="shared" si="36"/>
        <v>1</v>
      </c>
      <c r="Y87" s="3">
        <f t="shared" si="37"/>
        <v>0</v>
      </c>
      <c r="Z87" s="3">
        <f t="shared" si="38"/>
        <v>0</v>
      </c>
      <c r="AA87" s="3">
        <f t="shared" si="39"/>
        <v>1</v>
      </c>
      <c r="AB87" s="3">
        <f t="shared" si="40"/>
        <v>0</v>
      </c>
      <c r="AC87" s="3">
        <f t="shared" si="41"/>
        <v>1</v>
      </c>
      <c r="AD87" s="3">
        <f t="shared" si="59"/>
        <v>1</v>
      </c>
      <c r="AE87" s="3">
        <f t="shared" si="43"/>
        <v>1</v>
      </c>
      <c r="AF87" s="3">
        <f t="shared" si="29"/>
        <v>0</v>
      </c>
      <c r="AG87" s="3">
        <f t="shared" si="44"/>
        <v>0</v>
      </c>
      <c r="AH87" s="3">
        <f t="shared" si="45"/>
        <v>1</v>
      </c>
      <c r="AI87" s="3">
        <f t="shared" si="46"/>
        <v>7</v>
      </c>
      <c r="AJ87">
        <v>2</v>
      </c>
      <c r="AK87" t="s">
        <v>43</v>
      </c>
      <c r="AL87" s="3">
        <f t="shared" si="47"/>
        <v>0</v>
      </c>
      <c r="AM87" s="3">
        <f t="shared" si="48"/>
        <v>0</v>
      </c>
      <c r="AN87" s="3">
        <f t="shared" si="49"/>
        <v>0</v>
      </c>
      <c r="AO87" s="3">
        <f t="shared" si="50"/>
        <v>0</v>
      </c>
      <c r="AP87" s="3">
        <f t="shared" si="51"/>
        <v>0</v>
      </c>
      <c r="AQ87" s="3">
        <f t="shared" si="52"/>
        <v>0</v>
      </c>
      <c r="AR87" s="3">
        <f t="shared" si="53"/>
        <v>0</v>
      </c>
      <c r="AS87" s="3">
        <f t="shared" si="54"/>
        <v>0</v>
      </c>
      <c r="AT87" s="3">
        <f t="shared" si="55"/>
        <v>0</v>
      </c>
      <c r="AU87" s="3">
        <f t="shared" si="56"/>
        <v>0</v>
      </c>
      <c r="AV87" s="3">
        <f t="shared" si="57"/>
        <v>1</v>
      </c>
      <c r="AW87" s="3">
        <f t="shared" si="58"/>
        <v>0</v>
      </c>
      <c r="AX87" t="s">
        <v>212</v>
      </c>
    </row>
    <row r="88" spans="1:50" x14ac:dyDescent="0.25">
      <c r="A88">
        <v>198</v>
      </c>
      <c r="B88" t="s">
        <v>14</v>
      </c>
      <c r="C88" s="7">
        <v>1</v>
      </c>
      <c r="D88" t="s">
        <v>205</v>
      </c>
      <c r="E88" s="5" t="str">
        <f t="shared" si="30"/>
        <v>2016-11-28</v>
      </c>
      <c r="F88" s="7">
        <f t="shared" si="31"/>
        <v>2016</v>
      </c>
      <c r="G88" s="7">
        <f t="shared" si="32"/>
        <v>11</v>
      </c>
      <c r="H88" s="7">
        <f t="shared" si="33"/>
        <v>28</v>
      </c>
      <c r="I88">
        <v>3</v>
      </c>
      <c r="J88">
        <v>49</v>
      </c>
      <c r="K88" t="s">
        <v>34</v>
      </c>
      <c r="L88" s="7">
        <v>2</v>
      </c>
      <c r="M88">
        <v>1</v>
      </c>
      <c r="N88" s="7">
        <v>1</v>
      </c>
      <c r="O88" t="s">
        <v>40</v>
      </c>
      <c r="P88" s="7">
        <v>0</v>
      </c>
      <c r="Q88" t="s">
        <v>41</v>
      </c>
      <c r="R88" s="3" t="s">
        <v>41</v>
      </c>
      <c r="S88" s="3">
        <v>1</v>
      </c>
      <c r="T88">
        <v>1</v>
      </c>
      <c r="U88" t="s">
        <v>17</v>
      </c>
      <c r="V88" s="3" t="s">
        <v>309</v>
      </c>
      <c r="W88" s="3" t="s">
        <v>309</v>
      </c>
      <c r="X88" s="3" t="s">
        <v>309</v>
      </c>
      <c r="Y88" s="3" t="s">
        <v>309</v>
      </c>
      <c r="Z88" s="3" t="s">
        <v>309</v>
      </c>
      <c r="AA88" s="3" t="s">
        <v>309</v>
      </c>
      <c r="AB88" s="3" t="s">
        <v>309</v>
      </c>
      <c r="AC88" s="3" t="s">
        <v>309</v>
      </c>
      <c r="AD88" s="3" t="s">
        <v>309</v>
      </c>
      <c r="AE88" s="3" t="s">
        <v>309</v>
      </c>
      <c r="AF88" s="3" t="s">
        <v>309</v>
      </c>
      <c r="AG88" s="3" t="s">
        <v>309</v>
      </c>
      <c r="AH88" s="3" t="s">
        <v>309</v>
      </c>
      <c r="AI88" s="3" t="s">
        <v>309</v>
      </c>
      <c r="AJ88">
        <v>3</v>
      </c>
      <c r="AK88" t="s">
        <v>43</v>
      </c>
      <c r="AL88" s="3">
        <f t="shared" si="47"/>
        <v>0</v>
      </c>
      <c r="AM88" s="3">
        <f t="shared" si="48"/>
        <v>0</v>
      </c>
      <c r="AN88" s="3">
        <f t="shared" si="49"/>
        <v>0</v>
      </c>
      <c r="AO88" s="3">
        <f t="shared" si="50"/>
        <v>0</v>
      </c>
      <c r="AP88" s="3">
        <f t="shared" si="51"/>
        <v>0</v>
      </c>
      <c r="AQ88" s="3">
        <f t="shared" si="52"/>
        <v>0</v>
      </c>
      <c r="AR88" s="3">
        <f t="shared" si="53"/>
        <v>0</v>
      </c>
      <c r="AS88" s="3">
        <f t="shared" si="54"/>
        <v>0</v>
      </c>
      <c r="AT88" s="3">
        <f t="shared" si="55"/>
        <v>0</v>
      </c>
      <c r="AU88" s="3">
        <f t="shared" si="56"/>
        <v>0</v>
      </c>
      <c r="AV88" s="3">
        <f t="shared" si="57"/>
        <v>1</v>
      </c>
      <c r="AW88" s="3">
        <f t="shared" si="58"/>
        <v>0</v>
      </c>
      <c r="AX88" t="s">
        <v>213</v>
      </c>
    </row>
    <row r="89" spans="1:50" x14ac:dyDescent="0.25">
      <c r="A89">
        <v>201</v>
      </c>
      <c r="B89" t="s">
        <v>14</v>
      </c>
      <c r="C89" s="7">
        <v>1</v>
      </c>
      <c r="D89" t="s">
        <v>56</v>
      </c>
      <c r="E89" s="5" t="str">
        <f t="shared" si="30"/>
        <v>2016-11-21</v>
      </c>
      <c r="F89" s="7">
        <f t="shared" si="31"/>
        <v>2016</v>
      </c>
      <c r="G89" s="7">
        <f t="shared" si="32"/>
        <v>11</v>
      </c>
      <c r="H89" s="7">
        <f t="shared" si="33"/>
        <v>21</v>
      </c>
      <c r="I89">
        <v>4</v>
      </c>
      <c r="J89">
        <v>6</v>
      </c>
      <c r="K89" t="s">
        <v>16</v>
      </c>
      <c r="L89" s="7">
        <v>1</v>
      </c>
      <c r="M89">
        <v>2</v>
      </c>
      <c r="N89" s="7">
        <v>2</v>
      </c>
      <c r="O89" t="s">
        <v>17</v>
      </c>
      <c r="Q89" t="s">
        <v>17</v>
      </c>
      <c r="T89">
        <v>2</v>
      </c>
      <c r="U89" t="s">
        <v>177</v>
      </c>
      <c r="V89" s="3">
        <f t="shared" si="34"/>
        <v>1</v>
      </c>
      <c r="W89" s="3">
        <f t="shared" si="35"/>
        <v>0</v>
      </c>
      <c r="X89" s="3">
        <f t="shared" si="36"/>
        <v>0</v>
      </c>
      <c r="Y89" s="3">
        <f t="shared" si="37"/>
        <v>0</v>
      </c>
      <c r="Z89" s="3">
        <f t="shared" si="38"/>
        <v>0</v>
      </c>
      <c r="AA89" s="3">
        <f t="shared" si="39"/>
        <v>1</v>
      </c>
      <c r="AB89" s="3">
        <f t="shared" si="40"/>
        <v>0</v>
      </c>
      <c r="AC89" s="3">
        <f t="shared" si="41"/>
        <v>1</v>
      </c>
      <c r="AD89" s="3">
        <f t="shared" si="59"/>
        <v>0</v>
      </c>
      <c r="AE89" s="3">
        <f t="shared" si="43"/>
        <v>0</v>
      </c>
      <c r="AF89" s="3">
        <f t="shared" si="29"/>
        <v>0</v>
      </c>
      <c r="AG89" s="3">
        <f t="shared" si="44"/>
        <v>0</v>
      </c>
      <c r="AH89" s="3">
        <f t="shared" si="45"/>
        <v>1</v>
      </c>
      <c r="AI89" s="3">
        <f t="shared" si="46"/>
        <v>4</v>
      </c>
      <c r="AJ89">
        <v>2</v>
      </c>
      <c r="AK89" t="s">
        <v>83</v>
      </c>
      <c r="AL89" s="3">
        <f t="shared" si="47"/>
        <v>0</v>
      </c>
      <c r="AM89" s="3">
        <f t="shared" si="48"/>
        <v>0</v>
      </c>
      <c r="AN89" s="3">
        <f t="shared" si="49"/>
        <v>0</v>
      </c>
      <c r="AO89" s="3">
        <f t="shared" si="50"/>
        <v>0</v>
      </c>
      <c r="AP89" s="3">
        <f t="shared" si="51"/>
        <v>0</v>
      </c>
      <c r="AQ89" s="3">
        <f t="shared" si="52"/>
        <v>0</v>
      </c>
      <c r="AR89" s="3">
        <f t="shared" si="53"/>
        <v>0</v>
      </c>
      <c r="AS89" s="3">
        <f t="shared" si="54"/>
        <v>0</v>
      </c>
      <c r="AT89" s="3">
        <f t="shared" si="55"/>
        <v>0</v>
      </c>
      <c r="AU89" s="3">
        <f t="shared" si="56"/>
        <v>1</v>
      </c>
      <c r="AV89" s="3">
        <f t="shared" si="57"/>
        <v>1</v>
      </c>
      <c r="AW89" s="3">
        <f t="shared" si="58"/>
        <v>1</v>
      </c>
      <c r="AX89" t="s">
        <v>214</v>
      </c>
    </row>
    <row r="90" spans="1:50" x14ac:dyDescent="0.25">
      <c r="A90">
        <v>202</v>
      </c>
      <c r="B90" t="s">
        <v>14</v>
      </c>
      <c r="C90" s="7">
        <v>1</v>
      </c>
      <c r="D90" t="s">
        <v>15</v>
      </c>
      <c r="E90" s="5" t="str">
        <f t="shared" si="30"/>
        <v>2016-11-17</v>
      </c>
      <c r="F90" s="7">
        <f t="shared" si="31"/>
        <v>2016</v>
      </c>
      <c r="G90" s="7">
        <f t="shared" si="32"/>
        <v>11</v>
      </c>
      <c r="H90" s="7">
        <f t="shared" si="33"/>
        <v>17</v>
      </c>
      <c r="I90">
        <v>12</v>
      </c>
      <c r="J90">
        <v>12</v>
      </c>
      <c r="K90" t="s">
        <v>34</v>
      </c>
      <c r="L90" s="7">
        <v>2</v>
      </c>
      <c r="M90">
        <v>4</v>
      </c>
      <c r="N90" s="7">
        <v>4</v>
      </c>
      <c r="O90" t="s">
        <v>22</v>
      </c>
      <c r="P90" s="7">
        <v>1</v>
      </c>
      <c r="Q90" t="s">
        <v>103</v>
      </c>
      <c r="R90" s="3" t="s">
        <v>103</v>
      </c>
      <c r="S90" s="3">
        <v>3</v>
      </c>
      <c r="T90">
        <v>3</v>
      </c>
      <c r="U90" t="s">
        <v>215</v>
      </c>
      <c r="V90" s="3">
        <f t="shared" si="34"/>
        <v>0</v>
      </c>
      <c r="W90" s="3">
        <f t="shared" si="35"/>
        <v>1</v>
      </c>
      <c r="X90" s="3">
        <f t="shared" si="36"/>
        <v>1</v>
      </c>
      <c r="Y90" s="3">
        <f t="shared" si="37"/>
        <v>0</v>
      </c>
      <c r="Z90" s="3">
        <f t="shared" si="38"/>
        <v>0</v>
      </c>
      <c r="AA90" s="3">
        <f t="shared" si="39"/>
        <v>1</v>
      </c>
      <c r="AB90" s="3">
        <f t="shared" si="40"/>
        <v>0</v>
      </c>
      <c r="AC90" s="3">
        <f t="shared" si="41"/>
        <v>1</v>
      </c>
      <c r="AD90" s="3">
        <f t="shared" si="59"/>
        <v>1</v>
      </c>
      <c r="AE90" s="3">
        <f t="shared" si="43"/>
        <v>0</v>
      </c>
      <c r="AF90" s="3">
        <f t="shared" si="29"/>
        <v>0</v>
      </c>
      <c r="AG90" s="3">
        <f t="shared" si="44"/>
        <v>1</v>
      </c>
      <c r="AH90" s="3">
        <f t="shared" si="45"/>
        <v>1</v>
      </c>
      <c r="AI90" s="3">
        <f t="shared" si="46"/>
        <v>7</v>
      </c>
      <c r="AJ90">
        <v>3</v>
      </c>
      <c r="AK90" t="s">
        <v>29</v>
      </c>
      <c r="AL90" s="3">
        <f t="shared" si="47"/>
        <v>1</v>
      </c>
      <c r="AM90" s="3">
        <f t="shared" si="48"/>
        <v>1</v>
      </c>
      <c r="AN90" s="3">
        <f t="shared" si="49"/>
        <v>1</v>
      </c>
      <c r="AO90" s="3">
        <f t="shared" si="50"/>
        <v>0</v>
      </c>
      <c r="AP90" s="3">
        <f t="shared" si="51"/>
        <v>0</v>
      </c>
      <c r="AQ90" s="3">
        <f t="shared" si="52"/>
        <v>0</v>
      </c>
      <c r="AR90" s="3">
        <f t="shared" si="53"/>
        <v>0</v>
      </c>
      <c r="AS90" s="3">
        <f t="shared" si="54"/>
        <v>0</v>
      </c>
      <c r="AT90" s="3">
        <f t="shared" si="55"/>
        <v>0</v>
      </c>
      <c r="AU90" s="3">
        <f t="shared" si="56"/>
        <v>1</v>
      </c>
      <c r="AV90" s="3">
        <f t="shared" si="57"/>
        <v>1</v>
      </c>
      <c r="AW90" s="3">
        <f t="shared" si="58"/>
        <v>1</v>
      </c>
      <c r="AX90" t="s">
        <v>216</v>
      </c>
    </row>
    <row r="91" spans="1:50" x14ac:dyDescent="0.25">
      <c r="A91">
        <v>72</v>
      </c>
      <c r="B91" t="s">
        <v>91</v>
      </c>
      <c r="C91" s="7">
        <v>2</v>
      </c>
      <c r="D91" t="s">
        <v>217</v>
      </c>
      <c r="E91" s="5" t="str">
        <f t="shared" si="30"/>
        <v>2017-04-26</v>
      </c>
      <c r="F91" s="7">
        <f t="shared" si="31"/>
        <v>2017</v>
      </c>
      <c r="G91" s="7">
        <f t="shared" si="32"/>
        <v>4</v>
      </c>
      <c r="H91" s="7">
        <f t="shared" si="33"/>
        <v>26</v>
      </c>
      <c r="I91">
        <v>6</v>
      </c>
      <c r="J91">
        <v>24</v>
      </c>
      <c r="K91" t="s">
        <v>16</v>
      </c>
      <c r="L91" s="7">
        <v>1</v>
      </c>
      <c r="M91">
        <v>1</v>
      </c>
      <c r="N91" s="7">
        <v>1</v>
      </c>
      <c r="O91" t="s">
        <v>22</v>
      </c>
      <c r="P91" s="7">
        <v>1</v>
      </c>
      <c r="Q91" t="s">
        <v>103</v>
      </c>
      <c r="R91" s="3" t="s">
        <v>103</v>
      </c>
      <c r="S91" s="3">
        <v>3</v>
      </c>
      <c r="T91">
        <v>3</v>
      </c>
      <c r="U91" t="s">
        <v>218</v>
      </c>
      <c r="V91" s="3">
        <f t="shared" si="34"/>
        <v>1</v>
      </c>
      <c r="W91" s="3">
        <f t="shared" si="35"/>
        <v>0</v>
      </c>
      <c r="X91" s="3">
        <f t="shared" si="36"/>
        <v>1</v>
      </c>
      <c r="Y91" s="3">
        <f t="shared" si="37"/>
        <v>0</v>
      </c>
      <c r="Z91" s="3">
        <f t="shared" si="38"/>
        <v>0</v>
      </c>
      <c r="AA91" s="3">
        <f t="shared" si="39"/>
        <v>0</v>
      </c>
      <c r="AB91" s="3">
        <f t="shared" si="40"/>
        <v>0</v>
      </c>
      <c r="AC91" s="3">
        <f t="shared" si="41"/>
        <v>1</v>
      </c>
      <c r="AD91" s="3">
        <f t="shared" si="59"/>
        <v>0</v>
      </c>
      <c r="AE91" s="3">
        <f t="shared" si="43"/>
        <v>0</v>
      </c>
      <c r="AF91" s="3">
        <f t="shared" si="29"/>
        <v>0</v>
      </c>
      <c r="AG91" s="3">
        <f t="shared" si="44"/>
        <v>0</v>
      </c>
      <c r="AH91" s="3">
        <f t="shared" si="45"/>
        <v>0</v>
      </c>
      <c r="AI91" s="3">
        <f t="shared" si="46"/>
        <v>3</v>
      </c>
      <c r="AJ91">
        <v>2</v>
      </c>
      <c r="AK91" t="s">
        <v>219</v>
      </c>
      <c r="AL91" s="3">
        <f t="shared" si="47"/>
        <v>1</v>
      </c>
      <c r="AM91" s="3">
        <f t="shared" si="48"/>
        <v>0</v>
      </c>
      <c r="AN91" s="3">
        <f t="shared" si="49"/>
        <v>0</v>
      </c>
      <c r="AO91" s="3">
        <f t="shared" si="50"/>
        <v>0</v>
      </c>
      <c r="AP91" s="3">
        <f t="shared" si="51"/>
        <v>0</v>
      </c>
      <c r="AQ91" s="3">
        <f t="shared" si="52"/>
        <v>0</v>
      </c>
      <c r="AR91" s="3">
        <f t="shared" si="53"/>
        <v>0</v>
      </c>
      <c r="AS91" s="3">
        <f t="shared" si="54"/>
        <v>1</v>
      </c>
      <c r="AT91" s="3">
        <f t="shared" si="55"/>
        <v>1</v>
      </c>
      <c r="AU91" s="3">
        <f t="shared" si="56"/>
        <v>1</v>
      </c>
      <c r="AV91" s="3">
        <f t="shared" si="57"/>
        <v>1</v>
      </c>
      <c r="AW91" s="3">
        <f t="shared" si="58"/>
        <v>1</v>
      </c>
      <c r="AX91" t="s">
        <v>220</v>
      </c>
    </row>
    <row r="92" spans="1:50" x14ac:dyDescent="0.25">
      <c r="A92">
        <v>73</v>
      </c>
      <c r="B92" t="s">
        <v>91</v>
      </c>
      <c r="C92" s="7">
        <v>2</v>
      </c>
      <c r="D92" t="s">
        <v>217</v>
      </c>
      <c r="E92" s="5" t="str">
        <f t="shared" si="30"/>
        <v>2017-04-26</v>
      </c>
      <c r="F92" s="7">
        <f t="shared" si="31"/>
        <v>2017</v>
      </c>
      <c r="G92" s="7">
        <f t="shared" si="32"/>
        <v>4</v>
      </c>
      <c r="H92" s="7">
        <f t="shared" si="33"/>
        <v>26</v>
      </c>
      <c r="I92">
        <v>7</v>
      </c>
      <c r="J92">
        <v>9</v>
      </c>
      <c r="K92" t="s">
        <v>34</v>
      </c>
      <c r="L92" s="7">
        <v>2</v>
      </c>
      <c r="M92">
        <v>2</v>
      </c>
      <c r="N92" s="7">
        <v>2</v>
      </c>
      <c r="O92" t="s">
        <v>22</v>
      </c>
      <c r="P92" s="7">
        <v>1</v>
      </c>
      <c r="Q92" t="s">
        <v>103</v>
      </c>
      <c r="R92" s="3" t="s">
        <v>103</v>
      </c>
      <c r="S92" s="3">
        <v>3</v>
      </c>
      <c r="T92">
        <v>3</v>
      </c>
      <c r="U92" t="s">
        <v>161</v>
      </c>
      <c r="V92" s="3">
        <f t="shared" si="34"/>
        <v>1</v>
      </c>
      <c r="W92" s="3">
        <f t="shared" si="35"/>
        <v>1</v>
      </c>
      <c r="X92" s="3">
        <f t="shared" si="36"/>
        <v>1</v>
      </c>
      <c r="Y92" s="3">
        <f t="shared" si="37"/>
        <v>0</v>
      </c>
      <c r="Z92" s="3">
        <f t="shared" si="38"/>
        <v>0</v>
      </c>
      <c r="AA92" s="3">
        <f t="shared" si="39"/>
        <v>1</v>
      </c>
      <c r="AB92" s="3">
        <f t="shared" si="40"/>
        <v>1</v>
      </c>
      <c r="AC92" s="3">
        <f t="shared" si="41"/>
        <v>1</v>
      </c>
      <c r="AD92" s="3">
        <f t="shared" si="59"/>
        <v>1</v>
      </c>
      <c r="AE92" s="3">
        <f t="shared" si="43"/>
        <v>1</v>
      </c>
      <c r="AF92" s="3">
        <f t="shared" si="29"/>
        <v>0</v>
      </c>
      <c r="AG92" s="3">
        <f t="shared" si="44"/>
        <v>1</v>
      </c>
      <c r="AH92" s="3">
        <f t="shared" si="45"/>
        <v>0</v>
      </c>
      <c r="AI92" s="3">
        <f t="shared" si="46"/>
        <v>9</v>
      </c>
      <c r="AJ92">
        <v>3</v>
      </c>
      <c r="AK92" t="s">
        <v>221</v>
      </c>
      <c r="AL92" s="3">
        <f t="shared" si="47"/>
        <v>1</v>
      </c>
      <c r="AM92" s="3">
        <f t="shared" si="48"/>
        <v>0</v>
      </c>
      <c r="AN92" s="3">
        <f t="shared" si="49"/>
        <v>0</v>
      </c>
      <c r="AO92" s="3">
        <f t="shared" si="50"/>
        <v>0</v>
      </c>
      <c r="AP92" s="3">
        <f t="shared" si="51"/>
        <v>0</v>
      </c>
      <c r="AQ92" s="3">
        <f t="shared" si="52"/>
        <v>0</v>
      </c>
      <c r="AR92" s="3">
        <f t="shared" si="53"/>
        <v>0</v>
      </c>
      <c r="AS92" s="3">
        <f t="shared" si="54"/>
        <v>0</v>
      </c>
      <c r="AT92" s="3">
        <f t="shared" si="55"/>
        <v>1</v>
      </c>
      <c r="AU92" s="3">
        <f t="shared" si="56"/>
        <v>1</v>
      </c>
      <c r="AV92" s="3">
        <f t="shared" si="57"/>
        <v>0</v>
      </c>
      <c r="AW92" s="3">
        <f t="shared" si="58"/>
        <v>0</v>
      </c>
      <c r="AX92" t="s">
        <v>222</v>
      </c>
    </row>
    <row r="93" spans="1:50" x14ac:dyDescent="0.25">
      <c r="A93">
        <v>76</v>
      </c>
      <c r="B93" t="s">
        <v>91</v>
      </c>
      <c r="C93" s="7">
        <v>2</v>
      </c>
      <c r="D93" t="s">
        <v>217</v>
      </c>
      <c r="E93" s="5" t="str">
        <f t="shared" si="30"/>
        <v>2017-04-26</v>
      </c>
      <c r="F93" s="7">
        <f t="shared" si="31"/>
        <v>2017</v>
      </c>
      <c r="G93" s="7">
        <f t="shared" si="32"/>
        <v>4</v>
      </c>
      <c r="H93" s="7">
        <f t="shared" si="33"/>
        <v>26</v>
      </c>
      <c r="I93">
        <v>17</v>
      </c>
      <c r="J93">
        <v>48</v>
      </c>
      <c r="K93" t="s">
        <v>34</v>
      </c>
      <c r="L93" s="7">
        <v>2</v>
      </c>
      <c r="M93">
        <v>2</v>
      </c>
      <c r="N93" s="7">
        <v>2</v>
      </c>
      <c r="O93" t="s">
        <v>22</v>
      </c>
      <c r="P93" s="7">
        <v>1</v>
      </c>
      <c r="Q93" t="s">
        <v>103</v>
      </c>
      <c r="R93" s="3" t="s">
        <v>103</v>
      </c>
      <c r="S93" s="3">
        <v>3</v>
      </c>
      <c r="T93">
        <v>4</v>
      </c>
      <c r="U93" t="s">
        <v>31</v>
      </c>
      <c r="V93" s="3">
        <f t="shared" si="34"/>
        <v>1</v>
      </c>
      <c r="W93" s="3">
        <f t="shared" si="35"/>
        <v>0</v>
      </c>
      <c r="X93" s="3">
        <f t="shared" si="36"/>
        <v>1</v>
      </c>
      <c r="Y93" s="3">
        <f t="shared" si="37"/>
        <v>0</v>
      </c>
      <c r="Z93" s="3">
        <f t="shared" si="38"/>
        <v>0</v>
      </c>
      <c r="AA93" s="3">
        <f t="shared" si="39"/>
        <v>1</v>
      </c>
      <c r="AB93" s="3">
        <f t="shared" si="40"/>
        <v>0</v>
      </c>
      <c r="AC93" s="3">
        <f t="shared" si="41"/>
        <v>1</v>
      </c>
      <c r="AD93" s="3">
        <f t="shared" si="59"/>
        <v>0</v>
      </c>
      <c r="AE93" s="3">
        <f t="shared" si="43"/>
        <v>0</v>
      </c>
      <c r="AF93" s="3">
        <f t="shared" si="29"/>
        <v>0</v>
      </c>
      <c r="AG93" s="3">
        <f t="shared" si="44"/>
        <v>1</v>
      </c>
      <c r="AH93" s="3">
        <f t="shared" si="45"/>
        <v>0</v>
      </c>
      <c r="AI93" s="3">
        <f t="shared" si="46"/>
        <v>5</v>
      </c>
      <c r="AJ93">
        <v>3</v>
      </c>
      <c r="AK93" t="s">
        <v>93</v>
      </c>
      <c r="AL93" s="3">
        <f t="shared" si="47"/>
        <v>0</v>
      </c>
      <c r="AM93" s="3">
        <f t="shared" si="48"/>
        <v>0</v>
      </c>
      <c r="AN93" s="3">
        <f t="shared" si="49"/>
        <v>0</v>
      </c>
      <c r="AO93" s="3">
        <f t="shared" si="50"/>
        <v>0</v>
      </c>
      <c r="AP93" s="3">
        <f t="shared" si="51"/>
        <v>0</v>
      </c>
      <c r="AQ93" s="3">
        <f t="shared" si="52"/>
        <v>0</v>
      </c>
      <c r="AR93" s="3">
        <f t="shared" si="53"/>
        <v>0</v>
      </c>
      <c r="AS93" s="3">
        <f t="shared" si="54"/>
        <v>0</v>
      </c>
      <c r="AT93" s="3">
        <f t="shared" si="55"/>
        <v>0</v>
      </c>
      <c r="AU93" s="3">
        <f t="shared" si="56"/>
        <v>0</v>
      </c>
      <c r="AV93" s="3">
        <f t="shared" si="57"/>
        <v>0</v>
      </c>
      <c r="AW93" s="3">
        <f t="shared" si="58"/>
        <v>0</v>
      </c>
      <c r="AX93" t="s">
        <v>223</v>
      </c>
    </row>
    <row r="94" spans="1:50" x14ac:dyDescent="0.25">
      <c r="A94">
        <v>83</v>
      </c>
      <c r="B94" t="s">
        <v>91</v>
      </c>
      <c r="C94" s="7">
        <v>2</v>
      </c>
      <c r="D94" t="s">
        <v>224</v>
      </c>
      <c r="E94" s="5" t="str">
        <f t="shared" si="30"/>
        <v>2017-04-27</v>
      </c>
      <c r="F94" s="7">
        <f t="shared" si="31"/>
        <v>2017</v>
      </c>
      <c r="G94" s="7">
        <f t="shared" si="32"/>
        <v>4</v>
      </c>
      <c r="H94" s="7">
        <f t="shared" si="33"/>
        <v>27</v>
      </c>
      <c r="I94">
        <v>5</v>
      </c>
      <c r="J94">
        <v>22</v>
      </c>
      <c r="K94" t="s">
        <v>34</v>
      </c>
      <c r="L94" s="7">
        <v>2</v>
      </c>
      <c r="M94">
        <v>1</v>
      </c>
      <c r="N94" s="7">
        <v>1</v>
      </c>
      <c r="O94" t="s">
        <v>22</v>
      </c>
      <c r="P94" s="7">
        <v>1</v>
      </c>
      <c r="Q94" t="s">
        <v>41</v>
      </c>
      <c r="R94" s="3" t="s">
        <v>41</v>
      </c>
      <c r="S94" s="3">
        <v>1</v>
      </c>
      <c r="T94">
        <v>2</v>
      </c>
      <c r="U94" t="s">
        <v>225</v>
      </c>
      <c r="V94" s="3">
        <f t="shared" si="34"/>
        <v>0</v>
      </c>
      <c r="W94" s="3">
        <f t="shared" si="35"/>
        <v>0</v>
      </c>
      <c r="X94" s="3">
        <f t="shared" si="36"/>
        <v>1</v>
      </c>
      <c r="Y94" s="3">
        <f t="shared" si="37"/>
        <v>0</v>
      </c>
      <c r="Z94" s="3">
        <f t="shared" si="38"/>
        <v>0</v>
      </c>
      <c r="AA94" s="3">
        <f t="shared" si="39"/>
        <v>0</v>
      </c>
      <c r="AB94" s="3">
        <f t="shared" si="40"/>
        <v>0</v>
      </c>
      <c r="AC94" s="3">
        <f t="shared" si="41"/>
        <v>1</v>
      </c>
      <c r="AD94" s="3">
        <f t="shared" si="59"/>
        <v>0</v>
      </c>
      <c r="AE94" s="3">
        <f t="shared" si="43"/>
        <v>0</v>
      </c>
      <c r="AF94" s="3">
        <f t="shared" si="29"/>
        <v>0</v>
      </c>
      <c r="AG94" s="3">
        <f t="shared" si="44"/>
        <v>0</v>
      </c>
      <c r="AH94" s="3">
        <f t="shared" si="45"/>
        <v>1</v>
      </c>
      <c r="AI94" s="3">
        <f t="shared" si="46"/>
        <v>3</v>
      </c>
      <c r="AJ94">
        <v>2</v>
      </c>
      <c r="AK94" t="s">
        <v>38</v>
      </c>
      <c r="AL94" s="3">
        <f t="shared" si="47"/>
        <v>0</v>
      </c>
      <c r="AM94" s="3">
        <f t="shared" si="48"/>
        <v>0</v>
      </c>
      <c r="AN94" s="3">
        <f t="shared" si="49"/>
        <v>0</v>
      </c>
      <c r="AO94" s="3">
        <f t="shared" si="50"/>
        <v>0</v>
      </c>
      <c r="AP94" s="3">
        <f t="shared" si="51"/>
        <v>0</v>
      </c>
      <c r="AQ94" s="3">
        <f t="shared" si="52"/>
        <v>0</v>
      </c>
      <c r="AR94" s="3">
        <f t="shared" si="53"/>
        <v>0</v>
      </c>
      <c r="AS94" s="3">
        <f t="shared" si="54"/>
        <v>1</v>
      </c>
      <c r="AT94" s="3">
        <f t="shared" si="55"/>
        <v>1</v>
      </c>
      <c r="AU94" s="3">
        <f t="shared" si="56"/>
        <v>1</v>
      </c>
      <c r="AV94" s="3">
        <f t="shared" si="57"/>
        <v>0</v>
      </c>
      <c r="AW94" s="3">
        <f t="shared" si="58"/>
        <v>0</v>
      </c>
      <c r="AX94" t="s">
        <v>226</v>
      </c>
    </row>
    <row r="95" spans="1:50" x14ac:dyDescent="0.25">
      <c r="A95">
        <v>85</v>
      </c>
      <c r="B95" t="s">
        <v>91</v>
      </c>
      <c r="C95" s="7">
        <v>2</v>
      </c>
      <c r="D95" t="s">
        <v>224</v>
      </c>
      <c r="E95" s="5" t="str">
        <f t="shared" si="30"/>
        <v>2017-04-27</v>
      </c>
      <c r="F95" s="7">
        <f t="shared" si="31"/>
        <v>2017</v>
      </c>
      <c r="G95" s="7">
        <f t="shared" si="32"/>
        <v>4</v>
      </c>
      <c r="H95" s="7">
        <f t="shared" si="33"/>
        <v>27</v>
      </c>
      <c r="I95">
        <v>7</v>
      </c>
      <c r="J95">
        <v>40</v>
      </c>
      <c r="K95" t="s">
        <v>57</v>
      </c>
      <c r="L95" s="7">
        <v>3</v>
      </c>
      <c r="M95">
        <v>1</v>
      </c>
      <c r="N95" s="7">
        <v>1</v>
      </c>
      <c r="O95" t="s">
        <v>40</v>
      </c>
      <c r="P95" s="7">
        <v>0</v>
      </c>
      <c r="Q95" t="s">
        <v>41</v>
      </c>
      <c r="R95" s="3" t="s">
        <v>41</v>
      </c>
      <c r="S95" s="3">
        <v>1</v>
      </c>
      <c r="T95">
        <v>2</v>
      </c>
      <c r="U95" t="s">
        <v>58</v>
      </c>
      <c r="V95" s="3">
        <f t="shared" si="34"/>
        <v>0</v>
      </c>
      <c r="W95" s="3">
        <f t="shared" si="35"/>
        <v>0</v>
      </c>
      <c r="X95" s="3">
        <f t="shared" si="36"/>
        <v>1</v>
      </c>
      <c r="Y95" s="3">
        <f t="shared" si="37"/>
        <v>0</v>
      </c>
      <c r="Z95" s="3">
        <f t="shared" si="38"/>
        <v>0</v>
      </c>
      <c r="AA95" s="3">
        <f t="shared" si="39"/>
        <v>0</v>
      </c>
      <c r="AB95" s="3">
        <f t="shared" si="40"/>
        <v>0</v>
      </c>
      <c r="AC95" s="3">
        <f t="shared" si="41"/>
        <v>1</v>
      </c>
      <c r="AD95" s="3">
        <f t="shared" si="59"/>
        <v>0</v>
      </c>
      <c r="AE95" s="3">
        <f t="shared" si="43"/>
        <v>0</v>
      </c>
      <c r="AF95" s="3">
        <f t="shared" si="29"/>
        <v>0</v>
      </c>
      <c r="AG95" s="3">
        <f t="shared" si="44"/>
        <v>0</v>
      </c>
      <c r="AH95" s="3">
        <f t="shared" si="45"/>
        <v>0</v>
      </c>
      <c r="AI95" s="3">
        <f t="shared" si="46"/>
        <v>2</v>
      </c>
      <c r="AJ95">
        <v>2</v>
      </c>
      <c r="AK95" t="s">
        <v>59</v>
      </c>
      <c r="AL95" s="3">
        <f t="shared" si="47"/>
        <v>0</v>
      </c>
      <c r="AM95" s="3">
        <f t="shared" si="48"/>
        <v>0</v>
      </c>
      <c r="AN95" s="3">
        <f t="shared" si="49"/>
        <v>0</v>
      </c>
      <c r="AO95" s="3">
        <f t="shared" si="50"/>
        <v>0</v>
      </c>
      <c r="AP95" s="3">
        <f t="shared" si="51"/>
        <v>0</v>
      </c>
      <c r="AQ95" s="3">
        <f t="shared" si="52"/>
        <v>0</v>
      </c>
      <c r="AR95" s="3">
        <f t="shared" si="53"/>
        <v>0</v>
      </c>
      <c r="AS95" s="3">
        <f t="shared" si="54"/>
        <v>0</v>
      </c>
      <c r="AT95" s="3">
        <f t="shared" si="55"/>
        <v>0</v>
      </c>
      <c r="AU95" s="3">
        <f t="shared" si="56"/>
        <v>1</v>
      </c>
      <c r="AV95" s="3">
        <f t="shared" si="57"/>
        <v>1</v>
      </c>
      <c r="AW95" s="3">
        <f t="shared" si="58"/>
        <v>0</v>
      </c>
      <c r="AX95" t="s">
        <v>227</v>
      </c>
    </row>
    <row r="96" spans="1:50" x14ac:dyDescent="0.25">
      <c r="A96">
        <v>89</v>
      </c>
      <c r="B96" t="s">
        <v>14</v>
      </c>
      <c r="C96" s="7">
        <v>1</v>
      </c>
      <c r="D96" t="s">
        <v>224</v>
      </c>
      <c r="E96" s="5" t="str">
        <f t="shared" si="30"/>
        <v>2017-04-27</v>
      </c>
      <c r="F96" s="7">
        <f t="shared" si="31"/>
        <v>2017</v>
      </c>
      <c r="G96" s="7">
        <f t="shared" si="32"/>
        <v>4</v>
      </c>
      <c r="H96" s="7">
        <f t="shared" si="33"/>
        <v>27</v>
      </c>
      <c r="I96">
        <v>5</v>
      </c>
      <c r="J96">
        <v>10</v>
      </c>
      <c r="K96" t="s">
        <v>34</v>
      </c>
      <c r="L96" s="7">
        <v>2</v>
      </c>
      <c r="M96">
        <v>2</v>
      </c>
      <c r="N96" s="7">
        <v>2</v>
      </c>
      <c r="O96" t="s">
        <v>40</v>
      </c>
      <c r="P96" s="7">
        <v>0</v>
      </c>
      <c r="Q96" t="s">
        <v>41</v>
      </c>
      <c r="R96" s="3" t="s">
        <v>41</v>
      </c>
      <c r="S96" s="3">
        <v>1</v>
      </c>
      <c r="T96">
        <v>3</v>
      </c>
      <c r="U96" t="s">
        <v>142</v>
      </c>
      <c r="V96" s="3">
        <f t="shared" si="34"/>
        <v>1</v>
      </c>
      <c r="W96" s="3">
        <f t="shared" si="35"/>
        <v>0</v>
      </c>
      <c r="X96" s="3">
        <f t="shared" si="36"/>
        <v>1</v>
      </c>
      <c r="Y96" s="3">
        <f t="shared" si="37"/>
        <v>0</v>
      </c>
      <c r="Z96" s="3">
        <f t="shared" si="38"/>
        <v>0</v>
      </c>
      <c r="AA96" s="3">
        <f t="shared" si="39"/>
        <v>1</v>
      </c>
      <c r="AB96" s="3">
        <f t="shared" si="40"/>
        <v>0</v>
      </c>
      <c r="AC96" s="3">
        <f t="shared" si="41"/>
        <v>1</v>
      </c>
      <c r="AD96" s="3">
        <f t="shared" si="59"/>
        <v>1</v>
      </c>
      <c r="AE96" s="3">
        <f t="shared" si="43"/>
        <v>0</v>
      </c>
      <c r="AF96" s="3">
        <f t="shared" si="29"/>
        <v>0</v>
      </c>
      <c r="AG96" s="3">
        <f t="shared" si="44"/>
        <v>1</v>
      </c>
      <c r="AH96" s="3">
        <f t="shared" si="45"/>
        <v>1</v>
      </c>
      <c r="AI96" s="3">
        <f t="shared" si="46"/>
        <v>7</v>
      </c>
      <c r="AJ96">
        <v>3</v>
      </c>
      <c r="AK96" t="s">
        <v>59</v>
      </c>
      <c r="AL96" s="3">
        <f t="shared" si="47"/>
        <v>0</v>
      </c>
      <c r="AM96" s="3">
        <f t="shared" si="48"/>
        <v>0</v>
      </c>
      <c r="AN96" s="3">
        <f t="shared" si="49"/>
        <v>0</v>
      </c>
      <c r="AO96" s="3">
        <f t="shared" si="50"/>
        <v>0</v>
      </c>
      <c r="AP96" s="3">
        <f t="shared" si="51"/>
        <v>0</v>
      </c>
      <c r="AQ96" s="3">
        <f t="shared" si="52"/>
        <v>0</v>
      </c>
      <c r="AR96" s="3">
        <f t="shared" si="53"/>
        <v>0</v>
      </c>
      <c r="AS96" s="3">
        <f t="shared" si="54"/>
        <v>0</v>
      </c>
      <c r="AT96" s="3">
        <f t="shared" si="55"/>
        <v>0</v>
      </c>
      <c r="AU96" s="3">
        <f t="shared" si="56"/>
        <v>1</v>
      </c>
      <c r="AV96" s="3">
        <f t="shared" si="57"/>
        <v>1</v>
      </c>
      <c r="AW96" s="3">
        <f t="shared" si="58"/>
        <v>0</v>
      </c>
      <c r="AX96" t="s">
        <v>228</v>
      </c>
    </row>
    <row r="97" spans="1:50" x14ac:dyDescent="0.25">
      <c r="A97">
        <v>101</v>
      </c>
      <c r="B97" t="s">
        <v>14</v>
      </c>
      <c r="C97" s="7">
        <v>1</v>
      </c>
      <c r="D97" t="s">
        <v>224</v>
      </c>
      <c r="E97" s="5" t="str">
        <f t="shared" si="30"/>
        <v>2017-04-27</v>
      </c>
      <c r="F97" s="7">
        <f t="shared" si="31"/>
        <v>2017</v>
      </c>
      <c r="G97" s="7">
        <f t="shared" si="32"/>
        <v>4</v>
      </c>
      <c r="H97" s="7">
        <f t="shared" si="33"/>
        <v>27</v>
      </c>
      <c r="I97">
        <v>3</v>
      </c>
      <c r="J97">
        <v>4</v>
      </c>
      <c r="K97" t="s">
        <v>16</v>
      </c>
      <c r="L97" s="7">
        <v>1</v>
      </c>
      <c r="M97">
        <v>1</v>
      </c>
      <c r="N97" s="7">
        <v>1</v>
      </c>
      <c r="O97" t="s">
        <v>40</v>
      </c>
      <c r="P97" s="7">
        <v>0</v>
      </c>
      <c r="Q97" t="s">
        <v>41</v>
      </c>
      <c r="R97" s="3" t="s">
        <v>41</v>
      </c>
      <c r="S97" s="3">
        <v>1</v>
      </c>
      <c r="T97">
        <v>1</v>
      </c>
      <c r="U97" t="s">
        <v>229</v>
      </c>
      <c r="V97" s="3">
        <f t="shared" si="34"/>
        <v>1</v>
      </c>
      <c r="W97" s="3">
        <f t="shared" si="35"/>
        <v>0</v>
      </c>
      <c r="X97" s="3">
        <f t="shared" si="36"/>
        <v>0</v>
      </c>
      <c r="Y97" s="3">
        <f t="shared" si="37"/>
        <v>0</v>
      </c>
      <c r="Z97" s="3">
        <f t="shared" si="38"/>
        <v>0</v>
      </c>
      <c r="AA97" s="3">
        <f t="shared" si="39"/>
        <v>0</v>
      </c>
      <c r="AB97" s="3">
        <f t="shared" si="40"/>
        <v>0</v>
      </c>
      <c r="AC97" s="3">
        <f t="shared" si="41"/>
        <v>0</v>
      </c>
      <c r="AD97" s="3">
        <f t="shared" si="59"/>
        <v>0</v>
      </c>
      <c r="AE97" s="3">
        <f t="shared" si="43"/>
        <v>0</v>
      </c>
      <c r="AF97" s="3">
        <f t="shared" si="29"/>
        <v>0</v>
      </c>
      <c r="AG97" s="3">
        <f t="shared" si="44"/>
        <v>0</v>
      </c>
      <c r="AH97" s="3">
        <f t="shared" si="45"/>
        <v>1</v>
      </c>
      <c r="AI97" s="3">
        <f t="shared" si="46"/>
        <v>2</v>
      </c>
      <c r="AJ97">
        <v>3</v>
      </c>
      <c r="AK97" t="s">
        <v>65</v>
      </c>
      <c r="AL97" s="3">
        <f t="shared" si="47"/>
        <v>0</v>
      </c>
      <c r="AM97" s="3">
        <f t="shared" si="48"/>
        <v>0</v>
      </c>
      <c r="AN97" s="3">
        <f t="shared" si="49"/>
        <v>0</v>
      </c>
      <c r="AO97" s="3">
        <f t="shared" si="50"/>
        <v>0</v>
      </c>
      <c r="AP97" s="3">
        <f t="shared" si="51"/>
        <v>0</v>
      </c>
      <c r="AQ97" s="3">
        <f t="shared" si="52"/>
        <v>0</v>
      </c>
      <c r="AR97" s="3">
        <f t="shared" si="53"/>
        <v>0</v>
      </c>
      <c r="AS97" s="3">
        <f t="shared" si="54"/>
        <v>0</v>
      </c>
      <c r="AT97" s="3">
        <f t="shared" si="55"/>
        <v>1</v>
      </c>
      <c r="AU97" s="3">
        <f t="shared" si="56"/>
        <v>1</v>
      </c>
      <c r="AV97" s="3">
        <f t="shared" si="57"/>
        <v>1</v>
      </c>
      <c r="AW97" s="3">
        <f t="shared" si="58"/>
        <v>0</v>
      </c>
      <c r="AX97" t="s">
        <v>230</v>
      </c>
    </row>
    <row r="98" spans="1:50" x14ac:dyDescent="0.25">
      <c r="A98">
        <v>103</v>
      </c>
      <c r="B98" t="s">
        <v>91</v>
      </c>
      <c r="C98" s="7">
        <v>2</v>
      </c>
      <c r="D98" t="s">
        <v>224</v>
      </c>
      <c r="E98" s="5" t="str">
        <f t="shared" si="30"/>
        <v>2017-04-27</v>
      </c>
      <c r="F98" s="7">
        <f t="shared" si="31"/>
        <v>2017</v>
      </c>
      <c r="G98" s="7">
        <f t="shared" si="32"/>
        <v>4</v>
      </c>
      <c r="H98" s="7">
        <f t="shared" si="33"/>
        <v>27</v>
      </c>
      <c r="I98">
        <v>6</v>
      </c>
      <c r="J98">
        <v>96</v>
      </c>
      <c r="K98" t="s">
        <v>57</v>
      </c>
      <c r="L98" s="7">
        <v>3</v>
      </c>
      <c r="M98">
        <v>1</v>
      </c>
      <c r="N98" s="7">
        <v>1</v>
      </c>
      <c r="O98" t="s">
        <v>40</v>
      </c>
      <c r="P98" s="7">
        <v>0</v>
      </c>
      <c r="Q98" t="s">
        <v>41</v>
      </c>
      <c r="R98" s="3" t="s">
        <v>41</v>
      </c>
      <c r="S98" s="3">
        <v>1</v>
      </c>
      <c r="T98">
        <v>5</v>
      </c>
      <c r="U98" t="s">
        <v>231</v>
      </c>
      <c r="V98" s="3">
        <f t="shared" si="34"/>
        <v>0</v>
      </c>
      <c r="W98" s="3">
        <f t="shared" si="35"/>
        <v>1</v>
      </c>
      <c r="X98" s="3">
        <f t="shared" si="36"/>
        <v>1</v>
      </c>
      <c r="Y98" s="3">
        <f t="shared" si="37"/>
        <v>0</v>
      </c>
      <c r="Z98" s="3">
        <f t="shared" si="38"/>
        <v>0</v>
      </c>
      <c r="AA98" s="3">
        <f t="shared" si="39"/>
        <v>1</v>
      </c>
      <c r="AB98" s="3">
        <f t="shared" si="40"/>
        <v>0</v>
      </c>
      <c r="AC98" s="3">
        <f t="shared" si="41"/>
        <v>0</v>
      </c>
      <c r="AD98" s="3">
        <f t="shared" si="59"/>
        <v>0</v>
      </c>
      <c r="AE98" s="3">
        <f t="shared" si="43"/>
        <v>0</v>
      </c>
      <c r="AF98" s="3">
        <f t="shared" si="29"/>
        <v>1</v>
      </c>
      <c r="AG98" s="3">
        <f t="shared" si="44"/>
        <v>1</v>
      </c>
      <c r="AH98" s="3">
        <f t="shared" si="45"/>
        <v>0</v>
      </c>
      <c r="AI98" s="3">
        <f t="shared" si="46"/>
        <v>5</v>
      </c>
      <c r="AJ98">
        <v>3</v>
      </c>
      <c r="AK98" t="s">
        <v>162</v>
      </c>
      <c r="AL98" s="3">
        <f t="shared" si="47"/>
        <v>1</v>
      </c>
      <c r="AM98" s="3">
        <f t="shared" si="48"/>
        <v>1</v>
      </c>
      <c r="AN98" s="3">
        <f t="shared" si="49"/>
        <v>0</v>
      </c>
      <c r="AO98" s="3">
        <f t="shared" si="50"/>
        <v>0</v>
      </c>
      <c r="AP98" s="3">
        <f t="shared" si="51"/>
        <v>0</v>
      </c>
      <c r="AQ98" s="3">
        <f t="shared" si="52"/>
        <v>0</v>
      </c>
      <c r="AR98" s="3">
        <f t="shared" si="53"/>
        <v>0</v>
      </c>
      <c r="AS98" s="3">
        <f t="shared" si="54"/>
        <v>0</v>
      </c>
      <c r="AT98" s="3">
        <f t="shared" si="55"/>
        <v>0</v>
      </c>
      <c r="AU98" s="3">
        <f t="shared" si="56"/>
        <v>0</v>
      </c>
      <c r="AV98" s="3">
        <f t="shared" si="57"/>
        <v>0</v>
      </c>
      <c r="AW98" s="3">
        <f t="shared" si="58"/>
        <v>1</v>
      </c>
      <c r="AX98" t="s">
        <v>232</v>
      </c>
    </row>
    <row r="99" spans="1:50" x14ac:dyDescent="0.25">
      <c r="A99">
        <v>102</v>
      </c>
      <c r="B99" t="s">
        <v>91</v>
      </c>
      <c r="C99" s="7">
        <v>2</v>
      </c>
      <c r="D99" t="s">
        <v>233</v>
      </c>
      <c r="E99" s="5" t="str">
        <f t="shared" si="30"/>
        <v>2017-04-28</v>
      </c>
      <c r="F99" s="7">
        <f t="shared" si="31"/>
        <v>2017</v>
      </c>
      <c r="G99" s="7">
        <f t="shared" si="32"/>
        <v>4</v>
      </c>
      <c r="H99" s="7">
        <f t="shared" si="33"/>
        <v>28</v>
      </c>
      <c r="I99">
        <v>12</v>
      </c>
      <c r="J99">
        <v>15</v>
      </c>
      <c r="K99" t="s">
        <v>34</v>
      </c>
      <c r="L99" s="7">
        <v>2</v>
      </c>
      <c r="M99">
        <v>2</v>
      </c>
      <c r="N99" s="7">
        <v>2</v>
      </c>
      <c r="O99" t="s">
        <v>22</v>
      </c>
      <c r="P99" s="7">
        <v>1</v>
      </c>
      <c r="Q99" t="s">
        <v>105</v>
      </c>
      <c r="R99" s="3" t="s">
        <v>105</v>
      </c>
      <c r="S99" s="3">
        <v>4</v>
      </c>
      <c r="T99">
        <v>2</v>
      </c>
      <c r="U99" t="s">
        <v>234</v>
      </c>
      <c r="V99" s="3">
        <f t="shared" si="34"/>
        <v>0</v>
      </c>
      <c r="W99" s="3">
        <f t="shared" si="35"/>
        <v>0</v>
      </c>
      <c r="X99" s="3">
        <f t="shared" si="36"/>
        <v>1</v>
      </c>
      <c r="Y99" s="3">
        <f t="shared" si="37"/>
        <v>0</v>
      </c>
      <c r="Z99" s="3">
        <f t="shared" si="38"/>
        <v>0</v>
      </c>
      <c r="AA99" s="3">
        <f t="shared" si="39"/>
        <v>1</v>
      </c>
      <c r="AB99" s="3">
        <f t="shared" si="40"/>
        <v>0</v>
      </c>
      <c r="AC99" s="3">
        <f t="shared" si="41"/>
        <v>0</v>
      </c>
      <c r="AD99" s="3">
        <f t="shared" si="59"/>
        <v>1</v>
      </c>
      <c r="AE99" s="3">
        <f t="shared" si="43"/>
        <v>0</v>
      </c>
      <c r="AF99" s="3">
        <f t="shared" si="29"/>
        <v>1</v>
      </c>
      <c r="AG99" s="3">
        <f t="shared" si="44"/>
        <v>0</v>
      </c>
      <c r="AH99" s="3">
        <f t="shared" si="45"/>
        <v>0</v>
      </c>
      <c r="AI99" s="3">
        <f t="shared" si="46"/>
        <v>4</v>
      </c>
      <c r="AJ99">
        <v>3</v>
      </c>
      <c r="AK99" t="s">
        <v>75</v>
      </c>
      <c r="AL99" s="3">
        <f t="shared" si="47"/>
        <v>1</v>
      </c>
      <c r="AM99" s="3">
        <f t="shared" si="48"/>
        <v>1</v>
      </c>
      <c r="AN99" s="3">
        <f t="shared" si="49"/>
        <v>0</v>
      </c>
      <c r="AO99" s="3">
        <f t="shared" si="50"/>
        <v>0</v>
      </c>
      <c r="AP99" s="3">
        <f t="shared" si="51"/>
        <v>0</v>
      </c>
      <c r="AQ99" s="3">
        <f t="shared" si="52"/>
        <v>0</v>
      </c>
      <c r="AR99" s="3">
        <f t="shared" si="53"/>
        <v>0</v>
      </c>
      <c r="AS99" s="3">
        <f t="shared" si="54"/>
        <v>0</v>
      </c>
      <c r="AT99" s="3">
        <f t="shared" si="55"/>
        <v>0</v>
      </c>
      <c r="AU99" s="3">
        <f t="shared" si="56"/>
        <v>0</v>
      </c>
      <c r="AV99" s="3">
        <f t="shared" si="57"/>
        <v>0</v>
      </c>
      <c r="AW99" s="3">
        <f t="shared" si="58"/>
        <v>0</v>
      </c>
      <c r="AX99" t="s">
        <v>235</v>
      </c>
    </row>
    <row r="100" spans="1:50" x14ac:dyDescent="0.25">
      <c r="A100">
        <v>78</v>
      </c>
      <c r="B100" t="s">
        <v>91</v>
      </c>
      <c r="C100" s="7">
        <v>2</v>
      </c>
      <c r="D100" t="s">
        <v>233</v>
      </c>
      <c r="E100" s="5" t="str">
        <f t="shared" si="30"/>
        <v>2017-04-28</v>
      </c>
      <c r="F100" s="7">
        <f t="shared" si="31"/>
        <v>2017</v>
      </c>
      <c r="G100" s="7">
        <f t="shared" si="32"/>
        <v>4</v>
      </c>
      <c r="H100" s="7">
        <f t="shared" si="33"/>
        <v>28</v>
      </c>
      <c r="I100">
        <v>6</v>
      </c>
      <c r="J100">
        <v>48</v>
      </c>
      <c r="K100" t="s">
        <v>34</v>
      </c>
      <c r="L100" s="7">
        <v>2</v>
      </c>
      <c r="M100">
        <v>1</v>
      </c>
      <c r="N100" s="7">
        <v>1</v>
      </c>
      <c r="O100" t="s">
        <v>40</v>
      </c>
      <c r="P100" s="7">
        <v>0</v>
      </c>
      <c r="Q100" t="s">
        <v>103</v>
      </c>
      <c r="R100" s="3" t="s">
        <v>103</v>
      </c>
      <c r="S100" s="3">
        <v>3</v>
      </c>
      <c r="T100">
        <v>2</v>
      </c>
      <c r="U100" t="s">
        <v>159</v>
      </c>
      <c r="V100" s="3">
        <f t="shared" si="34"/>
        <v>0</v>
      </c>
      <c r="W100" s="3">
        <f t="shared" si="35"/>
        <v>0</v>
      </c>
      <c r="X100" s="3">
        <f t="shared" si="36"/>
        <v>1</v>
      </c>
      <c r="Y100" s="3">
        <f t="shared" si="37"/>
        <v>0</v>
      </c>
      <c r="Z100" s="3">
        <f t="shared" si="38"/>
        <v>0</v>
      </c>
      <c r="AA100" s="3">
        <f t="shared" si="39"/>
        <v>0</v>
      </c>
      <c r="AB100" s="3">
        <f t="shared" si="40"/>
        <v>0</v>
      </c>
      <c r="AC100" s="3">
        <f t="shared" si="41"/>
        <v>0</v>
      </c>
      <c r="AD100" s="3">
        <f t="shared" si="59"/>
        <v>0</v>
      </c>
      <c r="AE100" s="3">
        <f t="shared" si="43"/>
        <v>0</v>
      </c>
      <c r="AF100" s="3">
        <f t="shared" si="29"/>
        <v>0</v>
      </c>
      <c r="AG100" s="3">
        <f t="shared" si="44"/>
        <v>0</v>
      </c>
      <c r="AH100" s="3">
        <f t="shared" si="45"/>
        <v>0</v>
      </c>
      <c r="AI100" s="3">
        <f t="shared" si="46"/>
        <v>1</v>
      </c>
      <c r="AJ100">
        <v>2</v>
      </c>
      <c r="AK100" t="s">
        <v>38</v>
      </c>
      <c r="AL100" s="3">
        <f t="shared" si="47"/>
        <v>0</v>
      </c>
      <c r="AM100" s="3">
        <f t="shared" si="48"/>
        <v>0</v>
      </c>
      <c r="AN100" s="3">
        <f t="shared" si="49"/>
        <v>0</v>
      </c>
      <c r="AO100" s="3">
        <f t="shared" si="50"/>
        <v>0</v>
      </c>
      <c r="AP100" s="3">
        <f t="shared" si="51"/>
        <v>0</v>
      </c>
      <c r="AQ100" s="3">
        <f t="shared" si="52"/>
        <v>0</v>
      </c>
      <c r="AR100" s="3">
        <f t="shared" si="53"/>
        <v>0</v>
      </c>
      <c r="AS100" s="3">
        <f t="shared" si="54"/>
        <v>1</v>
      </c>
      <c r="AT100" s="3">
        <f t="shared" si="55"/>
        <v>1</v>
      </c>
      <c r="AU100" s="3">
        <f t="shared" si="56"/>
        <v>1</v>
      </c>
      <c r="AV100" s="3">
        <f t="shared" si="57"/>
        <v>0</v>
      </c>
      <c r="AW100" s="3">
        <f t="shared" si="58"/>
        <v>0</v>
      </c>
      <c r="AX100" t="s">
        <v>236</v>
      </c>
    </row>
    <row r="101" spans="1:50" x14ac:dyDescent="0.25">
      <c r="A101">
        <v>80</v>
      </c>
      <c r="B101" t="s">
        <v>91</v>
      </c>
      <c r="C101" s="7">
        <v>2</v>
      </c>
      <c r="D101" t="s">
        <v>233</v>
      </c>
      <c r="E101" s="5" t="str">
        <f t="shared" si="30"/>
        <v>2017-04-28</v>
      </c>
      <c r="F101" s="7">
        <f t="shared" si="31"/>
        <v>2017</v>
      </c>
      <c r="G101" s="7">
        <f t="shared" si="32"/>
        <v>4</v>
      </c>
      <c r="H101" s="7">
        <f t="shared" si="33"/>
        <v>28</v>
      </c>
      <c r="I101">
        <v>5</v>
      </c>
      <c r="J101">
        <v>12</v>
      </c>
      <c r="K101" t="s">
        <v>16</v>
      </c>
      <c r="L101" s="7">
        <v>1</v>
      </c>
      <c r="M101">
        <v>1</v>
      </c>
      <c r="N101" s="7">
        <v>1</v>
      </c>
      <c r="O101" t="s">
        <v>40</v>
      </c>
      <c r="P101" s="7">
        <v>0</v>
      </c>
      <c r="Q101" t="s">
        <v>103</v>
      </c>
      <c r="R101" s="3" t="s">
        <v>103</v>
      </c>
      <c r="S101" s="3">
        <v>3</v>
      </c>
      <c r="T101">
        <v>1</v>
      </c>
      <c r="U101" t="s">
        <v>237</v>
      </c>
      <c r="V101" s="3">
        <f t="shared" si="34"/>
        <v>1</v>
      </c>
      <c r="W101" s="3">
        <f t="shared" si="35"/>
        <v>1</v>
      </c>
      <c r="X101" s="3">
        <f t="shared" si="36"/>
        <v>1</v>
      </c>
      <c r="Y101" s="3">
        <f t="shared" si="37"/>
        <v>0</v>
      </c>
      <c r="Z101" s="3">
        <f t="shared" si="38"/>
        <v>0</v>
      </c>
      <c r="AA101" s="3">
        <f t="shared" si="39"/>
        <v>0</v>
      </c>
      <c r="AB101" s="3">
        <f t="shared" si="40"/>
        <v>0</v>
      </c>
      <c r="AC101" s="3">
        <f t="shared" si="41"/>
        <v>1</v>
      </c>
      <c r="AD101" s="3">
        <f t="shared" si="59"/>
        <v>0</v>
      </c>
      <c r="AE101" s="3">
        <f t="shared" si="43"/>
        <v>0</v>
      </c>
      <c r="AF101" s="3">
        <f t="shared" si="29"/>
        <v>0</v>
      </c>
      <c r="AG101" s="3">
        <f t="shared" si="44"/>
        <v>1</v>
      </c>
      <c r="AH101" s="3">
        <f t="shared" si="45"/>
        <v>1</v>
      </c>
      <c r="AI101" s="3">
        <f t="shared" si="46"/>
        <v>6</v>
      </c>
      <c r="AJ101">
        <v>3</v>
      </c>
      <c r="AK101" t="s">
        <v>93</v>
      </c>
      <c r="AL101" s="3">
        <f t="shared" si="47"/>
        <v>0</v>
      </c>
      <c r="AM101" s="3">
        <f t="shared" si="48"/>
        <v>0</v>
      </c>
      <c r="AN101" s="3">
        <f t="shared" si="49"/>
        <v>0</v>
      </c>
      <c r="AO101" s="3">
        <f t="shared" si="50"/>
        <v>0</v>
      </c>
      <c r="AP101" s="3">
        <f t="shared" si="51"/>
        <v>0</v>
      </c>
      <c r="AQ101" s="3">
        <f t="shared" si="52"/>
        <v>0</v>
      </c>
      <c r="AR101" s="3">
        <f t="shared" si="53"/>
        <v>0</v>
      </c>
      <c r="AS101" s="3">
        <f t="shared" si="54"/>
        <v>0</v>
      </c>
      <c r="AT101" s="3">
        <f t="shared" si="55"/>
        <v>0</v>
      </c>
      <c r="AU101" s="3">
        <f t="shared" si="56"/>
        <v>0</v>
      </c>
      <c r="AV101" s="3">
        <f t="shared" si="57"/>
        <v>0</v>
      </c>
      <c r="AW101" s="3">
        <f t="shared" si="58"/>
        <v>0</v>
      </c>
      <c r="AX101" t="s">
        <v>238</v>
      </c>
    </row>
    <row r="102" spans="1:50" x14ac:dyDescent="0.25">
      <c r="A102">
        <v>104</v>
      </c>
      <c r="B102" t="s">
        <v>91</v>
      </c>
      <c r="C102" s="7">
        <v>2</v>
      </c>
      <c r="D102" t="s">
        <v>233</v>
      </c>
      <c r="E102" s="5" t="str">
        <f t="shared" si="30"/>
        <v>2017-04-28</v>
      </c>
      <c r="F102" s="7">
        <f t="shared" si="31"/>
        <v>2017</v>
      </c>
      <c r="G102" s="7">
        <f t="shared" si="32"/>
        <v>4</v>
      </c>
      <c r="H102" s="7">
        <f t="shared" si="33"/>
        <v>28</v>
      </c>
      <c r="I102">
        <v>14</v>
      </c>
      <c r="J102">
        <v>52</v>
      </c>
      <c r="K102" t="s">
        <v>57</v>
      </c>
      <c r="L102" s="7">
        <v>3</v>
      </c>
      <c r="M102">
        <v>1</v>
      </c>
      <c r="N102" s="7">
        <v>1</v>
      </c>
      <c r="O102" t="s">
        <v>22</v>
      </c>
      <c r="P102" s="7">
        <v>1</v>
      </c>
      <c r="Q102" t="s">
        <v>41</v>
      </c>
      <c r="R102" s="3" t="s">
        <v>41</v>
      </c>
      <c r="S102" s="3">
        <v>1</v>
      </c>
      <c r="T102">
        <v>4</v>
      </c>
      <c r="U102" t="s">
        <v>239</v>
      </c>
      <c r="V102" s="3">
        <f t="shared" si="34"/>
        <v>1</v>
      </c>
      <c r="W102" s="3">
        <f t="shared" si="35"/>
        <v>1</v>
      </c>
      <c r="X102" s="3">
        <f t="shared" si="36"/>
        <v>1</v>
      </c>
      <c r="Y102" s="3">
        <f t="shared" si="37"/>
        <v>0</v>
      </c>
      <c r="Z102" s="3">
        <f t="shared" si="38"/>
        <v>0</v>
      </c>
      <c r="AA102" s="3">
        <f t="shared" si="39"/>
        <v>0</v>
      </c>
      <c r="AB102" s="3">
        <f t="shared" si="40"/>
        <v>0</v>
      </c>
      <c r="AC102" s="3">
        <f t="shared" si="41"/>
        <v>0</v>
      </c>
      <c r="AD102" s="3">
        <f t="shared" si="59"/>
        <v>0</v>
      </c>
      <c r="AE102" s="3">
        <f t="shared" si="43"/>
        <v>0</v>
      </c>
      <c r="AF102" s="3">
        <f t="shared" si="29"/>
        <v>0</v>
      </c>
      <c r="AG102" s="3">
        <f t="shared" si="44"/>
        <v>0</v>
      </c>
      <c r="AH102" s="3">
        <f t="shared" si="45"/>
        <v>0</v>
      </c>
      <c r="AI102" s="3">
        <f t="shared" si="46"/>
        <v>3</v>
      </c>
      <c r="AJ102">
        <v>3</v>
      </c>
      <c r="AK102" t="s">
        <v>162</v>
      </c>
      <c r="AL102" s="3">
        <f t="shared" si="47"/>
        <v>1</v>
      </c>
      <c r="AM102" s="3">
        <f t="shared" si="48"/>
        <v>1</v>
      </c>
      <c r="AN102" s="3">
        <f t="shared" si="49"/>
        <v>0</v>
      </c>
      <c r="AO102" s="3">
        <f t="shared" si="50"/>
        <v>0</v>
      </c>
      <c r="AP102" s="3">
        <f t="shared" si="51"/>
        <v>0</v>
      </c>
      <c r="AQ102" s="3">
        <f t="shared" si="52"/>
        <v>0</v>
      </c>
      <c r="AR102" s="3">
        <f t="shared" si="53"/>
        <v>0</v>
      </c>
      <c r="AS102" s="3">
        <f t="shared" si="54"/>
        <v>0</v>
      </c>
      <c r="AT102" s="3">
        <f t="shared" si="55"/>
        <v>0</v>
      </c>
      <c r="AU102" s="3">
        <f t="shared" si="56"/>
        <v>0</v>
      </c>
      <c r="AV102" s="3">
        <f t="shared" si="57"/>
        <v>0</v>
      </c>
      <c r="AW102" s="3">
        <f t="shared" si="58"/>
        <v>1</v>
      </c>
      <c r="AX102" t="s">
        <v>240</v>
      </c>
    </row>
    <row r="103" spans="1:50" x14ac:dyDescent="0.25">
      <c r="A103">
        <v>105</v>
      </c>
      <c r="B103" t="s">
        <v>91</v>
      </c>
      <c r="C103" s="7">
        <v>2</v>
      </c>
      <c r="D103" t="s">
        <v>233</v>
      </c>
      <c r="E103" s="5" t="str">
        <f t="shared" si="30"/>
        <v>2017-04-28</v>
      </c>
      <c r="F103" s="7">
        <f t="shared" si="31"/>
        <v>2017</v>
      </c>
      <c r="G103" s="7">
        <f t="shared" si="32"/>
        <v>4</v>
      </c>
      <c r="H103" s="7">
        <f t="shared" si="33"/>
        <v>28</v>
      </c>
      <c r="I103">
        <v>6</v>
      </c>
      <c r="J103">
        <v>40</v>
      </c>
      <c r="K103" t="s">
        <v>57</v>
      </c>
      <c r="L103" s="7">
        <v>3</v>
      </c>
      <c r="M103">
        <v>1</v>
      </c>
      <c r="N103" s="7">
        <v>1</v>
      </c>
      <c r="O103" t="s">
        <v>22</v>
      </c>
      <c r="P103" s="7">
        <v>1</v>
      </c>
      <c r="Q103" t="s">
        <v>105</v>
      </c>
      <c r="R103" s="3" t="s">
        <v>105</v>
      </c>
      <c r="S103" s="3">
        <v>4</v>
      </c>
      <c r="T103">
        <v>2</v>
      </c>
      <c r="U103" t="s">
        <v>173</v>
      </c>
      <c r="V103" s="3">
        <f t="shared" si="34"/>
        <v>0</v>
      </c>
      <c r="W103" s="3">
        <f t="shared" si="35"/>
        <v>0</v>
      </c>
      <c r="X103" s="3">
        <f t="shared" si="36"/>
        <v>1</v>
      </c>
      <c r="Y103" s="3">
        <f t="shared" si="37"/>
        <v>0</v>
      </c>
      <c r="Z103" s="3">
        <f t="shared" si="38"/>
        <v>0</v>
      </c>
      <c r="AA103" s="3">
        <f t="shared" si="39"/>
        <v>1</v>
      </c>
      <c r="AB103" s="3">
        <f t="shared" si="40"/>
        <v>1</v>
      </c>
      <c r="AC103" s="3">
        <f t="shared" si="41"/>
        <v>1</v>
      </c>
      <c r="AD103" s="3">
        <f t="shared" si="59"/>
        <v>0</v>
      </c>
      <c r="AE103" s="3">
        <f t="shared" si="43"/>
        <v>0</v>
      </c>
      <c r="AF103" s="3">
        <f t="shared" si="29"/>
        <v>0</v>
      </c>
      <c r="AG103" s="3">
        <f t="shared" si="44"/>
        <v>1</v>
      </c>
      <c r="AH103" s="3">
        <f t="shared" si="45"/>
        <v>0</v>
      </c>
      <c r="AI103" s="3">
        <f t="shared" si="46"/>
        <v>5</v>
      </c>
      <c r="AJ103">
        <v>3</v>
      </c>
      <c r="AK103" t="s">
        <v>162</v>
      </c>
      <c r="AL103" s="3">
        <f t="shared" si="47"/>
        <v>1</v>
      </c>
      <c r="AM103" s="3">
        <f t="shared" si="48"/>
        <v>1</v>
      </c>
      <c r="AN103" s="3">
        <f t="shared" si="49"/>
        <v>0</v>
      </c>
      <c r="AO103" s="3">
        <f t="shared" si="50"/>
        <v>0</v>
      </c>
      <c r="AP103" s="3">
        <f t="shared" si="51"/>
        <v>0</v>
      </c>
      <c r="AQ103" s="3">
        <f t="shared" si="52"/>
        <v>0</v>
      </c>
      <c r="AR103" s="3">
        <f t="shared" si="53"/>
        <v>0</v>
      </c>
      <c r="AS103" s="3">
        <f t="shared" si="54"/>
        <v>0</v>
      </c>
      <c r="AT103" s="3">
        <f t="shared" si="55"/>
        <v>0</v>
      </c>
      <c r="AU103" s="3">
        <f t="shared" si="56"/>
        <v>0</v>
      </c>
      <c r="AV103" s="3">
        <f t="shared" si="57"/>
        <v>0</v>
      </c>
      <c r="AW103" s="3">
        <f t="shared" si="58"/>
        <v>1</v>
      </c>
      <c r="AX103" t="s">
        <v>241</v>
      </c>
    </row>
    <row r="104" spans="1:50" x14ac:dyDescent="0.25">
      <c r="A104">
        <v>106</v>
      </c>
      <c r="B104" t="s">
        <v>14</v>
      </c>
      <c r="C104" s="7">
        <v>1</v>
      </c>
      <c r="D104" t="s">
        <v>242</v>
      </c>
      <c r="E104" s="5" t="str">
        <f t="shared" si="30"/>
        <v>2017-04-30</v>
      </c>
      <c r="F104" s="7">
        <f t="shared" si="31"/>
        <v>2017</v>
      </c>
      <c r="G104" s="7">
        <f t="shared" si="32"/>
        <v>4</v>
      </c>
      <c r="H104" s="7">
        <f t="shared" si="33"/>
        <v>30</v>
      </c>
      <c r="I104">
        <v>15</v>
      </c>
      <c r="J104">
        <v>22</v>
      </c>
      <c r="K104" t="s">
        <v>57</v>
      </c>
      <c r="L104" s="7">
        <v>3</v>
      </c>
      <c r="M104">
        <v>5</v>
      </c>
      <c r="N104" s="7">
        <v>5</v>
      </c>
      <c r="O104" t="s">
        <v>40</v>
      </c>
      <c r="P104" s="7">
        <v>0</v>
      </c>
      <c r="Q104" t="s">
        <v>41</v>
      </c>
      <c r="R104" s="3" t="s">
        <v>41</v>
      </c>
      <c r="S104" s="3">
        <v>1</v>
      </c>
      <c r="T104">
        <v>2</v>
      </c>
      <c r="U104" t="s">
        <v>243</v>
      </c>
      <c r="V104" s="3">
        <f t="shared" si="34"/>
        <v>1</v>
      </c>
      <c r="W104" s="3">
        <f t="shared" si="35"/>
        <v>1</v>
      </c>
      <c r="X104" s="3">
        <f t="shared" si="36"/>
        <v>1</v>
      </c>
      <c r="Y104" s="3">
        <f t="shared" si="37"/>
        <v>0</v>
      </c>
      <c r="Z104" s="3">
        <f t="shared" si="38"/>
        <v>0</v>
      </c>
      <c r="AA104" s="3">
        <f t="shared" si="39"/>
        <v>1</v>
      </c>
      <c r="AB104" s="3">
        <f t="shared" si="40"/>
        <v>1</v>
      </c>
      <c r="AC104" s="3">
        <f t="shared" si="41"/>
        <v>1</v>
      </c>
      <c r="AD104" s="3">
        <f t="shared" si="59"/>
        <v>1</v>
      </c>
      <c r="AE104" s="3">
        <f t="shared" si="43"/>
        <v>0</v>
      </c>
      <c r="AF104" s="3">
        <f t="shared" si="29"/>
        <v>0</v>
      </c>
      <c r="AG104" s="3">
        <f t="shared" si="44"/>
        <v>1</v>
      </c>
      <c r="AH104" s="3">
        <f t="shared" si="45"/>
        <v>1</v>
      </c>
      <c r="AI104" s="3">
        <f t="shared" si="46"/>
        <v>9</v>
      </c>
      <c r="AJ104">
        <v>3</v>
      </c>
      <c r="AK104" t="s">
        <v>83</v>
      </c>
      <c r="AL104" s="3">
        <f t="shared" si="47"/>
        <v>0</v>
      </c>
      <c r="AM104" s="3">
        <f t="shared" si="48"/>
        <v>0</v>
      </c>
      <c r="AN104" s="3">
        <f t="shared" si="49"/>
        <v>0</v>
      </c>
      <c r="AO104" s="3">
        <f t="shared" si="50"/>
        <v>0</v>
      </c>
      <c r="AP104" s="3">
        <f t="shared" si="51"/>
        <v>0</v>
      </c>
      <c r="AQ104" s="3">
        <f t="shared" si="52"/>
        <v>0</v>
      </c>
      <c r="AR104" s="3">
        <f t="shared" si="53"/>
        <v>0</v>
      </c>
      <c r="AS104" s="3">
        <f t="shared" si="54"/>
        <v>0</v>
      </c>
      <c r="AT104" s="3">
        <f t="shared" si="55"/>
        <v>0</v>
      </c>
      <c r="AU104" s="3">
        <f t="shared" si="56"/>
        <v>1</v>
      </c>
      <c r="AV104" s="3">
        <f t="shared" si="57"/>
        <v>1</v>
      </c>
      <c r="AW104" s="3">
        <f t="shared" si="58"/>
        <v>1</v>
      </c>
      <c r="AX104" t="s">
        <v>244</v>
      </c>
    </row>
    <row r="105" spans="1:50" x14ac:dyDescent="0.25">
      <c r="A105">
        <v>109</v>
      </c>
      <c r="B105" t="s">
        <v>14</v>
      </c>
      <c r="C105" s="7">
        <v>1</v>
      </c>
      <c r="D105" t="s">
        <v>245</v>
      </c>
      <c r="E105" s="5" t="str">
        <f t="shared" si="30"/>
        <v>2017-05-03</v>
      </c>
      <c r="F105" s="7">
        <f t="shared" si="31"/>
        <v>2017</v>
      </c>
      <c r="G105" s="7">
        <f t="shared" si="32"/>
        <v>5</v>
      </c>
      <c r="H105" s="7">
        <f t="shared" si="33"/>
        <v>3</v>
      </c>
      <c r="I105">
        <v>4</v>
      </c>
      <c r="J105">
        <v>12</v>
      </c>
      <c r="K105" t="s">
        <v>57</v>
      </c>
      <c r="L105" s="7">
        <v>3</v>
      </c>
      <c r="M105">
        <v>1</v>
      </c>
      <c r="N105" s="7">
        <v>1</v>
      </c>
      <c r="O105" t="s">
        <v>17</v>
      </c>
      <c r="Q105" t="s">
        <v>17</v>
      </c>
      <c r="T105">
        <v>3</v>
      </c>
      <c r="U105" t="s">
        <v>61</v>
      </c>
      <c r="V105" s="3">
        <f t="shared" si="34"/>
        <v>1</v>
      </c>
      <c r="W105" s="3">
        <f t="shared" si="35"/>
        <v>1</v>
      </c>
      <c r="X105" s="3">
        <f t="shared" si="36"/>
        <v>1</v>
      </c>
      <c r="Y105" s="3">
        <f t="shared" si="37"/>
        <v>0</v>
      </c>
      <c r="Z105" s="3">
        <f t="shared" si="38"/>
        <v>0</v>
      </c>
      <c r="AA105" s="3">
        <f t="shared" si="39"/>
        <v>0</v>
      </c>
      <c r="AB105" s="3">
        <f t="shared" si="40"/>
        <v>0</v>
      </c>
      <c r="AC105" s="3">
        <f t="shared" si="41"/>
        <v>1</v>
      </c>
      <c r="AD105" s="3">
        <f>IF(ISNUMBER(SEARCH("table",U105)),1,0)</f>
        <v>1</v>
      </c>
      <c r="AE105" s="3">
        <f t="shared" si="43"/>
        <v>0</v>
      </c>
      <c r="AF105" s="3">
        <f t="shared" si="29"/>
        <v>0</v>
      </c>
      <c r="AG105" s="3">
        <f t="shared" si="44"/>
        <v>0</v>
      </c>
      <c r="AH105" s="3">
        <f t="shared" si="45"/>
        <v>0</v>
      </c>
      <c r="AI105" s="3">
        <f t="shared" si="46"/>
        <v>5</v>
      </c>
      <c r="AJ105">
        <v>3</v>
      </c>
      <c r="AK105" t="s">
        <v>246</v>
      </c>
      <c r="AL105" s="3">
        <f t="shared" si="47"/>
        <v>0</v>
      </c>
      <c r="AM105" s="3">
        <f t="shared" si="48"/>
        <v>0</v>
      </c>
      <c r="AN105" s="3">
        <f t="shared" si="49"/>
        <v>0</v>
      </c>
      <c r="AO105" s="3">
        <f t="shared" si="50"/>
        <v>0</v>
      </c>
      <c r="AP105" s="3">
        <f t="shared" si="51"/>
        <v>0</v>
      </c>
      <c r="AQ105" s="3">
        <f t="shared" si="52"/>
        <v>0</v>
      </c>
      <c r="AR105" s="3">
        <f t="shared" si="53"/>
        <v>1</v>
      </c>
      <c r="AS105" s="3">
        <f t="shared" si="54"/>
        <v>1</v>
      </c>
      <c r="AT105" s="3">
        <f t="shared" si="55"/>
        <v>1</v>
      </c>
      <c r="AU105" s="3">
        <f t="shared" si="56"/>
        <v>1</v>
      </c>
      <c r="AV105" s="3">
        <f t="shared" si="57"/>
        <v>1</v>
      </c>
      <c r="AW105" s="3">
        <f t="shared" si="58"/>
        <v>0</v>
      </c>
      <c r="AX105" t="s">
        <v>247</v>
      </c>
    </row>
    <row r="106" spans="1:50" x14ac:dyDescent="0.25">
      <c r="A106">
        <v>110</v>
      </c>
      <c r="B106" t="s">
        <v>91</v>
      </c>
      <c r="C106" s="7">
        <v>2</v>
      </c>
      <c r="D106" t="s">
        <v>245</v>
      </c>
      <c r="E106" s="5" t="str">
        <f t="shared" si="30"/>
        <v>2017-05-03</v>
      </c>
      <c r="F106" s="7">
        <f t="shared" si="31"/>
        <v>2017</v>
      </c>
      <c r="G106" s="7">
        <f t="shared" si="32"/>
        <v>5</v>
      </c>
      <c r="H106" s="7">
        <f t="shared" si="33"/>
        <v>3</v>
      </c>
      <c r="I106">
        <v>6</v>
      </c>
      <c r="J106">
        <v>22</v>
      </c>
      <c r="K106" t="s">
        <v>57</v>
      </c>
      <c r="L106" s="7">
        <v>3</v>
      </c>
      <c r="M106">
        <v>3</v>
      </c>
      <c r="N106" s="7">
        <v>3</v>
      </c>
      <c r="O106" t="s">
        <v>40</v>
      </c>
      <c r="P106" s="7">
        <v>0</v>
      </c>
      <c r="Q106" t="s">
        <v>41</v>
      </c>
      <c r="R106" s="3" t="s">
        <v>41</v>
      </c>
      <c r="S106" s="3">
        <v>1</v>
      </c>
      <c r="T106">
        <v>3</v>
      </c>
      <c r="U106" t="s">
        <v>248</v>
      </c>
      <c r="V106" s="3">
        <f t="shared" si="34"/>
        <v>1</v>
      </c>
      <c r="W106" s="3">
        <f t="shared" si="35"/>
        <v>0</v>
      </c>
      <c r="X106" s="3">
        <f t="shared" si="36"/>
        <v>1</v>
      </c>
      <c r="Y106" s="3">
        <f t="shared" si="37"/>
        <v>0</v>
      </c>
      <c r="Z106" s="3">
        <f t="shared" si="38"/>
        <v>0</v>
      </c>
      <c r="AA106" s="3">
        <f t="shared" si="39"/>
        <v>1</v>
      </c>
      <c r="AB106" s="3">
        <f t="shared" si="40"/>
        <v>0</v>
      </c>
      <c r="AC106" s="3">
        <f t="shared" si="41"/>
        <v>1</v>
      </c>
      <c r="AD106" s="3">
        <f t="shared" ref="AD106:AD132" si="60">IF(ISNUMBER(SEARCH("table",U106)),1,0)</f>
        <v>1</v>
      </c>
      <c r="AE106" s="3">
        <f t="shared" si="43"/>
        <v>0</v>
      </c>
      <c r="AF106" s="3">
        <f t="shared" si="29"/>
        <v>0</v>
      </c>
      <c r="AG106" s="3">
        <f t="shared" si="44"/>
        <v>0</v>
      </c>
      <c r="AH106" s="3">
        <f t="shared" si="45"/>
        <v>0</v>
      </c>
      <c r="AI106" s="3">
        <f t="shared" si="46"/>
        <v>5</v>
      </c>
      <c r="AJ106">
        <v>2</v>
      </c>
      <c r="AK106" t="s">
        <v>93</v>
      </c>
      <c r="AL106" s="3">
        <f t="shared" si="47"/>
        <v>0</v>
      </c>
      <c r="AM106" s="3">
        <f t="shared" si="48"/>
        <v>0</v>
      </c>
      <c r="AN106" s="3">
        <f t="shared" si="49"/>
        <v>0</v>
      </c>
      <c r="AO106" s="3">
        <f t="shared" si="50"/>
        <v>0</v>
      </c>
      <c r="AP106" s="3">
        <f t="shared" si="51"/>
        <v>0</v>
      </c>
      <c r="AQ106" s="3">
        <f t="shared" si="52"/>
        <v>0</v>
      </c>
      <c r="AR106" s="3">
        <f t="shared" si="53"/>
        <v>0</v>
      </c>
      <c r="AS106" s="3">
        <f t="shared" si="54"/>
        <v>0</v>
      </c>
      <c r="AT106" s="3">
        <f t="shared" si="55"/>
        <v>0</v>
      </c>
      <c r="AU106" s="3">
        <f t="shared" si="56"/>
        <v>0</v>
      </c>
      <c r="AV106" s="3">
        <f t="shared" si="57"/>
        <v>0</v>
      </c>
      <c r="AW106" s="3">
        <f t="shared" si="58"/>
        <v>0</v>
      </c>
      <c r="AX106" t="s">
        <v>249</v>
      </c>
    </row>
    <row r="107" spans="1:50" x14ac:dyDescent="0.25">
      <c r="A107">
        <v>113</v>
      </c>
      <c r="B107" t="s">
        <v>91</v>
      </c>
      <c r="C107" s="7">
        <v>2</v>
      </c>
      <c r="D107" t="s">
        <v>245</v>
      </c>
      <c r="E107" s="5" t="str">
        <f t="shared" si="30"/>
        <v>2017-05-03</v>
      </c>
      <c r="F107" s="7">
        <f t="shared" si="31"/>
        <v>2017</v>
      </c>
      <c r="G107" s="7">
        <f t="shared" si="32"/>
        <v>5</v>
      </c>
      <c r="H107" s="7">
        <f t="shared" si="33"/>
        <v>3</v>
      </c>
      <c r="I107">
        <v>11</v>
      </c>
      <c r="J107">
        <v>26</v>
      </c>
      <c r="K107" t="s">
        <v>34</v>
      </c>
      <c r="L107" s="7">
        <v>2</v>
      </c>
      <c r="M107">
        <v>3</v>
      </c>
      <c r="N107" s="7">
        <v>3</v>
      </c>
      <c r="O107" t="s">
        <v>40</v>
      </c>
      <c r="P107" s="7">
        <v>0</v>
      </c>
      <c r="Q107" t="s">
        <v>41</v>
      </c>
      <c r="R107" s="3" t="s">
        <v>41</v>
      </c>
      <c r="S107" s="3">
        <v>1</v>
      </c>
      <c r="T107">
        <v>4</v>
      </c>
      <c r="U107" t="s">
        <v>250</v>
      </c>
      <c r="V107" s="3">
        <f t="shared" si="34"/>
        <v>1</v>
      </c>
      <c r="W107" s="3">
        <f t="shared" si="35"/>
        <v>1</v>
      </c>
      <c r="X107" s="3">
        <f t="shared" si="36"/>
        <v>1</v>
      </c>
      <c r="Y107" s="3">
        <f t="shared" si="37"/>
        <v>0</v>
      </c>
      <c r="Z107" s="3">
        <f t="shared" si="38"/>
        <v>0</v>
      </c>
      <c r="AA107" s="3">
        <f t="shared" si="39"/>
        <v>1</v>
      </c>
      <c r="AB107" s="3">
        <f t="shared" si="40"/>
        <v>1</v>
      </c>
      <c r="AC107" s="3">
        <f t="shared" si="41"/>
        <v>1</v>
      </c>
      <c r="AD107" s="3">
        <f t="shared" si="60"/>
        <v>1</v>
      </c>
      <c r="AE107" s="3">
        <f t="shared" si="43"/>
        <v>0</v>
      </c>
      <c r="AF107" s="3">
        <f t="shared" si="29"/>
        <v>0</v>
      </c>
      <c r="AG107" s="3">
        <f t="shared" si="44"/>
        <v>1</v>
      </c>
      <c r="AH107" s="3">
        <f t="shared" si="45"/>
        <v>1</v>
      </c>
      <c r="AI107" s="3">
        <f t="shared" si="46"/>
        <v>9</v>
      </c>
      <c r="AJ107">
        <v>3</v>
      </c>
      <c r="AK107" t="s">
        <v>93</v>
      </c>
      <c r="AL107" s="3">
        <f t="shared" si="47"/>
        <v>0</v>
      </c>
      <c r="AM107" s="3">
        <f t="shared" si="48"/>
        <v>0</v>
      </c>
      <c r="AN107" s="3">
        <f t="shared" si="49"/>
        <v>0</v>
      </c>
      <c r="AO107" s="3">
        <f t="shared" si="50"/>
        <v>0</v>
      </c>
      <c r="AP107" s="3">
        <f t="shared" si="51"/>
        <v>0</v>
      </c>
      <c r="AQ107" s="3">
        <f t="shared" si="52"/>
        <v>0</v>
      </c>
      <c r="AR107" s="3">
        <f t="shared" si="53"/>
        <v>0</v>
      </c>
      <c r="AS107" s="3">
        <f t="shared" si="54"/>
        <v>0</v>
      </c>
      <c r="AT107" s="3">
        <f t="shared" si="55"/>
        <v>0</v>
      </c>
      <c r="AU107" s="3">
        <f t="shared" si="56"/>
        <v>0</v>
      </c>
      <c r="AV107" s="3">
        <f t="shared" si="57"/>
        <v>0</v>
      </c>
      <c r="AW107" s="3">
        <f t="shared" si="58"/>
        <v>0</v>
      </c>
      <c r="AX107" t="s">
        <v>251</v>
      </c>
    </row>
    <row r="108" spans="1:50" x14ac:dyDescent="0.25">
      <c r="A108">
        <v>118</v>
      </c>
      <c r="B108" t="s">
        <v>91</v>
      </c>
      <c r="C108" s="7">
        <v>2</v>
      </c>
      <c r="D108" t="s">
        <v>252</v>
      </c>
      <c r="E108" s="5" t="str">
        <f t="shared" si="30"/>
        <v>2017-05-04</v>
      </c>
      <c r="F108" s="7">
        <f t="shared" si="31"/>
        <v>2017</v>
      </c>
      <c r="G108" s="7">
        <f t="shared" si="32"/>
        <v>5</v>
      </c>
      <c r="H108" s="7">
        <f t="shared" si="33"/>
        <v>4</v>
      </c>
      <c r="I108">
        <v>5</v>
      </c>
      <c r="J108">
        <v>25</v>
      </c>
      <c r="K108" t="s">
        <v>16</v>
      </c>
      <c r="L108" s="7">
        <v>1</v>
      </c>
      <c r="M108">
        <v>1</v>
      </c>
      <c r="N108" s="7">
        <v>1</v>
      </c>
      <c r="O108" t="s">
        <v>17</v>
      </c>
      <c r="Q108" t="s">
        <v>17</v>
      </c>
      <c r="T108">
        <v>1</v>
      </c>
      <c r="U108" t="s">
        <v>253</v>
      </c>
      <c r="V108" s="3">
        <f t="shared" si="34"/>
        <v>0</v>
      </c>
      <c r="W108" s="3">
        <f t="shared" si="35"/>
        <v>0</v>
      </c>
      <c r="X108" s="3">
        <f t="shared" si="36"/>
        <v>0</v>
      </c>
      <c r="Y108" s="3">
        <f t="shared" si="37"/>
        <v>0</v>
      </c>
      <c r="Z108" s="3">
        <f t="shared" si="38"/>
        <v>0</v>
      </c>
      <c r="AA108" s="3">
        <f t="shared" si="39"/>
        <v>1</v>
      </c>
      <c r="AB108" s="3">
        <f t="shared" si="40"/>
        <v>0</v>
      </c>
      <c r="AC108" s="3">
        <f t="shared" si="41"/>
        <v>1</v>
      </c>
      <c r="AD108" s="3">
        <f t="shared" si="60"/>
        <v>0</v>
      </c>
      <c r="AE108" s="3">
        <f t="shared" si="43"/>
        <v>0</v>
      </c>
      <c r="AF108" s="3">
        <f t="shared" si="29"/>
        <v>0</v>
      </c>
      <c r="AG108" s="3">
        <f t="shared" si="44"/>
        <v>0</v>
      </c>
      <c r="AH108" s="3">
        <f t="shared" si="45"/>
        <v>1</v>
      </c>
      <c r="AI108" s="3">
        <f t="shared" si="46"/>
        <v>3</v>
      </c>
      <c r="AJ108">
        <v>3</v>
      </c>
      <c r="AK108" t="s">
        <v>83</v>
      </c>
      <c r="AL108" s="3">
        <f t="shared" si="47"/>
        <v>0</v>
      </c>
      <c r="AM108" s="3">
        <f t="shared" si="48"/>
        <v>0</v>
      </c>
      <c r="AN108" s="3">
        <f t="shared" si="49"/>
        <v>0</v>
      </c>
      <c r="AO108" s="3">
        <f t="shared" si="50"/>
        <v>0</v>
      </c>
      <c r="AP108" s="3">
        <f t="shared" si="51"/>
        <v>0</v>
      </c>
      <c r="AQ108" s="3">
        <f t="shared" si="52"/>
        <v>0</v>
      </c>
      <c r="AR108" s="3">
        <f t="shared" si="53"/>
        <v>0</v>
      </c>
      <c r="AS108" s="3">
        <f t="shared" si="54"/>
        <v>0</v>
      </c>
      <c r="AT108" s="3">
        <f t="shared" si="55"/>
        <v>0</v>
      </c>
      <c r="AU108" s="3">
        <f t="shared" si="56"/>
        <v>1</v>
      </c>
      <c r="AV108" s="3">
        <f t="shared" si="57"/>
        <v>1</v>
      </c>
      <c r="AW108" s="3">
        <f t="shared" si="58"/>
        <v>1</v>
      </c>
      <c r="AX108" t="s">
        <v>254</v>
      </c>
    </row>
    <row r="109" spans="1:50" x14ac:dyDescent="0.25">
      <c r="A109">
        <v>125</v>
      </c>
      <c r="B109" t="s">
        <v>91</v>
      </c>
      <c r="C109" s="7">
        <v>2</v>
      </c>
      <c r="D109" t="s">
        <v>252</v>
      </c>
      <c r="E109" s="5" t="str">
        <f t="shared" si="30"/>
        <v>2017-05-04</v>
      </c>
      <c r="F109" s="7">
        <f t="shared" si="31"/>
        <v>2017</v>
      </c>
      <c r="G109" s="7">
        <f t="shared" si="32"/>
        <v>5</v>
      </c>
      <c r="H109" s="7">
        <f t="shared" si="33"/>
        <v>4</v>
      </c>
      <c r="I109">
        <v>5</v>
      </c>
      <c r="J109">
        <v>14</v>
      </c>
      <c r="K109" t="s">
        <v>34</v>
      </c>
      <c r="L109" s="7">
        <v>2</v>
      </c>
      <c r="M109">
        <v>1</v>
      </c>
      <c r="N109" s="7">
        <v>1</v>
      </c>
      <c r="O109" t="s">
        <v>40</v>
      </c>
      <c r="P109" s="7">
        <v>0</v>
      </c>
      <c r="Q109" t="s">
        <v>103</v>
      </c>
      <c r="R109" s="3" t="s">
        <v>103</v>
      </c>
      <c r="S109" s="3">
        <v>3</v>
      </c>
      <c r="T109">
        <v>2</v>
      </c>
      <c r="U109" t="s">
        <v>82</v>
      </c>
      <c r="V109" s="3">
        <f t="shared" si="34"/>
        <v>1</v>
      </c>
      <c r="W109" s="3">
        <f t="shared" si="35"/>
        <v>0</v>
      </c>
      <c r="X109" s="3">
        <f t="shared" si="36"/>
        <v>1</v>
      </c>
      <c r="Y109" s="3">
        <f t="shared" si="37"/>
        <v>0</v>
      </c>
      <c r="Z109" s="3">
        <f t="shared" si="38"/>
        <v>0</v>
      </c>
      <c r="AA109" s="3">
        <f t="shared" si="39"/>
        <v>1</v>
      </c>
      <c r="AB109" s="3">
        <f t="shared" si="40"/>
        <v>0</v>
      </c>
      <c r="AC109" s="3">
        <f t="shared" si="41"/>
        <v>1</v>
      </c>
      <c r="AD109" s="3">
        <f t="shared" si="60"/>
        <v>0</v>
      </c>
      <c r="AE109" s="3">
        <f t="shared" si="43"/>
        <v>0</v>
      </c>
      <c r="AF109" s="3">
        <f t="shared" si="29"/>
        <v>0</v>
      </c>
      <c r="AG109" s="3">
        <f t="shared" si="44"/>
        <v>1</v>
      </c>
      <c r="AH109" s="3">
        <f t="shared" si="45"/>
        <v>1</v>
      </c>
      <c r="AI109" s="3">
        <f t="shared" si="46"/>
        <v>6</v>
      </c>
      <c r="AJ109">
        <v>3</v>
      </c>
      <c r="AK109" t="s">
        <v>25</v>
      </c>
      <c r="AL109" s="3">
        <f t="shared" si="47"/>
        <v>1</v>
      </c>
      <c r="AM109" s="3">
        <f t="shared" si="48"/>
        <v>0</v>
      </c>
      <c r="AN109" s="3">
        <f t="shared" si="49"/>
        <v>0</v>
      </c>
      <c r="AO109" s="3">
        <f t="shared" si="50"/>
        <v>0</v>
      </c>
      <c r="AP109" s="3">
        <f t="shared" si="51"/>
        <v>0</v>
      </c>
      <c r="AQ109" s="3">
        <f t="shared" si="52"/>
        <v>0</v>
      </c>
      <c r="AR109" s="3">
        <f t="shared" si="53"/>
        <v>0</v>
      </c>
      <c r="AS109" s="3">
        <f t="shared" si="54"/>
        <v>0</v>
      </c>
      <c r="AT109" s="3">
        <f t="shared" si="55"/>
        <v>1</v>
      </c>
      <c r="AU109" s="3">
        <f t="shared" si="56"/>
        <v>1</v>
      </c>
      <c r="AV109" s="3">
        <f t="shared" si="57"/>
        <v>1</v>
      </c>
      <c r="AW109" s="3">
        <f t="shared" si="58"/>
        <v>1</v>
      </c>
      <c r="AX109" t="s">
        <v>255</v>
      </c>
    </row>
    <row r="110" spans="1:50" x14ac:dyDescent="0.25">
      <c r="A110">
        <v>119</v>
      </c>
      <c r="B110" t="s">
        <v>91</v>
      </c>
      <c r="C110" s="7">
        <v>2</v>
      </c>
      <c r="D110" t="s">
        <v>252</v>
      </c>
      <c r="E110" s="5" t="str">
        <f t="shared" si="30"/>
        <v>2017-05-04</v>
      </c>
      <c r="F110" s="7">
        <f t="shared" si="31"/>
        <v>2017</v>
      </c>
      <c r="G110" s="7">
        <f t="shared" si="32"/>
        <v>5</v>
      </c>
      <c r="H110" s="7">
        <f t="shared" si="33"/>
        <v>4</v>
      </c>
      <c r="I110">
        <v>3</v>
      </c>
      <c r="J110">
        <v>14</v>
      </c>
      <c r="K110" t="s">
        <v>16</v>
      </c>
      <c r="L110" s="7">
        <v>1</v>
      </c>
      <c r="M110">
        <v>1</v>
      </c>
      <c r="N110" s="7">
        <v>1</v>
      </c>
      <c r="O110" t="s">
        <v>40</v>
      </c>
      <c r="P110" s="7">
        <v>0</v>
      </c>
      <c r="Q110" t="s">
        <v>41</v>
      </c>
      <c r="R110" s="3" t="s">
        <v>41</v>
      </c>
      <c r="S110" s="3">
        <v>1</v>
      </c>
      <c r="T110">
        <v>4</v>
      </c>
      <c r="U110" t="s">
        <v>256</v>
      </c>
      <c r="V110" s="3">
        <f t="shared" si="34"/>
        <v>1</v>
      </c>
      <c r="W110" s="3">
        <f t="shared" si="35"/>
        <v>0</v>
      </c>
      <c r="X110" s="3">
        <f t="shared" si="36"/>
        <v>1</v>
      </c>
      <c r="Y110" s="3">
        <f t="shared" si="37"/>
        <v>0</v>
      </c>
      <c r="Z110" s="3">
        <f t="shared" si="38"/>
        <v>0</v>
      </c>
      <c r="AA110" s="3">
        <f t="shared" si="39"/>
        <v>1</v>
      </c>
      <c r="AB110" s="3">
        <f t="shared" si="40"/>
        <v>0</v>
      </c>
      <c r="AC110" s="3">
        <f t="shared" si="41"/>
        <v>0</v>
      </c>
      <c r="AD110" s="3">
        <f t="shared" si="60"/>
        <v>0</v>
      </c>
      <c r="AE110" s="3">
        <f t="shared" si="43"/>
        <v>0</v>
      </c>
      <c r="AF110" s="3">
        <f t="shared" si="29"/>
        <v>0</v>
      </c>
      <c r="AG110" s="3">
        <f t="shared" si="44"/>
        <v>1</v>
      </c>
      <c r="AH110" s="3">
        <f t="shared" si="45"/>
        <v>0</v>
      </c>
      <c r="AI110" s="3">
        <f t="shared" si="46"/>
        <v>4</v>
      </c>
      <c r="AJ110">
        <v>3</v>
      </c>
      <c r="AK110" t="s">
        <v>93</v>
      </c>
      <c r="AL110" s="3">
        <f t="shared" si="47"/>
        <v>0</v>
      </c>
      <c r="AM110" s="3">
        <f t="shared" si="48"/>
        <v>0</v>
      </c>
      <c r="AN110" s="3">
        <f t="shared" si="49"/>
        <v>0</v>
      </c>
      <c r="AO110" s="3">
        <f t="shared" si="50"/>
        <v>0</v>
      </c>
      <c r="AP110" s="3">
        <f t="shared" si="51"/>
        <v>0</v>
      </c>
      <c r="AQ110" s="3">
        <f t="shared" si="52"/>
        <v>0</v>
      </c>
      <c r="AR110" s="3">
        <f t="shared" si="53"/>
        <v>0</v>
      </c>
      <c r="AS110" s="3">
        <f t="shared" si="54"/>
        <v>0</v>
      </c>
      <c r="AT110" s="3">
        <f t="shared" si="55"/>
        <v>0</v>
      </c>
      <c r="AU110" s="3">
        <f t="shared" si="56"/>
        <v>0</v>
      </c>
      <c r="AV110" s="3">
        <f t="shared" si="57"/>
        <v>0</v>
      </c>
      <c r="AW110" s="3">
        <f t="shared" si="58"/>
        <v>0</v>
      </c>
      <c r="AX110" t="s">
        <v>257</v>
      </c>
    </row>
    <row r="111" spans="1:50" x14ac:dyDescent="0.25">
      <c r="A111">
        <v>115</v>
      </c>
      <c r="B111" t="s">
        <v>91</v>
      </c>
      <c r="C111" s="7">
        <v>2</v>
      </c>
      <c r="D111" t="s">
        <v>258</v>
      </c>
      <c r="E111" s="5" t="str">
        <f t="shared" si="30"/>
        <v>2017-05-11</v>
      </c>
      <c r="F111" s="7">
        <f t="shared" si="31"/>
        <v>2017</v>
      </c>
      <c r="G111" s="7">
        <f t="shared" si="32"/>
        <v>5</v>
      </c>
      <c r="H111" s="7">
        <f t="shared" si="33"/>
        <v>11</v>
      </c>
      <c r="I111">
        <v>4</v>
      </c>
      <c r="J111">
        <v>16</v>
      </c>
      <c r="K111" t="s">
        <v>57</v>
      </c>
      <c r="L111" s="7">
        <v>3</v>
      </c>
      <c r="M111">
        <v>2</v>
      </c>
      <c r="N111" s="7">
        <v>2</v>
      </c>
      <c r="O111" t="s">
        <v>17</v>
      </c>
      <c r="Q111" t="s">
        <v>17</v>
      </c>
      <c r="T111">
        <v>3</v>
      </c>
      <c r="U111" t="s">
        <v>259</v>
      </c>
      <c r="V111" s="3">
        <f t="shared" si="34"/>
        <v>1</v>
      </c>
      <c r="W111" s="3">
        <f t="shared" si="35"/>
        <v>1</v>
      </c>
      <c r="X111" s="3">
        <f t="shared" si="36"/>
        <v>1</v>
      </c>
      <c r="Y111" s="3">
        <f t="shared" si="37"/>
        <v>0</v>
      </c>
      <c r="Z111" s="3">
        <f t="shared" si="38"/>
        <v>0</v>
      </c>
      <c r="AA111" s="3">
        <f t="shared" si="39"/>
        <v>1</v>
      </c>
      <c r="AB111" s="3">
        <f t="shared" si="40"/>
        <v>1</v>
      </c>
      <c r="AC111" s="3">
        <f t="shared" si="41"/>
        <v>1</v>
      </c>
      <c r="AD111" s="3">
        <f t="shared" si="60"/>
        <v>1</v>
      </c>
      <c r="AE111" s="3">
        <f t="shared" si="43"/>
        <v>1</v>
      </c>
      <c r="AF111" s="3">
        <f t="shared" si="29"/>
        <v>0</v>
      </c>
      <c r="AG111" s="3">
        <f t="shared" si="44"/>
        <v>1</v>
      </c>
      <c r="AH111" s="3">
        <f t="shared" si="45"/>
        <v>1</v>
      </c>
      <c r="AI111" s="3">
        <f t="shared" si="46"/>
        <v>10</v>
      </c>
      <c r="AJ111">
        <v>3</v>
      </c>
      <c r="AK111" t="s">
        <v>93</v>
      </c>
      <c r="AL111" s="3">
        <f t="shared" si="47"/>
        <v>0</v>
      </c>
      <c r="AM111" s="3">
        <f t="shared" si="48"/>
        <v>0</v>
      </c>
      <c r="AN111" s="3">
        <f t="shared" si="49"/>
        <v>0</v>
      </c>
      <c r="AO111" s="3">
        <f t="shared" si="50"/>
        <v>0</v>
      </c>
      <c r="AP111" s="3">
        <f t="shared" si="51"/>
        <v>0</v>
      </c>
      <c r="AQ111" s="3">
        <f t="shared" si="52"/>
        <v>0</v>
      </c>
      <c r="AR111" s="3">
        <f t="shared" si="53"/>
        <v>0</v>
      </c>
      <c r="AS111" s="3">
        <f t="shared" si="54"/>
        <v>0</v>
      </c>
      <c r="AT111" s="3">
        <f t="shared" si="55"/>
        <v>0</v>
      </c>
      <c r="AU111" s="3">
        <f t="shared" si="56"/>
        <v>0</v>
      </c>
      <c r="AV111" s="3">
        <f t="shared" si="57"/>
        <v>0</v>
      </c>
      <c r="AW111" s="3">
        <f t="shared" si="58"/>
        <v>0</v>
      </c>
      <c r="AX111" t="s">
        <v>260</v>
      </c>
    </row>
    <row r="112" spans="1:50" x14ac:dyDescent="0.25">
      <c r="A112">
        <v>108</v>
      </c>
      <c r="B112" t="s">
        <v>14</v>
      </c>
      <c r="C112" s="7">
        <v>1</v>
      </c>
      <c r="D112" t="s">
        <v>258</v>
      </c>
      <c r="E112" s="5" t="str">
        <f t="shared" si="30"/>
        <v>2017-05-11</v>
      </c>
      <c r="F112" s="7">
        <f t="shared" si="31"/>
        <v>2017</v>
      </c>
      <c r="G112" s="7">
        <f t="shared" si="32"/>
        <v>5</v>
      </c>
      <c r="H112" s="7">
        <f t="shared" si="33"/>
        <v>11</v>
      </c>
      <c r="I112">
        <v>15</v>
      </c>
      <c r="J112">
        <v>22</v>
      </c>
      <c r="K112" t="s">
        <v>34</v>
      </c>
      <c r="L112" s="7">
        <v>2</v>
      </c>
      <c r="M112">
        <v>2</v>
      </c>
      <c r="N112" s="7">
        <v>2</v>
      </c>
      <c r="O112" t="s">
        <v>40</v>
      </c>
      <c r="P112" s="7">
        <v>0</v>
      </c>
      <c r="Q112" t="s">
        <v>41</v>
      </c>
      <c r="R112" s="3" t="s">
        <v>41</v>
      </c>
      <c r="S112" s="3">
        <v>1</v>
      </c>
      <c r="T112">
        <v>4</v>
      </c>
      <c r="U112" t="s">
        <v>261</v>
      </c>
      <c r="V112" s="3">
        <f t="shared" si="34"/>
        <v>1</v>
      </c>
      <c r="W112" s="3">
        <f t="shared" si="35"/>
        <v>1</v>
      </c>
      <c r="X112" s="3">
        <f t="shared" si="36"/>
        <v>1</v>
      </c>
      <c r="Y112" s="3">
        <f t="shared" si="37"/>
        <v>0</v>
      </c>
      <c r="Z112" s="3">
        <f t="shared" si="38"/>
        <v>0</v>
      </c>
      <c r="AA112" s="3">
        <f t="shared" si="39"/>
        <v>1</v>
      </c>
      <c r="AB112" s="3">
        <f t="shared" si="40"/>
        <v>0</v>
      </c>
      <c r="AC112" s="3">
        <f t="shared" si="41"/>
        <v>1</v>
      </c>
      <c r="AD112" s="3">
        <f t="shared" si="60"/>
        <v>1</v>
      </c>
      <c r="AE112" s="3">
        <f t="shared" si="43"/>
        <v>0</v>
      </c>
      <c r="AF112" s="3">
        <f t="shared" si="29"/>
        <v>0</v>
      </c>
      <c r="AG112" s="3">
        <f t="shared" si="44"/>
        <v>1</v>
      </c>
      <c r="AH112" s="3">
        <f t="shared" si="45"/>
        <v>0</v>
      </c>
      <c r="AI112" s="3">
        <f t="shared" si="46"/>
        <v>7</v>
      </c>
      <c r="AJ112">
        <v>3</v>
      </c>
      <c r="AK112" t="s">
        <v>36</v>
      </c>
      <c r="AL112" s="3">
        <f t="shared" si="47"/>
        <v>0</v>
      </c>
      <c r="AM112" s="3">
        <f t="shared" si="48"/>
        <v>0</v>
      </c>
      <c r="AN112" s="3">
        <f t="shared" si="49"/>
        <v>0</v>
      </c>
      <c r="AO112" s="3">
        <f t="shared" si="50"/>
        <v>0</v>
      </c>
      <c r="AP112" s="3">
        <f t="shared" si="51"/>
        <v>0</v>
      </c>
      <c r="AQ112" s="3">
        <f t="shared" si="52"/>
        <v>0</v>
      </c>
      <c r="AR112" s="3">
        <f t="shared" si="53"/>
        <v>0</v>
      </c>
      <c r="AS112" s="3">
        <f t="shared" si="54"/>
        <v>1</v>
      </c>
      <c r="AT112" s="3">
        <f t="shared" si="55"/>
        <v>1</v>
      </c>
      <c r="AU112" s="3">
        <f t="shared" si="56"/>
        <v>1</v>
      </c>
      <c r="AV112" s="3">
        <f t="shared" si="57"/>
        <v>1</v>
      </c>
      <c r="AW112" s="3">
        <f t="shared" si="58"/>
        <v>0</v>
      </c>
      <c r="AX112" t="s">
        <v>262</v>
      </c>
    </row>
    <row r="113" spans="1:50" x14ac:dyDescent="0.25">
      <c r="A113">
        <v>116</v>
      </c>
      <c r="B113" t="s">
        <v>91</v>
      </c>
      <c r="C113" s="7">
        <v>2</v>
      </c>
      <c r="D113" t="s">
        <v>258</v>
      </c>
      <c r="E113" s="5" t="str">
        <f t="shared" si="30"/>
        <v>2017-05-11</v>
      </c>
      <c r="F113" s="7">
        <f t="shared" si="31"/>
        <v>2017</v>
      </c>
      <c r="G113" s="7">
        <f t="shared" si="32"/>
        <v>5</v>
      </c>
      <c r="H113" s="7">
        <f t="shared" si="33"/>
        <v>11</v>
      </c>
      <c r="I113">
        <v>5</v>
      </c>
      <c r="J113">
        <v>25</v>
      </c>
      <c r="K113" t="s">
        <v>34</v>
      </c>
      <c r="L113" s="7">
        <v>2</v>
      </c>
      <c r="M113">
        <v>3</v>
      </c>
      <c r="N113" s="7">
        <v>3</v>
      </c>
      <c r="O113" t="s">
        <v>17</v>
      </c>
      <c r="Q113" t="s">
        <v>17</v>
      </c>
      <c r="T113">
        <v>3</v>
      </c>
      <c r="U113" t="s">
        <v>135</v>
      </c>
      <c r="V113" s="3">
        <f t="shared" si="34"/>
        <v>1</v>
      </c>
      <c r="W113" s="3">
        <f t="shared" si="35"/>
        <v>0</v>
      </c>
      <c r="X113" s="3">
        <f t="shared" si="36"/>
        <v>1</v>
      </c>
      <c r="Y113" s="3">
        <f t="shared" si="37"/>
        <v>0</v>
      </c>
      <c r="Z113" s="3">
        <f t="shared" si="38"/>
        <v>0</v>
      </c>
      <c r="AA113" s="3">
        <f t="shared" si="39"/>
        <v>1</v>
      </c>
      <c r="AB113" s="3">
        <f t="shared" si="40"/>
        <v>1</v>
      </c>
      <c r="AC113" s="3">
        <f t="shared" si="41"/>
        <v>1</v>
      </c>
      <c r="AD113" s="3">
        <f t="shared" si="60"/>
        <v>1</v>
      </c>
      <c r="AE113" s="3">
        <f t="shared" si="43"/>
        <v>1</v>
      </c>
      <c r="AF113" s="3">
        <f t="shared" si="29"/>
        <v>0</v>
      </c>
      <c r="AG113" s="3">
        <f t="shared" si="44"/>
        <v>1</v>
      </c>
      <c r="AH113" s="3">
        <f t="shared" si="45"/>
        <v>1</v>
      </c>
      <c r="AI113" s="3">
        <f t="shared" si="46"/>
        <v>9</v>
      </c>
      <c r="AJ113">
        <v>3</v>
      </c>
      <c r="AK113" t="s">
        <v>122</v>
      </c>
      <c r="AL113" s="3">
        <f t="shared" si="47"/>
        <v>1</v>
      </c>
      <c r="AM113" s="3">
        <f t="shared" si="48"/>
        <v>0</v>
      </c>
      <c r="AN113" s="3">
        <f t="shared" si="49"/>
        <v>0</v>
      </c>
      <c r="AO113" s="3">
        <f t="shared" si="50"/>
        <v>0</v>
      </c>
      <c r="AP113" s="3">
        <f t="shared" si="51"/>
        <v>0</v>
      </c>
      <c r="AQ113" s="3">
        <f t="shared" si="52"/>
        <v>0</v>
      </c>
      <c r="AR113" s="3">
        <f t="shared" si="53"/>
        <v>0</v>
      </c>
      <c r="AS113" s="3">
        <f t="shared" si="54"/>
        <v>0</v>
      </c>
      <c r="AT113" s="3">
        <f t="shared" si="55"/>
        <v>0</v>
      </c>
      <c r="AU113" s="3">
        <f t="shared" si="56"/>
        <v>0</v>
      </c>
      <c r="AV113" s="3">
        <f t="shared" si="57"/>
        <v>1</v>
      </c>
      <c r="AW113" s="3">
        <f t="shared" si="58"/>
        <v>1</v>
      </c>
      <c r="AX113" t="s">
        <v>263</v>
      </c>
    </row>
    <row r="114" spans="1:50" x14ac:dyDescent="0.25">
      <c r="A114">
        <v>117</v>
      </c>
      <c r="B114" t="s">
        <v>91</v>
      </c>
      <c r="C114" s="7">
        <v>2</v>
      </c>
      <c r="D114" t="s">
        <v>258</v>
      </c>
      <c r="E114" s="5" t="str">
        <f t="shared" si="30"/>
        <v>2017-05-11</v>
      </c>
      <c r="F114" s="7">
        <f t="shared" si="31"/>
        <v>2017</v>
      </c>
      <c r="G114" s="7">
        <f t="shared" si="32"/>
        <v>5</v>
      </c>
      <c r="H114" s="7">
        <f t="shared" si="33"/>
        <v>11</v>
      </c>
      <c r="I114">
        <v>10</v>
      </c>
      <c r="J114">
        <v>28</v>
      </c>
      <c r="K114" t="s">
        <v>16</v>
      </c>
      <c r="L114" s="7">
        <v>1</v>
      </c>
      <c r="M114">
        <v>4</v>
      </c>
      <c r="N114" s="7">
        <v>4</v>
      </c>
      <c r="O114" t="s">
        <v>17</v>
      </c>
      <c r="Q114" t="s">
        <v>17</v>
      </c>
      <c r="T114">
        <v>1</v>
      </c>
      <c r="U114" t="s">
        <v>264</v>
      </c>
      <c r="V114" s="3">
        <f t="shared" si="34"/>
        <v>0</v>
      </c>
      <c r="W114" s="3">
        <f t="shared" si="35"/>
        <v>0</v>
      </c>
      <c r="X114" s="3">
        <f t="shared" si="36"/>
        <v>0</v>
      </c>
      <c r="Y114" s="3">
        <f t="shared" si="37"/>
        <v>0</v>
      </c>
      <c r="Z114" s="3">
        <f t="shared" si="38"/>
        <v>0</v>
      </c>
      <c r="AA114" s="3">
        <f t="shared" si="39"/>
        <v>1</v>
      </c>
      <c r="AB114" s="3">
        <f t="shared" si="40"/>
        <v>1</v>
      </c>
      <c r="AC114" s="3">
        <f t="shared" si="41"/>
        <v>1</v>
      </c>
      <c r="AD114" s="3">
        <f t="shared" si="60"/>
        <v>1</v>
      </c>
      <c r="AE114" s="3">
        <f t="shared" si="43"/>
        <v>1</v>
      </c>
      <c r="AF114" s="3">
        <f t="shared" ref="AF114:AF132" si="61">IF(ISNUMBER(SEARCH("sofa_set",U114)),1,0)</f>
        <v>0</v>
      </c>
      <c r="AG114" s="3">
        <f t="shared" si="44"/>
        <v>1</v>
      </c>
      <c r="AH114" s="3">
        <f t="shared" si="45"/>
        <v>1</v>
      </c>
      <c r="AI114" s="3">
        <f t="shared" si="46"/>
        <v>7</v>
      </c>
      <c r="AJ114">
        <v>3</v>
      </c>
      <c r="AK114" t="s">
        <v>203</v>
      </c>
      <c r="AL114" s="3">
        <f t="shared" si="47"/>
        <v>1</v>
      </c>
      <c r="AM114" s="3">
        <f t="shared" si="48"/>
        <v>1</v>
      </c>
      <c r="AN114" s="3">
        <f t="shared" si="49"/>
        <v>0</v>
      </c>
      <c r="AO114" s="3">
        <f t="shared" si="50"/>
        <v>0</v>
      </c>
      <c r="AP114" s="3">
        <f t="shared" si="51"/>
        <v>0</v>
      </c>
      <c r="AQ114" s="3">
        <f t="shared" si="52"/>
        <v>0</v>
      </c>
      <c r="AR114" s="3">
        <f t="shared" si="53"/>
        <v>0</v>
      </c>
      <c r="AS114" s="3">
        <f t="shared" si="54"/>
        <v>0</v>
      </c>
      <c r="AT114" s="3">
        <f t="shared" si="55"/>
        <v>0</v>
      </c>
      <c r="AU114" s="3">
        <f t="shared" si="56"/>
        <v>0</v>
      </c>
      <c r="AV114" s="3">
        <f t="shared" si="57"/>
        <v>1</v>
      </c>
      <c r="AW114" s="3">
        <f t="shared" si="58"/>
        <v>1</v>
      </c>
      <c r="AX114" t="s">
        <v>265</v>
      </c>
    </row>
    <row r="115" spans="1:50" x14ac:dyDescent="0.25">
      <c r="A115">
        <v>144</v>
      </c>
      <c r="B115" t="s">
        <v>91</v>
      </c>
      <c r="C115" s="7">
        <v>2</v>
      </c>
      <c r="D115" t="s">
        <v>266</v>
      </c>
      <c r="E115" s="5" t="str">
        <f t="shared" si="30"/>
        <v>2017-05-18</v>
      </c>
      <c r="F115" s="7">
        <f t="shared" si="31"/>
        <v>2017</v>
      </c>
      <c r="G115" s="7">
        <f t="shared" si="32"/>
        <v>5</v>
      </c>
      <c r="H115" s="7">
        <f t="shared" si="33"/>
        <v>18</v>
      </c>
      <c r="I115">
        <v>7</v>
      </c>
      <c r="J115">
        <v>5</v>
      </c>
      <c r="K115" t="s">
        <v>34</v>
      </c>
      <c r="L115" s="7">
        <v>2</v>
      </c>
      <c r="M115">
        <v>4</v>
      </c>
      <c r="N115" s="7">
        <v>4</v>
      </c>
      <c r="O115" t="s">
        <v>40</v>
      </c>
      <c r="P115" s="7">
        <v>0</v>
      </c>
      <c r="Q115" t="s">
        <v>105</v>
      </c>
      <c r="R115" s="3" t="s">
        <v>105</v>
      </c>
      <c r="S115" s="3">
        <v>4</v>
      </c>
      <c r="T115">
        <v>4</v>
      </c>
      <c r="U115" t="s">
        <v>267</v>
      </c>
      <c r="V115" s="3">
        <f t="shared" si="34"/>
        <v>0</v>
      </c>
      <c r="W115" s="3">
        <f t="shared" si="35"/>
        <v>1</v>
      </c>
      <c r="X115" s="3">
        <f t="shared" si="36"/>
        <v>1</v>
      </c>
      <c r="Y115" s="3">
        <f t="shared" si="37"/>
        <v>0</v>
      </c>
      <c r="Z115" s="3">
        <f t="shared" si="38"/>
        <v>0</v>
      </c>
      <c r="AA115" s="3">
        <f t="shared" si="39"/>
        <v>1</v>
      </c>
      <c r="AB115" s="3">
        <f t="shared" si="40"/>
        <v>0</v>
      </c>
      <c r="AC115" s="3">
        <f t="shared" si="41"/>
        <v>1</v>
      </c>
      <c r="AD115" s="3">
        <f t="shared" si="60"/>
        <v>1</v>
      </c>
      <c r="AE115" s="3">
        <f t="shared" si="43"/>
        <v>1</v>
      </c>
      <c r="AF115" s="3">
        <f t="shared" si="61"/>
        <v>0</v>
      </c>
      <c r="AG115" s="3">
        <f t="shared" si="44"/>
        <v>1</v>
      </c>
      <c r="AH115" s="3">
        <f t="shared" si="45"/>
        <v>1</v>
      </c>
      <c r="AI115" s="3">
        <f t="shared" si="46"/>
        <v>8</v>
      </c>
      <c r="AJ115">
        <v>2</v>
      </c>
      <c r="AK115" t="s">
        <v>93</v>
      </c>
      <c r="AL115" s="3">
        <f t="shared" si="47"/>
        <v>0</v>
      </c>
      <c r="AM115" s="3">
        <f t="shared" si="48"/>
        <v>0</v>
      </c>
      <c r="AN115" s="3">
        <f t="shared" si="49"/>
        <v>0</v>
      </c>
      <c r="AO115" s="3">
        <f t="shared" si="50"/>
        <v>0</v>
      </c>
      <c r="AP115" s="3">
        <f t="shared" si="51"/>
        <v>0</v>
      </c>
      <c r="AQ115" s="3">
        <f t="shared" si="52"/>
        <v>0</v>
      </c>
      <c r="AR115" s="3">
        <f t="shared" si="53"/>
        <v>0</v>
      </c>
      <c r="AS115" s="3">
        <f t="shared" si="54"/>
        <v>0</v>
      </c>
      <c r="AT115" s="3">
        <f t="shared" si="55"/>
        <v>0</v>
      </c>
      <c r="AU115" s="3">
        <f t="shared" si="56"/>
        <v>0</v>
      </c>
      <c r="AV115" s="3">
        <f t="shared" si="57"/>
        <v>0</v>
      </c>
      <c r="AW115" s="3">
        <f t="shared" si="58"/>
        <v>0</v>
      </c>
      <c r="AX115" t="s">
        <v>268</v>
      </c>
    </row>
    <row r="116" spans="1:50" x14ac:dyDescent="0.25">
      <c r="A116">
        <v>143</v>
      </c>
      <c r="B116" t="s">
        <v>91</v>
      </c>
      <c r="C116" s="7">
        <v>2</v>
      </c>
      <c r="D116" t="s">
        <v>266</v>
      </c>
      <c r="E116" s="5" t="str">
        <f t="shared" si="30"/>
        <v>2017-05-18</v>
      </c>
      <c r="F116" s="7">
        <f t="shared" si="31"/>
        <v>2017</v>
      </c>
      <c r="G116" s="7">
        <f t="shared" si="32"/>
        <v>5</v>
      </c>
      <c r="H116" s="7">
        <f t="shared" si="33"/>
        <v>18</v>
      </c>
      <c r="I116">
        <v>10</v>
      </c>
      <c r="J116">
        <v>24</v>
      </c>
      <c r="K116" t="s">
        <v>34</v>
      </c>
      <c r="L116" s="7">
        <v>2</v>
      </c>
      <c r="M116">
        <v>2</v>
      </c>
      <c r="N116" s="7">
        <v>2</v>
      </c>
      <c r="O116" t="s">
        <v>40</v>
      </c>
      <c r="P116" s="7">
        <v>0</v>
      </c>
      <c r="Q116" t="s">
        <v>105</v>
      </c>
      <c r="R116" s="3" t="s">
        <v>105</v>
      </c>
      <c r="S116" s="3">
        <v>4</v>
      </c>
      <c r="T116">
        <v>3</v>
      </c>
      <c r="U116" t="s">
        <v>269</v>
      </c>
      <c r="V116" s="3">
        <f t="shared" si="34"/>
        <v>0</v>
      </c>
      <c r="W116" s="3">
        <f t="shared" si="35"/>
        <v>1</v>
      </c>
      <c r="X116" s="3">
        <f t="shared" si="36"/>
        <v>1</v>
      </c>
      <c r="Y116" s="3">
        <f t="shared" si="37"/>
        <v>0</v>
      </c>
      <c r="Z116" s="3">
        <f t="shared" si="38"/>
        <v>0</v>
      </c>
      <c r="AA116" s="3">
        <f t="shared" si="39"/>
        <v>1</v>
      </c>
      <c r="AB116" s="3">
        <f t="shared" si="40"/>
        <v>1</v>
      </c>
      <c r="AC116" s="3">
        <f t="shared" si="41"/>
        <v>1</v>
      </c>
      <c r="AD116" s="3">
        <f t="shared" si="60"/>
        <v>1</v>
      </c>
      <c r="AE116" s="3">
        <f t="shared" si="43"/>
        <v>1</v>
      </c>
      <c r="AF116" s="3">
        <f t="shared" si="61"/>
        <v>0</v>
      </c>
      <c r="AG116" s="3">
        <f t="shared" si="44"/>
        <v>0</v>
      </c>
      <c r="AH116" s="3">
        <f t="shared" si="45"/>
        <v>1</v>
      </c>
      <c r="AI116" s="3">
        <f t="shared" si="46"/>
        <v>8</v>
      </c>
      <c r="AJ116">
        <v>3</v>
      </c>
      <c r="AK116" t="s">
        <v>50</v>
      </c>
      <c r="AL116" s="3">
        <f t="shared" si="47"/>
        <v>1</v>
      </c>
      <c r="AM116" s="3">
        <f t="shared" si="48"/>
        <v>0</v>
      </c>
      <c r="AN116" s="3">
        <f t="shared" si="49"/>
        <v>0</v>
      </c>
      <c r="AO116" s="3">
        <f t="shared" si="50"/>
        <v>0</v>
      </c>
      <c r="AP116" s="3">
        <f t="shared" si="51"/>
        <v>0</v>
      </c>
      <c r="AQ116" s="3">
        <f t="shared" si="52"/>
        <v>0</v>
      </c>
      <c r="AR116" s="3">
        <f t="shared" si="53"/>
        <v>0</v>
      </c>
      <c r="AS116" s="3">
        <f t="shared" si="54"/>
        <v>0</v>
      </c>
      <c r="AT116" s="3">
        <f t="shared" si="55"/>
        <v>0</v>
      </c>
      <c r="AU116" s="3">
        <f t="shared" si="56"/>
        <v>0</v>
      </c>
      <c r="AV116" s="3">
        <f t="shared" si="57"/>
        <v>0</v>
      </c>
      <c r="AW116" s="3">
        <f t="shared" si="58"/>
        <v>1</v>
      </c>
      <c r="AX116" t="s">
        <v>270</v>
      </c>
    </row>
    <row r="117" spans="1:50" x14ac:dyDescent="0.25">
      <c r="A117">
        <v>150</v>
      </c>
      <c r="B117" t="s">
        <v>91</v>
      </c>
      <c r="C117" s="7">
        <v>2</v>
      </c>
      <c r="D117" t="s">
        <v>266</v>
      </c>
      <c r="E117" s="5" t="str">
        <f t="shared" si="30"/>
        <v>2017-05-18</v>
      </c>
      <c r="F117" s="7">
        <f t="shared" si="31"/>
        <v>2017</v>
      </c>
      <c r="G117" s="7">
        <f t="shared" si="32"/>
        <v>5</v>
      </c>
      <c r="H117" s="7">
        <f t="shared" si="33"/>
        <v>18</v>
      </c>
      <c r="I117">
        <v>7</v>
      </c>
      <c r="J117">
        <v>8</v>
      </c>
      <c r="K117" t="s">
        <v>16</v>
      </c>
      <c r="L117" s="7">
        <v>1</v>
      </c>
      <c r="M117">
        <v>1</v>
      </c>
      <c r="N117" s="7">
        <v>1</v>
      </c>
      <c r="O117" t="s">
        <v>40</v>
      </c>
      <c r="P117" s="7">
        <v>0</v>
      </c>
      <c r="Q117" t="s">
        <v>41</v>
      </c>
      <c r="R117" s="3" t="s">
        <v>41</v>
      </c>
      <c r="S117" s="3">
        <v>1</v>
      </c>
      <c r="T117">
        <v>1</v>
      </c>
      <c r="U117" t="s">
        <v>77</v>
      </c>
      <c r="V117" s="3">
        <f t="shared" si="34"/>
        <v>0</v>
      </c>
      <c r="W117" s="3">
        <f t="shared" si="35"/>
        <v>0</v>
      </c>
      <c r="X117" s="3">
        <f t="shared" si="36"/>
        <v>0</v>
      </c>
      <c r="Y117" s="3">
        <f t="shared" si="37"/>
        <v>0</v>
      </c>
      <c r="Z117" s="3">
        <f t="shared" si="38"/>
        <v>0</v>
      </c>
      <c r="AA117" s="3">
        <f t="shared" si="39"/>
        <v>1</v>
      </c>
      <c r="AB117" s="3">
        <f t="shared" si="40"/>
        <v>0</v>
      </c>
      <c r="AC117" s="3">
        <f t="shared" si="41"/>
        <v>0</v>
      </c>
      <c r="AD117" s="3">
        <f t="shared" si="60"/>
        <v>0</v>
      </c>
      <c r="AE117" s="3">
        <f t="shared" si="43"/>
        <v>0</v>
      </c>
      <c r="AF117" s="3">
        <f t="shared" si="61"/>
        <v>0</v>
      </c>
      <c r="AG117" s="3">
        <f t="shared" si="44"/>
        <v>0</v>
      </c>
      <c r="AH117" s="3">
        <f t="shared" si="45"/>
        <v>0</v>
      </c>
      <c r="AI117" s="3">
        <f t="shared" si="46"/>
        <v>1</v>
      </c>
      <c r="AJ117">
        <v>3</v>
      </c>
      <c r="AK117" t="s">
        <v>65</v>
      </c>
      <c r="AL117" s="3">
        <f t="shared" si="47"/>
        <v>0</v>
      </c>
      <c r="AM117" s="3">
        <f t="shared" si="48"/>
        <v>0</v>
      </c>
      <c r="AN117" s="3">
        <f t="shared" si="49"/>
        <v>0</v>
      </c>
      <c r="AO117" s="3">
        <f t="shared" si="50"/>
        <v>0</v>
      </c>
      <c r="AP117" s="3">
        <f t="shared" si="51"/>
        <v>0</v>
      </c>
      <c r="AQ117" s="3">
        <f t="shared" si="52"/>
        <v>0</v>
      </c>
      <c r="AR117" s="3">
        <f t="shared" si="53"/>
        <v>0</v>
      </c>
      <c r="AS117" s="3">
        <f t="shared" si="54"/>
        <v>0</v>
      </c>
      <c r="AT117" s="3">
        <f t="shared" si="55"/>
        <v>1</v>
      </c>
      <c r="AU117" s="3">
        <f t="shared" si="56"/>
        <v>1</v>
      </c>
      <c r="AV117" s="3">
        <f t="shared" si="57"/>
        <v>1</v>
      </c>
      <c r="AW117" s="3">
        <f t="shared" si="58"/>
        <v>0</v>
      </c>
      <c r="AX117" t="s">
        <v>271</v>
      </c>
    </row>
    <row r="118" spans="1:50" x14ac:dyDescent="0.25">
      <c r="A118">
        <v>159</v>
      </c>
      <c r="B118" t="s">
        <v>14</v>
      </c>
      <c r="C118" s="7">
        <v>1</v>
      </c>
      <c r="D118" t="s">
        <v>266</v>
      </c>
      <c r="E118" s="5" t="str">
        <f t="shared" si="30"/>
        <v>2017-05-18</v>
      </c>
      <c r="F118" s="7">
        <f t="shared" si="31"/>
        <v>2017</v>
      </c>
      <c r="G118" s="7">
        <f t="shared" si="32"/>
        <v>5</v>
      </c>
      <c r="H118" s="7">
        <f t="shared" si="33"/>
        <v>18</v>
      </c>
      <c r="I118">
        <v>4</v>
      </c>
      <c r="J118">
        <v>24</v>
      </c>
      <c r="K118" t="s">
        <v>57</v>
      </c>
      <c r="L118" s="7">
        <v>3</v>
      </c>
      <c r="M118">
        <v>1</v>
      </c>
      <c r="N118" s="7">
        <v>1</v>
      </c>
      <c r="O118" t="s">
        <v>40</v>
      </c>
      <c r="P118" s="7">
        <v>0</v>
      </c>
      <c r="Q118" t="s">
        <v>41</v>
      </c>
      <c r="R118" s="3" t="s">
        <v>41</v>
      </c>
      <c r="S118" s="3">
        <v>1</v>
      </c>
      <c r="T118">
        <v>1</v>
      </c>
      <c r="U118" t="s">
        <v>272</v>
      </c>
      <c r="V118" s="3">
        <f t="shared" si="34"/>
        <v>0</v>
      </c>
      <c r="W118" s="3">
        <f t="shared" si="35"/>
        <v>0</v>
      </c>
      <c r="X118" s="3">
        <f t="shared" si="36"/>
        <v>0</v>
      </c>
      <c r="Y118" s="3">
        <f t="shared" si="37"/>
        <v>0</v>
      </c>
      <c r="Z118" s="3">
        <f t="shared" si="38"/>
        <v>0</v>
      </c>
      <c r="AA118" s="3">
        <f t="shared" si="39"/>
        <v>0</v>
      </c>
      <c r="AB118" s="3">
        <f t="shared" si="40"/>
        <v>0</v>
      </c>
      <c r="AC118" s="3">
        <f t="shared" si="41"/>
        <v>1</v>
      </c>
      <c r="AD118" s="3">
        <f t="shared" si="60"/>
        <v>0</v>
      </c>
      <c r="AE118" s="3">
        <f t="shared" si="43"/>
        <v>0</v>
      </c>
      <c r="AF118" s="3">
        <f t="shared" si="61"/>
        <v>0</v>
      </c>
      <c r="AG118" s="3">
        <f t="shared" si="44"/>
        <v>1</v>
      </c>
      <c r="AH118" s="3">
        <f t="shared" si="45"/>
        <v>1</v>
      </c>
      <c r="AI118" s="3">
        <f t="shared" si="46"/>
        <v>3</v>
      </c>
      <c r="AJ118">
        <v>3</v>
      </c>
      <c r="AK118" t="s">
        <v>65</v>
      </c>
      <c r="AL118" s="3">
        <f t="shared" si="47"/>
        <v>0</v>
      </c>
      <c r="AM118" s="3">
        <f t="shared" si="48"/>
        <v>0</v>
      </c>
      <c r="AN118" s="3">
        <f t="shared" si="49"/>
        <v>0</v>
      </c>
      <c r="AO118" s="3">
        <f t="shared" si="50"/>
        <v>0</v>
      </c>
      <c r="AP118" s="3">
        <f t="shared" si="51"/>
        <v>0</v>
      </c>
      <c r="AQ118" s="3">
        <f t="shared" si="52"/>
        <v>0</v>
      </c>
      <c r="AR118" s="3">
        <f t="shared" si="53"/>
        <v>0</v>
      </c>
      <c r="AS118" s="3">
        <f t="shared" si="54"/>
        <v>0</v>
      </c>
      <c r="AT118" s="3">
        <f t="shared" si="55"/>
        <v>1</v>
      </c>
      <c r="AU118" s="3">
        <f t="shared" si="56"/>
        <v>1</v>
      </c>
      <c r="AV118" s="3">
        <f t="shared" si="57"/>
        <v>1</v>
      </c>
      <c r="AW118" s="3">
        <f t="shared" si="58"/>
        <v>0</v>
      </c>
      <c r="AX118" t="s">
        <v>273</v>
      </c>
    </row>
    <row r="119" spans="1:50" x14ac:dyDescent="0.25">
      <c r="A119">
        <v>160</v>
      </c>
      <c r="B119" t="s">
        <v>14</v>
      </c>
      <c r="C119" s="7">
        <v>1</v>
      </c>
      <c r="D119" t="s">
        <v>274</v>
      </c>
      <c r="E119" s="5" t="str">
        <f t="shared" si="30"/>
        <v>2017-06-03</v>
      </c>
      <c r="F119" s="7">
        <f t="shared" si="31"/>
        <v>2017</v>
      </c>
      <c r="G119" s="7">
        <f t="shared" si="32"/>
        <v>6</v>
      </c>
      <c r="H119" s="7">
        <f t="shared" si="33"/>
        <v>3</v>
      </c>
      <c r="I119">
        <v>7</v>
      </c>
      <c r="J119">
        <v>13</v>
      </c>
      <c r="K119" t="s">
        <v>34</v>
      </c>
      <c r="L119" s="7">
        <v>2</v>
      </c>
      <c r="M119">
        <v>2</v>
      </c>
      <c r="N119" s="7">
        <v>2</v>
      </c>
      <c r="O119" t="s">
        <v>22</v>
      </c>
      <c r="P119" s="7">
        <v>1</v>
      </c>
      <c r="Q119" t="s">
        <v>105</v>
      </c>
      <c r="R119" s="3" t="s">
        <v>105</v>
      </c>
      <c r="S119" s="3">
        <v>4</v>
      </c>
      <c r="T119">
        <v>2</v>
      </c>
      <c r="U119" t="s">
        <v>275</v>
      </c>
      <c r="V119" s="3">
        <f t="shared" si="34"/>
        <v>0</v>
      </c>
      <c r="W119" s="3">
        <f t="shared" si="35"/>
        <v>1</v>
      </c>
      <c r="X119" s="3">
        <f t="shared" si="36"/>
        <v>1</v>
      </c>
      <c r="Y119" s="3">
        <f t="shared" si="37"/>
        <v>0</v>
      </c>
      <c r="Z119" s="3">
        <f t="shared" si="38"/>
        <v>0</v>
      </c>
      <c r="AA119" s="3">
        <f t="shared" si="39"/>
        <v>1</v>
      </c>
      <c r="AB119" s="3">
        <f t="shared" si="40"/>
        <v>0</v>
      </c>
      <c r="AC119" s="3">
        <f t="shared" si="41"/>
        <v>0</v>
      </c>
      <c r="AD119" s="3">
        <f t="shared" si="60"/>
        <v>0</v>
      </c>
      <c r="AE119" s="3">
        <f t="shared" si="43"/>
        <v>0</v>
      </c>
      <c r="AF119" s="3">
        <f t="shared" si="61"/>
        <v>0</v>
      </c>
      <c r="AG119" s="3">
        <f t="shared" si="44"/>
        <v>0</v>
      </c>
      <c r="AH119" s="3">
        <f t="shared" si="45"/>
        <v>1</v>
      </c>
      <c r="AI119" s="3">
        <f t="shared" si="46"/>
        <v>4</v>
      </c>
      <c r="AJ119">
        <v>2</v>
      </c>
      <c r="AK119" t="s">
        <v>43</v>
      </c>
      <c r="AL119" s="3">
        <f t="shared" si="47"/>
        <v>0</v>
      </c>
      <c r="AM119" s="3">
        <f t="shared" si="48"/>
        <v>0</v>
      </c>
      <c r="AN119" s="3">
        <f t="shared" si="49"/>
        <v>0</v>
      </c>
      <c r="AO119" s="3">
        <f t="shared" si="50"/>
        <v>0</v>
      </c>
      <c r="AP119" s="3">
        <f t="shared" si="51"/>
        <v>0</v>
      </c>
      <c r="AQ119" s="3">
        <f t="shared" si="52"/>
        <v>0</v>
      </c>
      <c r="AR119" s="3">
        <f t="shared" si="53"/>
        <v>0</v>
      </c>
      <c r="AS119" s="3">
        <f t="shared" si="54"/>
        <v>0</v>
      </c>
      <c r="AT119" s="3">
        <f t="shared" si="55"/>
        <v>0</v>
      </c>
      <c r="AU119" s="3">
        <f t="shared" si="56"/>
        <v>0</v>
      </c>
      <c r="AV119" s="3">
        <f t="shared" si="57"/>
        <v>1</v>
      </c>
      <c r="AW119" s="3">
        <f t="shared" si="58"/>
        <v>0</v>
      </c>
      <c r="AX119" t="s">
        <v>276</v>
      </c>
    </row>
    <row r="120" spans="1:50" x14ac:dyDescent="0.25">
      <c r="A120">
        <v>165</v>
      </c>
      <c r="B120" t="s">
        <v>91</v>
      </c>
      <c r="C120" s="7">
        <v>2</v>
      </c>
      <c r="D120" t="s">
        <v>274</v>
      </c>
      <c r="E120" s="5" t="str">
        <f t="shared" si="30"/>
        <v>2017-06-03</v>
      </c>
      <c r="F120" s="7">
        <f t="shared" si="31"/>
        <v>2017</v>
      </c>
      <c r="G120" s="7">
        <f t="shared" si="32"/>
        <v>6</v>
      </c>
      <c r="H120" s="7">
        <f t="shared" si="33"/>
        <v>3</v>
      </c>
      <c r="I120">
        <v>9</v>
      </c>
      <c r="J120">
        <v>14</v>
      </c>
      <c r="K120" t="s">
        <v>34</v>
      </c>
      <c r="L120" s="7">
        <v>2</v>
      </c>
      <c r="M120">
        <v>1</v>
      </c>
      <c r="N120" s="7">
        <v>1</v>
      </c>
      <c r="O120" t="s">
        <v>40</v>
      </c>
      <c r="P120" s="7">
        <v>0</v>
      </c>
      <c r="Q120" t="s">
        <v>41</v>
      </c>
      <c r="R120" s="3" t="s">
        <v>41</v>
      </c>
      <c r="S120" s="3">
        <v>1</v>
      </c>
      <c r="T120">
        <v>3</v>
      </c>
      <c r="U120" t="s">
        <v>277</v>
      </c>
      <c r="V120" s="3">
        <f t="shared" si="34"/>
        <v>1</v>
      </c>
      <c r="W120" s="3">
        <f t="shared" si="35"/>
        <v>1</v>
      </c>
      <c r="X120" s="3">
        <f t="shared" si="36"/>
        <v>1</v>
      </c>
      <c r="Y120" s="3">
        <f t="shared" si="37"/>
        <v>1</v>
      </c>
      <c r="Z120" s="3">
        <f t="shared" si="38"/>
        <v>1</v>
      </c>
      <c r="AA120" s="3">
        <f t="shared" si="39"/>
        <v>1</v>
      </c>
      <c r="AB120" s="3">
        <f t="shared" si="40"/>
        <v>1</v>
      </c>
      <c r="AC120" s="3">
        <f t="shared" si="41"/>
        <v>1</v>
      </c>
      <c r="AD120" s="3">
        <f t="shared" si="60"/>
        <v>1</v>
      </c>
      <c r="AE120" s="3">
        <f t="shared" si="43"/>
        <v>1</v>
      </c>
      <c r="AF120" s="3">
        <f t="shared" si="61"/>
        <v>1</v>
      </c>
      <c r="AG120" s="3">
        <f t="shared" si="44"/>
        <v>0</v>
      </c>
      <c r="AH120" s="3">
        <f t="shared" si="45"/>
        <v>1</v>
      </c>
      <c r="AI120" s="3">
        <f t="shared" si="46"/>
        <v>12</v>
      </c>
      <c r="AJ120">
        <v>3</v>
      </c>
      <c r="AK120" t="s">
        <v>93</v>
      </c>
      <c r="AL120" s="3">
        <f t="shared" si="47"/>
        <v>0</v>
      </c>
      <c r="AM120" s="3">
        <f t="shared" si="48"/>
        <v>0</v>
      </c>
      <c r="AN120" s="3">
        <f t="shared" si="49"/>
        <v>0</v>
      </c>
      <c r="AO120" s="3">
        <f t="shared" si="50"/>
        <v>0</v>
      </c>
      <c r="AP120" s="3">
        <f t="shared" si="51"/>
        <v>0</v>
      </c>
      <c r="AQ120" s="3">
        <f t="shared" si="52"/>
        <v>0</v>
      </c>
      <c r="AR120" s="3">
        <f t="shared" si="53"/>
        <v>0</v>
      </c>
      <c r="AS120" s="3">
        <f t="shared" si="54"/>
        <v>0</v>
      </c>
      <c r="AT120" s="3">
        <f t="shared" si="55"/>
        <v>0</v>
      </c>
      <c r="AU120" s="3">
        <f t="shared" si="56"/>
        <v>0</v>
      </c>
      <c r="AV120" s="3">
        <f t="shared" si="57"/>
        <v>0</v>
      </c>
      <c r="AW120" s="3">
        <f t="shared" si="58"/>
        <v>0</v>
      </c>
      <c r="AX120" t="s">
        <v>278</v>
      </c>
    </row>
    <row r="121" spans="1:50" x14ac:dyDescent="0.25">
      <c r="A121">
        <v>166</v>
      </c>
      <c r="B121" t="s">
        <v>91</v>
      </c>
      <c r="C121" s="7">
        <v>2</v>
      </c>
      <c r="D121" t="s">
        <v>274</v>
      </c>
      <c r="E121" s="5" t="str">
        <f t="shared" si="30"/>
        <v>2017-06-03</v>
      </c>
      <c r="F121" s="7">
        <f t="shared" si="31"/>
        <v>2017</v>
      </c>
      <c r="G121" s="7">
        <f t="shared" si="32"/>
        <v>6</v>
      </c>
      <c r="H121" s="7">
        <f t="shared" si="33"/>
        <v>3</v>
      </c>
      <c r="I121">
        <v>11</v>
      </c>
      <c r="J121">
        <v>16</v>
      </c>
      <c r="K121" t="s">
        <v>16</v>
      </c>
      <c r="L121" s="7">
        <v>1</v>
      </c>
      <c r="M121">
        <v>1</v>
      </c>
      <c r="N121" s="7">
        <v>1</v>
      </c>
      <c r="O121" t="s">
        <v>40</v>
      </c>
      <c r="P121" s="7">
        <v>0</v>
      </c>
      <c r="Q121" t="s">
        <v>41</v>
      </c>
      <c r="R121" s="3" t="s">
        <v>41</v>
      </c>
      <c r="S121" s="3">
        <v>1</v>
      </c>
      <c r="T121">
        <v>1</v>
      </c>
      <c r="U121" t="s">
        <v>279</v>
      </c>
      <c r="V121" s="3">
        <f t="shared" si="34"/>
        <v>1</v>
      </c>
      <c r="W121" s="3">
        <f t="shared" si="35"/>
        <v>0</v>
      </c>
      <c r="X121" s="3">
        <f t="shared" si="36"/>
        <v>0</v>
      </c>
      <c r="Y121" s="3">
        <f t="shared" si="37"/>
        <v>0</v>
      </c>
      <c r="Z121" s="3">
        <f t="shared" si="38"/>
        <v>0</v>
      </c>
      <c r="AA121" s="3">
        <f t="shared" si="39"/>
        <v>1</v>
      </c>
      <c r="AB121" s="3">
        <f t="shared" si="40"/>
        <v>0</v>
      </c>
      <c r="AC121" s="3">
        <f t="shared" si="41"/>
        <v>0</v>
      </c>
      <c r="AD121" s="3">
        <f t="shared" si="60"/>
        <v>0</v>
      </c>
      <c r="AE121" s="3">
        <f t="shared" si="43"/>
        <v>0</v>
      </c>
      <c r="AF121" s="3">
        <f t="shared" si="61"/>
        <v>0</v>
      </c>
      <c r="AG121" s="3">
        <f t="shared" si="44"/>
        <v>0</v>
      </c>
      <c r="AH121" s="3">
        <f t="shared" si="45"/>
        <v>1</v>
      </c>
      <c r="AI121" s="3">
        <f t="shared" si="46"/>
        <v>3</v>
      </c>
      <c r="AJ121">
        <v>2</v>
      </c>
      <c r="AK121" t="s">
        <v>280</v>
      </c>
      <c r="AL121" s="3">
        <f t="shared" si="47"/>
        <v>0</v>
      </c>
      <c r="AM121" s="3">
        <f t="shared" si="48"/>
        <v>1</v>
      </c>
      <c r="AN121" s="3">
        <f t="shared" si="49"/>
        <v>1</v>
      </c>
      <c r="AO121" s="3">
        <f t="shared" si="50"/>
        <v>0</v>
      </c>
      <c r="AP121" s="3">
        <f t="shared" si="51"/>
        <v>0</v>
      </c>
      <c r="AQ121" s="3">
        <f t="shared" si="52"/>
        <v>0</v>
      </c>
      <c r="AR121" s="3">
        <f t="shared" si="53"/>
        <v>0</v>
      </c>
      <c r="AS121" s="3">
        <f t="shared" si="54"/>
        <v>0</v>
      </c>
      <c r="AT121" s="3">
        <f t="shared" si="55"/>
        <v>0</v>
      </c>
      <c r="AU121" s="3">
        <f t="shared" si="56"/>
        <v>0</v>
      </c>
      <c r="AV121" s="3">
        <f t="shared" si="57"/>
        <v>0</v>
      </c>
      <c r="AW121" s="3">
        <f t="shared" si="58"/>
        <v>0</v>
      </c>
      <c r="AX121" t="s">
        <v>281</v>
      </c>
    </row>
    <row r="122" spans="1:50" x14ac:dyDescent="0.25">
      <c r="A122">
        <v>167</v>
      </c>
      <c r="B122" t="s">
        <v>91</v>
      </c>
      <c r="C122" s="7">
        <v>2</v>
      </c>
      <c r="D122" t="s">
        <v>274</v>
      </c>
      <c r="E122" s="5" t="str">
        <f t="shared" si="30"/>
        <v>2017-06-03</v>
      </c>
      <c r="F122" s="7">
        <f t="shared" si="31"/>
        <v>2017</v>
      </c>
      <c r="G122" s="7">
        <f t="shared" si="32"/>
        <v>6</v>
      </c>
      <c r="H122" s="7">
        <f t="shared" si="33"/>
        <v>3</v>
      </c>
      <c r="I122">
        <v>8</v>
      </c>
      <c r="J122">
        <v>24</v>
      </c>
      <c r="K122" t="s">
        <v>16</v>
      </c>
      <c r="L122" s="7">
        <v>1</v>
      </c>
      <c r="M122">
        <v>1</v>
      </c>
      <c r="N122" s="7">
        <v>1</v>
      </c>
      <c r="O122" t="s">
        <v>40</v>
      </c>
      <c r="P122" s="7">
        <v>0</v>
      </c>
      <c r="Q122" t="s">
        <v>41</v>
      </c>
      <c r="R122" s="3" t="s">
        <v>41</v>
      </c>
      <c r="S122" s="3">
        <v>1</v>
      </c>
      <c r="T122">
        <v>3</v>
      </c>
      <c r="U122" t="s">
        <v>282</v>
      </c>
      <c r="V122" s="3">
        <f t="shared" si="34"/>
        <v>0</v>
      </c>
      <c r="W122" s="3">
        <f t="shared" si="35"/>
        <v>0</v>
      </c>
      <c r="X122" s="3">
        <f t="shared" si="36"/>
        <v>1</v>
      </c>
      <c r="Y122" s="3">
        <f t="shared" si="37"/>
        <v>0</v>
      </c>
      <c r="Z122" s="3">
        <f t="shared" si="38"/>
        <v>0</v>
      </c>
      <c r="AA122" s="3">
        <f t="shared" si="39"/>
        <v>1</v>
      </c>
      <c r="AB122" s="3">
        <f t="shared" si="40"/>
        <v>1</v>
      </c>
      <c r="AC122" s="3">
        <f t="shared" si="41"/>
        <v>1</v>
      </c>
      <c r="AD122" s="3">
        <f t="shared" si="60"/>
        <v>1</v>
      </c>
      <c r="AE122" s="3">
        <f t="shared" si="43"/>
        <v>0</v>
      </c>
      <c r="AF122" s="3">
        <f t="shared" si="61"/>
        <v>0</v>
      </c>
      <c r="AG122" s="3">
        <f t="shared" si="44"/>
        <v>1</v>
      </c>
      <c r="AH122" s="3">
        <f t="shared" si="45"/>
        <v>1</v>
      </c>
      <c r="AI122" s="3">
        <f t="shared" si="46"/>
        <v>7</v>
      </c>
      <c r="AJ122">
        <v>2</v>
      </c>
      <c r="AK122" t="s">
        <v>122</v>
      </c>
      <c r="AL122" s="3">
        <f t="shared" si="47"/>
        <v>1</v>
      </c>
      <c r="AM122" s="3">
        <f t="shared" si="48"/>
        <v>0</v>
      </c>
      <c r="AN122" s="3">
        <f t="shared" si="49"/>
        <v>0</v>
      </c>
      <c r="AO122" s="3">
        <f t="shared" si="50"/>
        <v>0</v>
      </c>
      <c r="AP122" s="3">
        <f t="shared" si="51"/>
        <v>0</v>
      </c>
      <c r="AQ122" s="3">
        <f t="shared" si="52"/>
        <v>0</v>
      </c>
      <c r="AR122" s="3">
        <f t="shared" si="53"/>
        <v>0</v>
      </c>
      <c r="AS122" s="3">
        <f t="shared" si="54"/>
        <v>0</v>
      </c>
      <c r="AT122" s="3">
        <f t="shared" si="55"/>
        <v>0</v>
      </c>
      <c r="AU122" s="3">
        <f t="shared" si="56"/>
        <v>0</v>
      </c>
      <c r="AV122" s="3">
        <f t="shared" si="57"/>
        <v>1</v>
      </c>
      <c r="AW122" s="3">
        <f t="shared" si="58"/>
        <v>1</v>
      </c>
      <c r="AX122" t="s">
        <v>283</v>
      </c>
    </row>
    <row r="123" spans="1:50" x14ac:dyDescent="0.25">
      <c r="A123">
        <v>174</v>
      </c>
      <c r="B123" t="s">
        <v>91</v>
      </c>
      <c r="C123" s="7">
        <v>2</v>
      </c>
      <c r="D123" t="s">
        <v>274</v>
      </c>
      <c r="E123" s="5" t="str">
        <f t="shared" si="30"/>
        <v>2017-06-03</v>
      </c>
      <c r="F123" s="7">
        <f t="shared" si="31"/>
        <v>2017</v>
      </c>
      <c r="G123" s="7">
        <f t="shared" si="32"/>
        <v>6</v>
      </c>
      <c r="H123" s="7">
        <f t="shared" si="33"/>
        <v>3</v>
      </c>
      <c r="I123">
        <v>12</v>
      </c>
      <c r="J123">
        <v>25</v>
      </c>
      <c r="K123" t="s">
        <v>34</v>
      </c>
      <c r="L123" s="7">
        <v>2</v>
      </c>
      <c r="M123">
        <v>2</v>
      </c>
      <c r="N123" s="7">
        <v>2</v>
      </c>
      <c r="O123" t="s">
        <v>40</v>
      </c>
      <c r="P123" s="7">
        <v>0</v>
      </c>
      <c r="Q123" t="s">
        <v>41</v>
      </c>
      <c r="R123" s="3" t="s">
        <v>41</v>
      </c>
      <c r="S123" s="3">
        <v>1</v>
      </c>
      <c r="T123">
        <v>3</v>
      </c>
      <c r="U123" t="s">
        <v>284</v>
      </c>
      <c r="V123" s="3">
        <f t="shared" si="34"/>
        <v>0</v>
      </c>
      <c r="W123" s="3">
        <f t="shared" si="35"/>
        <v>0</v>
      </c>
      <c r="X123" s="3">
        <f t="shared" si="36"/>
        <v>1</v>
      </c>
      <c r="Y123" s="3">
        <f t="shared" si="37"/>
        <v>0</v>
      </c>
      <c r="Z123" s="3">
        <f t="shared" si="38"/>
        <v>1</v>
      </c>
      <c r="AA123" s="3">
        <f t="shared" si="39"/>
        <v>1</v>
      </c>
      <c r="AB123" s="3">
        <f t="shared" si="40"/>
        <v>1</v>
      </c>
      <c r="AC123" s="3">
        <f t="shared" si="41"/>
        <v>1</v>
      </c>
      <c r="AD123" s="3">
        <f t="shared" si="60"/>
        <v>1</v>
      </c>
      <c r="AE123" s="3">
        <f t="shared" si="43"/>
        <v>0</v>
      </c>
      <c r="AF123" s="3">
        <f t="shared" si="61"/>
        <v>1</v>
      </c>
      <c r="AG123" s="3">
        <f t="shared" si="44"/>
        <v>1</v>
      </c>
      <c r="AH123" s="3">
        <f t="shared" si="45"/>
        <v>1</v>
      </c>
      <c r="AI123" s="3">
        <f t="shared" si="46"/>
        <v>9</v>
      </c>
      <c r="AJ123">
        <v>3</v>
      </c>
      <c r="AK123" t="s">
        <v>162</v>
      </c>
      <c r="AL123" s="3">
        <f t="shared" si="47"/>
        <v>1</v>
      </c>
      <c r="AM123" s="3">
        <f t="shared" si="48"/>
        <v>1</v>
      </c>
      <c r="AN123" s="3">
        <f t="shared" si="49"/>
        <v>0</v>
      </c>
      <c r="AO123" s="3">
        <f t="shared" si="50"/>
        <v>0</v>
      </c>
      <c r="AP123" s="3">
        <f t="shared" si="51"/>
        <v>0</v>
      </c>
      <c r="AQ123" s="3">
        <f t="shared" si="52"/>
        <v>0</v>
      </c>
      <c r="AR123" s="3">
        <f t="shared" si="53"/>
        <v>0</v>
      </c>
      <c r="AS123" s="3">
        <f t="shared" si="54"/>
        <v>0</v>
      </c>
      <c r="AT123" s="3">
        <f t="shared" si="55"/>
        <v>0</v>
      </c>
      <c r="AU123" s="3">
        <f t="shared" si="56"/>
        <v>0</v>
      </c>
      <c r="AV123" s="3">
        <f t="shared" si="57"/>
        <v>0</v>
      </c>
      <c r="AW123" s="3">
        <f t="shared" si="58"/>
        <v>1</v>
      </c>
      <c r="AX123" t="s">
        <v>285</v>
      </c>
    </row>
    <row r="124" spans="1:50" x14ac:dyDescent="0.25">
      <c r="A124">
        <v>175</v>
      </c>
      <c r="B124" t="s">
        <v>91</v>
      </c>
      <c r="C124" s="7">
        <v>2</v>
      </c>
      <c r="D124" t="s">
        <v>274</v>
      </c>
      <c r="E124" s="5" t="str">
        <f t="shared" si="30"/>
        <v>2017-06-03</v>
      </c>
      <c r="F124" s="7">
        <f t="shared" si="31"/>
        <v>2017</v>
      </c>
      <c r="G124" s="7">
        <f t="shared" si="32"/>
        <v>6</v>
      </c>
      <c r="H124" s="7">
        <f t="shared" si="33"/>
        <v>3</v>
      </c>
      <c r="I124">
        <v>7</v>
      </c>
      <c r="J124">
        <v>36</v>
      </c>
      <c r="K124" t="s">
        <v>34</v>
      </c>
      <c r="L124" s="7">
        <v>2</v>
      </c>
      <c r="M124">
        <v>1</v>
      </c>
      <c r="N124" s="7">
        <v>1</v>
      </c>
      <c r="O124" t="s">
        <v>40</v>
      </c>
      <c r="P124" s="7">
        <v>0</v>
      </c>
      <c r="Q124" t="s">
        <v>41</v>
      </c>
      <c r="R124" s="3" t="s">
        <v>41</v>
      </c>
      <c r="S124" s="3">
        <v>1</v>
      </c>
      <c r="T124">
        <v>4</v>
      </c>
      <c r="U124" t="s">
        <v>286</v>
      </c>
      <c r="V124" s="3">
        <f t="shared" si="34"/>
        <v>1</v>
      </c>
      <c r="W124" s="3">
        <f t="shared" si="35"/>
        <v>0</v>
      </c>
      <c r="X124" s="3">
        <f t="shared" si="36"/>
        <v>1</v>
      </c>
      <c r="Y124" s="3">
        <f t="shared" si="37"/>
        <v>0</v>
      </c>
      <c r="Z124" s="3">
        <f t="shared" si="38"/>
        <v>0</v>
      </c>
      <c r="AA124" s="3">
        <f t="shared" si="39"/>
        <v>1</v>
      </c>
      <c r="AB124" s="3">
        <f t="shared" si="40"/>
        <v>1</v>
      </c>
      <c r="AC124" s="3">
        <f t="shared" si="41"/>
        <v>1</v>
      </c>
      <c r="AD124" s="3">
        <f t="shared" si="60"/>
        <v>1</v>
      </c>
      <c r="AE124" s="3">
        <f t="shared" si="43"/>
        <v>0</v>
      </c>
      <c r="AF124" s="3">
        <f t="shared" si="61"/>
        <v>0</v>
      </c>
      <c r="AG124" s="3">
        <f t="shared" si="44"/>
        <v>1</v>
      </c>
      <c r="AH124" s="3">
        <f t="shared" si="45"/>
        <v>0</v>
      </c>
      <c r="AI124" s="3">
        <f t="shared" si="46"/>
        <v>7</v>
      </c>
      <c r="AJ124">
        <v>2</v>
      </c>
      <c r="AK124" t="s">
        <v>54</v>
      </c>
      <c r="AL124" s="3">
        <f t="shared" si="47"/>
        <v>1</v>
      </c>
      <c r="AM124" s="3">
        <f t="shared" si="48"/>
        <v>0</v>
      </c>
      <c r="AN124" s="3">
        <f t="shared" si="49"/>
        <v>0</v>
      </c>
      <c r="AO124" s="3">
        <f t="shared" si="50"/>
        <v>0</v>
      </c>
      <c r="AP124" s="3">
        <f t="shared" si="51"/>
        <v>0</v>
      </c>
      <c r="AQ124" s="3">
        <f t="shared" si="52"/>
        <v>0</v>
      </c>
      <c r="AR124" s="3">
        <f t="shared" si="53"/>
        <v>0</v>
      </c>
      <c r="AS124" s="3">
        <f t="shared" si="54"/>
        <v>0</v>
      </c>
      <c r="AT124" s="3">
        <f t="shared" si="55"/>
        <v>0</v>
      </c>
      <c r="AU124" s="3">
        <f t="shared" si="56"/>
        <v>1</v>
      </c>
      <c r="AV124" s="3">
        <f t="shared" si="57"/>
        <v>1</v>
      </c>
      <c r="AW124" s="3">
        <f t="shared" si="58"/>
        <v>1</v>
      </c>
      <c r="AX124" t="s">
        <v>287</v>
      </c>
    </row>
    <row r="125" spans="1:50" x14ac:dyDescent="0.25">
      <c r="A125">
        <v>189</v>
      </c>
      <c r="B125" t="s">
        <v>91</v>
      </c>
      <c r="C125" s="7">
        <v>2</v>
      </c>
      <c r="D125" t="s">
        <v>274</v>
      </c>
      <c r="E125" s="5" t="str">
        <f t="shared" si="30"/>
        <v>2017-06-03</v>
      </c>
      <c r="F125" s="7">
        <f t="shared" si="31"/>
        <v>2017</v>
      </c>
      <c r="G125" s="7">
        <f t="shared" si="32"/>
        <v>6</v>
      </c>
      <c r="H125" s="7">
        <f t="shared" si="33"/>
        <v>3</v>
      </c>
      <c r="I125">
        <v>15</v>
      </c>
      <c r="J125">
        <v>16</v>
      </c>
      <c r="K125" t="s">
        <v>57</v>
      </c>
      <c r="L125" s="7">
        <v>3</v>
      </c>
      <c r="M125">
        <v>1</v>
      </c>
      <c r="N125" s="7">
        <v>1</v>
      </c>
      <c r="O125" t="s">
        <v>40</v>
      </c>
      <c r="P125" s="7">
        <v>0</v>
      </c>
      <c r="Q125" t="s">
        <v>41</v>
      </c>
      <c r="R125" s="3" t="s">
        <v>41</v>
      </c>
      <c r="S125" s="3">
        <v>1</v>
      </c>
      <c r="T125">
        <v>3</v>
      </c>
      <c r="U125" t="s">
        <v>288</v>
      </c>
      <c r="V125" s="3">
        <f t="shared" si="34"/>
        <v>0</v>
      </c>
      <c r="W125" s="3">
        <f t="shared" si="35"/>
        <v>0</v>
      </c>
      <c r="X125" s="3">
        <f t="shared" si="36"/>
        <v>1</v>
      </c>
      <c r="Y125" s="3">
        <f t="shared" si="37"/>
        <v>0</v>
      </c>
      <c r="Z125" s="3">
        <f t="shared" si="38"/>
        <v>0</v>
      </c>
      <c r="AA125" s="3">
        <f t="shared" si="39"/>
        <v>1</v>
      </c>
      <c r="AB125" s="3">
        <f t="shared" si="40"/>
        <v>1</v>
      </c>
      <c r="AC125" s="3">
        <f t="shared" si="41"/>
        <v>1</v>
      </c>
      <c r="AD125" s="3">
        <f t="shared" si="60"/>
        <v>1</v>
      </c>
      <c r="AE125" s="3">
        <f t="shared" si="43"/>
        <v>0</v>
      </c>
      <c r="AF125" s="3">
        <f t="shared" si="61"/>
        <v>0</v>
      </c>
      <c r="AG125" s="3">
        <f t="shared" si="44"/>
        <v>1</v>
      </c>
      <c r="AH125" s="3">
        <f t="shared" si="45"/>
        <v>0</v>
      </c>
      <c r="AI125" s="3">
        <f t="shared" si="46"/>
        <v>6</v>
      </c>
      <c r="AJ125">
        <v>3</v>
      </c>
      <c r="AK125" t="s">
        <v>43</v>
      </c>
      <c r="AL125" s="3">
        <f t="shared" si="47"/>
        <v>0</v>
      </c>
      <c r="AM125" s="3">
        <f t="shared" si="48"/>
        <v>0</v>
      </c>
      <c r="AN125" s="3">
        <f t="shared" si="49"/>
        <v>0</v>
      </c>
      <c r="AO125" s="3">
        <f t="shared" si="50"/>
        <v>0</v>
      </c>
      <c r="AP125" s="3">
        <f t="shared" si="51"/>
        <v>0</v>
      </c>
      <c r="AQ125" s="3">
        <f t="shared" si="52"/>
        <v>0</v>
      </c>
      <c r="AR125" s="3">
        <f t="shared" si="53"/>
        <v>0</v>
      </c>
      <c r="AS125" s="3">
        <f t="shared" si="54"/>
        <v>0</v>
      </c>
      <c r="AT125" s="3">
        <f t="shared" si="55"/>
        <v>0</v>
      </c>
      <c r="AU125" s="3">
        <f t="shared" si="56"/>
        <v>0</v>
      </c>
      <c r="AV125" s="3">
        <f t="shared" si="57"/>
        <v>1</v>
      </c>
      <c r="AW125" s="3">
        <f t="shared" si="58"/>
        <v>0</v>
      </c>
      <c r="AX125" t="s">
        <v>289</v>
      </c>
    </row>
    <row r="126" spans="1:50" x14ac:dyDescent="0.25">
      <c r="A126">
        <v>191</v>
      </c>
      <c r="B126" t="s">
        <v>91</v>
      </c>
      <c r="C126" s="7">
        <v>2</v>
      </c>
      <c r="D126" t="s">
        <v>274</v>
      </c>
      <c r="E126" s="5" t="str">
        <f t="shared" si="30"/>
        <v>2017-06-03</v>
      </c>
      <c r="F126" s="7">
        <f t="shared" si="31"/>
        <v>2017</v>
      </c>
      <c r="G126" s="7">
        <f t="shared" si="32"/>
        <v>6</v>
      </c>
      <c r="H126" s="7">
        <f t="shared" si="33"/>
        <v>3</v>
      </c>
      <c r="I126">
        <v>10</v>
      </c>
      <c r="J126">
        <v>5</v>
      </c>
      <c r="K126" t="s">
        <v>34</v>
      </c>
      <c r="L126" s="7">
        <v>2</v>
      </c>
      <c r="M126">
        <v>4</v>
      </c>
      <c r="N126" s="7">
        <v>4</v>
      </c>
      <c r="O126" t="s">
        <v>40</v>
      </c>
      <c r="P126" s="7">
        <v>0</v>
      </c>
      <c r="Q126" t="s">
        <v>41</v>
      </c>
      <c r="R126" s="3" t="s">
        <v>41</v>
      </c>
      <c r="S126" s="3">
        <v>1</v>
      </c>
      <c r="T126">
        <v>1</v>
      </c>
      <c r="U126" t="s">
        <v>290</v>
      </c>
      <c r="V126" s="3">
        <f t="shared" si="34"/>
        <v>0</v>
      </c>
      <c r="W126" s="3">
        <f t="shared" si="35"/>
        <v>0</v>
      </c>
      <c r="X126" s="3">
        <f t="shared" si="36"/>
        <v>1</v>
      </c>
      <c r="Y126" s="3">
        <f t="shared" si="37"/>
        <v>0</v>
      </c>
      <c r="Z126" s="3">
        <f t="shared" si="38"/>
        <v>0</v>
      </c>
      <c r="AA126" s="3">
        <f t="shared" si="39"/>
        <v>1</v>
      </c>
      <c r="AB126" s="3">
        <f t="shared" si="40"/>
        <v>0</v>
      </c>
      <c r="AC126" s="3">
        <f t="shared" si="41"/>
        <v>1</v>
      </c>
      <c r="AD126" s="3">
        <f t="shared" si="60"/>
        <v>0</v>
      </c>
      <c r="AE126" s="3">
        <f t="shared" si="43"/>
        <v>0</v>
      </c>
      <c r="AF126" s="3">
        <f t="shared" si="61"/>
        <v>0</v>
      </c>
      <c r="AG126" s="3">
        <f t="shared" si="44"/>
        <v>1</v>
      </c>
      <c r="AH126" s="3">
        <f t="shared" si="45"/>
        <v>1</v>
      </c>
      <c r="AI126" s="3">
        <f t="shared" si="46"/>
        <v>5</v>
      </c>
      <c r="AJ126">
        <v>2</v>
      </c>
      <c r="AK126" t="s">
        <v>83</v>
      </c>
      <c r="AL126" s="3">
        <f t="shared" si="47"/>
        <v>0</v>
      </c>
      <c r="AM126" s="3">
        <f t="shared" si="48"/>
        <v>0</v>
      </c>
      <c r="AN126" s="3">
        <f t="shared" si="49"/>
        <v>0</v>
      </c>
      <c r="AO126" s="3">
        <f t="shared" si="50"/>
        <v>0</v>
      </c>
      <c r="AP126" s="3">
        <f t="shared" si="51"/>
        <v>0</v>
      </c>
      <c r="AQ126" s="3">
        <f t="shared" si="52"/>
        <v>0</v>
      </c>
      <c r="AR126" s="3">
        <f t="shared" si="53"/>
        <v>0</v>
      </c>
      <c r="AS126" s="3">
        <f t="shared" si="54"/>
        <v>0</v>
      </c>
      <c r="AT126" s="3">
        <f t="shared" si="55"/>
        <v>0</v>
      </c>
      <c r="AU126" s="3">
        <f t="shared" si="56"/>
        <v>1</v>
      </c>
      <c r="AV126" s="3">
        <f t="shared" si="57"/>
        <v>1</v>
      </c>
      <c r="AW126" s="3">
        <f t="shared" si="58"/>
        <v>1</v>
      </c>
      <c r="AX126" t="s">
        <v>291</v>
      </c>
    </row>
    <row r="127" spans="1:50" x14ac:dyDescent="0.25">
      <c r="A127">
        <v>192</v>
      </c>
      <c r="B127" t="s">
        <v>45</v>
      </c>
      <c r="C127" s="7">
        <v>3</v>
      </c>
      <c r="D127" t="s">
        <v>274</v>
      </c>
      <c r="E127" s="5" t="str">
        <f t="shared" si="30"/>
        <v>2017-06-03</v>
      </c>
      <c r="F127" s="7">
        <f t="shared" si="31"/>
        <v>2017</v>
      </c>
      <c r="G127" s="7">
        <f t="shared" si="32"/>
        <v>6</v>
      </c>
      <c r="H127" s="7">
        <f t="shared" si="33"/>
        <v>3</v>
      </c>
      <c r="I127">
        <v>9</v>
      </c>
      <c r="J127">
        <v>20</v>
      </c>
      <c r="K127" t="s">
        <v>34</v>
      </c>
      <c r="L127" s="7">
        <v>2</v>
      </c>
      <c r="M127">
        <v>1</v>
      </c>
      <c r="N127" s="7">
        <v>1</v>
      </c>
      <c r="O127" t="s">
        <v>40</v>
      </c>
      <c r="P127" s="7">
        <v>0</v>
      </c>
      <c r="Q127" t="s">
        <v>23</v>
      </c>
      <c r="R127" s="3" t="s">
        <v>23</v>
      </c>
      <c r="S127" s="3">
        <v>2</v>
      </c>
      <c r="T127">
        <v>1</v>
      </c>
      <c r="U127" t="s">
        <v>292</v>
      </c>
      <c r="V127" s="3">
        <f t="shared" si="34"/>
        <v>1</v>
      </c>
      <c r="W127" s="3">
        <f t="shared" si="35"/>
        <v>0</v>
      </c>
      <c r="X127" s="3">
        <f t="shared" si="36"/>
        <v>0</v>
      </c>
      <c r="Y127" s="3">
        <f t="shared" si="37"/>
        <v>0</v>
      </c>
      <c r="Z127" s="3">
        <f t="shared" si="38"/>
        <v>0</v>
      </c>
      <c r="AA127" s="3">
        <f t="shared" si="39"/>
        <v>1</v>
      </c>
      <c r="AB127" s="3">
        <f t="shared" si="40"/>
        <v>0</v>
      </c>
      <c r="AC127" s="3">
        <f t="shared" si="41"/>
        <v>1</v>
      </c>
      <c r="AD127" s="3">
        <f t="shared" si="60"/>
        <v>1</v>
      </c>
      <c r="AE127" s="3">
        <f t="shared" si="43"/>
        <v>1</v>
      </c>
      <c r="AF127" s="3">
        <f t="shared" si="61"/>
        <v>0</v>
      </c>
      <c r="AG127" s="3">
        <f t="shared" si="44"/>
        <v>1</v>
      </c>
      <c r="AH127" s="3">
        <f t="shared" si="45"/>
        <v>1</v>
      </c>
      <c r="AI127" s="3">
        <f t="shared" si="46"/>
        <v>7</v>
      </c>
      <c r="AJ127">
        <v>3</v>
      </c>
      <c r="AK127" t="s">
        <v>122</v>
      </c>
      <c r="AL127" s="3">
        <f t="shared" si="47"/>
        <v>1</v>
      </c>
      <c r="AM127" s="3">
        <f t="shared" si="48"/>
        <v>0</v>
      </c>
      <c r="AN127" s="3">
        <f t="shared" si="49"/>
        <v>0</v>
      </c>
      <c r="AO127" s="3">
        <f t="shared" si="50"/>
        <v>0</v>
      </c>
      <c r="AP127" s="3">
        <f t="shared" si="51"/>
        <v>0</v>
      </c>
      <c r="AQ127" s="3">
        <f t="shared" si="52"/>
        <v>0</v>
      </c>
      <c r="AR127" s="3">
        <f t="shared" si="53"/>
        <v>0</v>
      </c>
      <c r="AS127" s="3">
        <f t="shared" si="54"/>
        <v>0</v>
      </c>
      <c r="AT127" s="3">
        <f t="shared" si="55"/>
        <v>0</v>
      </c>
      <c r="AU127" s="3">
        <f t="shared" si="56"/>
        <v>0</v>
      </c>
      <c r="AV127" s="3">
        <f t="shared" si="57"/>
        <v>1</v>
      </c>
      <c r="AW127" s="3">
        <f t="shared" si="58"/>
        <v>1</v>
      </c>
      <c r="AX127" t="s">
        <v>293</v>
      </c>
    </row>
    <row r="128" spans="1:50" x14ac:dyDescent="0.25">
      <c r="A128">
        <v>126</v>
      </c>
      <c r="B128" t="s">
        <v>91</v>
      </c>
      <c r="C128" s="7">
        <v>2</v>
      </c>
      <c r="D128" t="s">
        <v>266</v>
      </c>
      <c r="E128" s="5" t="str">
        <f t="shared" si="30"/>
        <v>2017-05-18</v>
      </c>
      <c r="F128" s="7">
        <f t="shared" si="31"/>
        <v>2017</v>
      </c>
      <c r="G128" s="7">
        <f t="shared" si="32"/>
        <v>5</v>
      </c>
      <c r="H128" s="7">
        <f t="shared" si="33"/>
        <v>18</v>
      </c>
      <c r="I128">
        <v>3</v>
      </c>
      <c r="J128">
        <v>7</v>
      </c>
      <c r="K128" t="s">
        <v>34</v>
      </c>
      <c r="L128" s="7">
        <v>2</v>
      </c>
      <c r="M128">
        <v>1</v>
      </c>
      <c r="N128" s="7">
        <v>1</v>
      </c>
      <c r="O128" t="s">
        <v>40</v>
      </c>
      <c r="P128" s="7">
        <v>0</v>
      </c>
      <c r="Q128" t="s">
        <v>103</v>
      </c>
      <c r="R128" s="3" t="s">
        <v>103</v>
      </c>
      <c r="S128" s="3">
        <v>3</v>
      </c>
      <c r="T128">
        <v>3</v>
      </c>
      <c r="U128" t="s">
        <v>294</v>
      </c>
      <c r="V128" s="3">
        <f t="shared" si="34"/>
        <v>0</v>
      </c>
      <c r="W128" s="3">
        <f t="shared" si="35"/>
        <v>0</v>
      </c>
      <c r="X128" s="3">
        <f t="shared" si="36"/>
        <v>0</v>
      </c>
      <c r="Y128" s="3">
        <f t="shared" si="37"/>
        <v>0</v>
      </c>
      <c r="Z128" s="3">
        <f t="shared" si="38"/>
        <v>0</v>
      </c>
      <c r="AA128" s="3">
        <f t="shared" si="39"/>
        <v>0</v>
      </c>
      <c r="AB128" s="3">
        <f t="shared" si="40"/>
        <v>1</v>
      </c>
      <c r="AC128" s="3">
        <f t="shared" si="41"/>
        <v>1</v>
      </c>
      <c r="AD128" s="3">
        <f t="shared" si="60"/>
        <v>0</v>
      </c>
      <c r="AE128" s="3">
        <f t="shared" si="43"/>
        <v>0</v>
      </c>
      <c r="AF128" s="3">
        <f t="shared" si="61"/>
        <v>0</v>
      </c>
      <c r="AG128" s="3">
        <f t="shared" si="44"/>
        <v>1</v>
      </c>
      <c r="AH128" s="3">
        <f t="shared" si="45"/>
        <v>0</v>
      </c>
      <c r="AI128" s="3">
        <f t="shared" si="46"/>
        <v>3</v>
      </c>
      <c r="AJ128">
        <v>3</v>
      </c>
      <c r="AK128" t="s">
        <v>83</v>
      </c>
      <c r="AL128" s="3">
        <f t="shared" si="47"/>
        <v>0</v>
      </c>
      <c r="AM128" s="3">
        <f t="shared" si="48"/>
        <v>0</v>
      </c>
      <c r="AN128" s="3">
        <f t="shared" si="49"/>
        <v>0</v>
      </c>
      <c r="AO128" s="3">
        <f t="shared" si="50"/>
        <v>0</v>
      </c>
      <c r="AP128" s="3">
        <f t="shared" si="51"/>
        <v>0</v>
      </c>
      <c r="AQ128" s="3">
        <f t="shared" si="52"/>
        <v>0</v>
      </c>
      <c r="AR128" s="3">
        <f t="shared" si="53"/>
        <v>0</v>
      </c>
      <c r="AS128" s="3">
        <f t="shared" si="54"/>
        <v>0</v>
      </c>
      <c r="AT128" s="3">
        <f t="shared" si="55"/>
        <v>0</v>
      </c>
      <c r="AU128" s="3">
        <f t="shared" si="56"/>
        <v>1</v>
      </c>
      <c r="AV128" s="3">
        <f t="shared" si="57"/>
        <v>1</v>
      </c>
      <c r="AW128" s="3">
        <f t="shared" si="58"/>
        <v>1</v>
      </c>
      <c r="AX128" t="s">
        <v>295</v>
      </c>
    </row>
    <row r="129" spans="1:50" x14ac:dyDescent="0.25">
      <c r="A129">
        <v>193</v>
      </c>
      <c r="B129" t="s">
        <v>91</v>
      </c>
      <c r="C129" s="7">
        <v>2</v>
      </c>
      <c r="D129" t="s">
        <v>296</v>
      </c>
      <c r="E129" s="5" t="str">
        <f t="shared" si="30"/>
        <v>2017-06-04</v>
      </c>
      <c r="F129" s="7">
        <f t="shared" si="31"/>
        <v>2017</v>
      </c>
      <c r="G129" s="7">
        <f t="shared" si="32"/>
        <v>6</v>
      </c>
      <c r="H129" s="7">
        <f t="shared" si="33"/>
        <v>4</v>
      </c>
      <c r="I129">
        <v>7</v>
      </c>
      <c r="J129">
        <v>10</v>
      </c>
      <c r="K129" t="s">
        <v>297</v>
      </c>
      <c r="L129" s="7">
        <v>4</v>
      </c>
      <c r="M129">
        <v>3</v>
      </c>
      <c r="N129" s="7">
        <v>3</v>
      </c>
      <c r="O129" t="s">
        <v>40</v>
      </c>
      <c r="P129" s="7">
        <v>0</v>
      </c>
      <c r="Q129" t="s">
        <v>103</v>
      </c>
      <c r="R129" s="3" t="s">
        <v>103</v>
      </c>
      <c r="S129" s="3">
        <v>3</v>
      </c>
      <c r="T129">
        <v>3</v>
      </c>
      <c r="U129" t="s">
        <v>298</v>
      </c>
      <c r="V129" s="3">
        <f t="shared" si="34"/>
        <v>0</v>
      </c>
      <c r="W129" s="3">
        <f t="shared" si="35"/>
        <v>0</v>
      </c>
      <c r="X129" s="3">
        <f t="shared" si="36"/>
        <v>1</v>
      </c>
      <c r="Y129" s="3">
        <f t="shared" si="37"/>
        <v>1</v>
      </c>
      <c r="Z129" s="3">
        <f t="shared" si="38"/>
        <v>1</v>
      </c>
      <c r="AA129" s="3">
        <f t="shared" si="39"/>
        <v>1</v>
      </c>
      <c r="AB129" s="3">
        <f t="shared" si="40"/>
        <v>0</v>
      </c>
      <c r="AC129" s="3">
        <f t="shared" si="41"/>
        <v>1</v>
      </c>
      <c r="AD129" s="3">
        <f t="shared" si="60"/>
        <v>1</v>
      </c>
      <c r="AE129" s="3">
        <f t="shared" si="43"/>
        <v>1</v>
      </c>
      <c r="AF129" s="3">
        <f t="shared" si="61"/>
        <v>1</v>
      </c>
      <c r="AG129" s="3">
        <f t="shared" si="44"/>
        <v>0</v>
      </c>
      <c r="AH129" s="3">
        <f t="shared" si="45"/>
        <v>1</v>
      </c>
      <c r="AI129" s="3">
        <f t="shared" si="46"/>
        <v>9</v>
      </c>
      <c r="AJ129">
        <v>3</v>
      </c>
      <c r="AK129" t="s">
        <v>93</v>
      </c>
      <c r="AL129" s="3">
        <f t="shared" si="47"/>
        <v>0</v>
      </c>
      <c r="AM129" s="3">
        <f t="shared" si="48"/>
        <v>0</v>
      </c>
      <c r="AN129" s="3">
        <f t="shared" si="49"/>
        <v>0</v>
      </c>
      <c r="AO129" s="3">
        <f t="shared" si="50"/>
        <v>0</v>
      </c>
      <c r="AP129" s="3">
        <f t="shared" si="51"/>
        <v>0</v>
      </c>
      <c r="AQ129" s="3">
        <f t="shared" si="52"/>
        <v>0</v>
      </c>
      <c r="AR129" s="3">
        <f t="shared" si="53"/>
        <v>0</v>
      </c>
      <c r="AS129" s="3">
        <f t="shared" si="54"/>
        <v>0</v>
      </c>
      <c r="AT129" s="3">
        <f t="shared" si="55"/>
        <v>0</v>
      </c>
      <c r="AU129" s="3">
        <f t="shared" si="56"/>
        <v>0</v>
      </c>
      <c r="AV129" s="3">
        <f t="shared" si="57"/>
        <v>0</v>
      </c>
      <c r="AW129" s="3">
        <f t="shared" si="58"/>
        <v>0</v>
      </c>
      <c r="AX129" t="s">
        <v>299</v>
      </c>
    </row>
    <row r="130" spans="1:50" x14ac:dyDescent="0.25">
      <c r="A130">
        <v>194</v>
      </c>
      <c r="B130" t="s">
        <v>91</v>
      </c>
      <c r="C130" s="7">
        <v>2</v>
      </c>
      <c r="D130" t="s">
        <v>296</v>
      </c>
      <c r="E130" s="5" t="str">
        <f t="shared" si="30"/>
        <v>2017-06-04</v>
      </c>
      <c r="F130" s="7">
        <f t="shared" si="31"/>
        <v>2017</v>
      </c>
      <c r="G130" s="7">
        <f t="shared" si="32"/>
        <v>6</v>
      </c>
      <c r="H130" s="7">
        <f t="shared" si="33"/>
        <v>4</v>
      </c>
      <c r="I130">
        <v>4</v>
      </c>
      <c r="J130">
        <v>5</v>
      </c>
      <c r="K130" t="s">
        <v>16</v>
      </c>
      <c r="L130" s="7">
        <v>1</v>
      </c>
      <c r="M130">
        <v>1</v>
      </c>
      <c r="N130" s="7">
        <v>1</v>
      </c>
      <c r="O130" t="s">
        <v>40</v>
      </c>
      <c r="P130" s="7">
        <v>0</v>
      </c>
      <c r="Q130" t="s">
        <v>103</v>
      </c>
      <c r="R130" s="3" t="s">
        <v>103</v>
      </c>
      <c r="S130" s="3">
        <v>3</v>
      </c>
      <c r="T130">
        <v>1</v>
      </c>
      <c r="U130" t="s">
        <v>300</v>
      </c>
      <c r="V130" s="3">
        <f t="shared" si="34"/>
        <v>0</v>
      </c>
      <c r="W130" s="3">
        <f t="shared" si="35"/>
        <v>0</v>
      </c>
      <c r="X130" s="3">
        <f t="shared" si="36"/>
        <v>0</v>
      </c>
      <c r="Y130" s="3">
        <f t="shared" si="37"/>
        <v>0</v>
      </c>
      <c r="Z130" s="3">
        <f t="shared" si="38"/>
        <v>0</v>
      </c>
      <c r="AA130" s="3">
        <f t="shared" si="39"/>
        <v>1</v>
      </c>
      <c r="AB130" s="3">
        <f t="shared" si="40"/>
        <v>0</v>
      </c>
      <c r="AC130" s="3">
        <f t="shared" si="41"/>
        <v>1</v>
      </c>
      <c r="AD130" s="3">
        <f t="shared" si="60"/>
        <v>0</v>
      </c>
      <c r="AE130" s="3">
        <f t="shared" si="43"/>
        <v>0</v>
      </c>
      <c r="AF130" s="3">
        <f t="shared" si="61"/>
        <v>0</v>
      </c>
      <c r="AG130" s="3">
        <f t="shared" si="44"/>
        <v>1</v>
      </c>
      <c r="AH130" s="3">
        <f t="shared" si="45"/>
        <v>1</v>
      </c>
      <c r="AI130" s="3">
        <f t="shared" si="46"/>
        <v>4</v>
      </c>
      <c r="AJ130">
        <v>3</v>
      </c>
      <c r="AK130" t="s">
        <v>65</v>
      </c>
      <c r="AL130" s="3">
        <f t="shared" si="47"/>
        <v>0</v>
      </c>
      <c r="AM130" s="3">
        <f t="shared" si="48"/>
        <v>0</v>
      </c>
      <c r="AN130" s="3">
        <f t="shared" si="49"/>
        <v>0</v>
      </c>
      <c r="AO130" s="3">
        <f t="shared" si="50"/>
        <v>0</v>
      </c>
      <c r="AP130" s="3">
        <f t="shared" si="51"/>
        <v>0</v>
      </c>
      <c r="AQ130" s="3">
        <f t="shared" si="52"/>
        <v>0</v>
      </c>
      <c r="AR130" s="3">
        <f t="shared" si="53"/>
        <v>0</v>
      </c>
      <c r="AS130" s="3">
        <f t="shared" si="54"/>
        <v>0</v>
      </c>
      <c r="AT130" s="3">
        <f t="shared" si="55"/>
        <v>1</v>
      </c>
      <c r="AU130" s="3">
        <f t="shared" si="56"/>
        <v>1</v>
      </c>
      <c r="AV130" s="3">
        <f t="shared" si="57"/>
        <v>1</v>
      </c>
      <c r="AW130" s="3">
        <f t="shared" si="58"/>
        <v>0</v>
      </c>
      <c r="AX130" t="s">
        <v>301</v>
      </c>
    </row>
    <row r="131" spans="1:50" x14ac:dyDescent="0.25">
      <c r="A131">
        <v>199</v>
      </c>
      <c r="B131" t="s">
        <v>45</v>
      </c>
      <c r="C131" s="7">
        <v>3</v>
      </c>
      <c r="D131" t="s">
        <v>296</v>
      </c>
      <c r="E131" s="5" t="str">
        <f t="shared" ref="E131:E132" si="62">LEFT(D131,10)</f>
        <v>2017-06-04</v>
      </c>
      <c r="F131" s="7">
        <f t="shared" ref="F131:F132" si="63">YEAR(E131)</f>
        <v>2017</v>
      </c>
      <c r="G131" s="7">
        <f t="shared" ref="G131:G132" si="64">MONTH(E131)</f>
        <v>6</v>
      </c>
      <c r="H131" s="7">
        <f t="shared" ref="H131:H132" si="65">DAY(E131)</f>
        <v>4</v>
      </c>
      <c r="I131">
        <v>7</v>
      </c>
      <c r="J131">
        <v>17</v>
      </c>
      <c r="K131" t="s">
        <v>34</v>
      </c>
      <c r="L131" s="7">
        <v>2</v>
      </c>
      <c r="M131">
        <v>2</v>
      </c>
      <c r="N131" s="7">
        <v>2</v>
      </c>
      <c r="O131" t="s">
        <v>22</v>
      </c>
      <c r="P131" s="7">
        <v>1</v>
      </c>
      <c r="Q131" t="s">
        <v>103</v>
      </c>
      <c r="R131" s="3" t="s">
        <v>103</v>
      </c>
      <c r="S131" s="3">
        <v>3</v>
      </c>
      <c r="T131">
        <v>2</v>
      </c>
      <c r="U131" t="s">
        <v>302</v>
      </c>
      <c r="V131" s="3">
        <f t="shared" ref="V131:V132" si="66">IF(ISNUMBER(SEARCH("bicycle",U131)),1,0)</f>
        <v>0</v>
      </c>
      <c r="W131" s="3">
        <f t="shared" ref="W131:W132" si="67">IF(ISNUMBER(SEARCH("cow_cart",U131)),1,0)</f>
        <v>1</v>
      </c>
      <c r="X131" s="3">
        <f t="shared" ref="X131:X132" si="68">IF(ISNUMBER(SEARCH("cow_plough",U131)),1,0)</f>
        <v>1</v>
      </c>
      <c r="Y131" s="3">
        <f t="shared" ref="Y131:Y132" si="69">IF(ISNUMBER(SEARCH("electricity",U131)),1,0)</f>
        <v>1</v>
      </c>
      <c r="Z131" s="3">
        <f t="shared" ref="Z131:Z132" si="70">IF(ISNUMBER(SEARCH("fridge",U131)),1,0)</f>
        <v>0</v>
      </c>
      <c r="AA131" s="3">
        <f t="shared" ref="AA131:AA132" si="71">IF(ISNUMBER(SEARCH("mobile_phone",U131)),1,0)</f>
        <v>1</v>
      </c>
      <c r="AB131" s="3">
        <f t="shared" ref="AB131:AB132" si="72">IF(ISNUMBER(SEARCH("motorcyle",U131)),1,0)</f>
        <v>1</v>
      </c>
      <c r="AC131" s="3">
        <f t="shared" ref="AC131:AC132" si="73">IF(ISNUMBER(SEARCH("radio",U131)),1,0)</f>
        <v>1</v>
      </c>
      <c r="AD131" s="3">
        <f t="shared" si="60"/>
        <v>0</v>
      </c>
      <c r="AE131" s="3">
        <f t="shared" ref="AE131:AE132" si="74">IF(ISNUMBER(SEARCH("television",U131)),1,0)</f>
        <v>1</v>
      </c>
      <c r="AF131" s="3">
        <f t="shared" si="61"/>
        <v>0</v>
      </c>
      <c r="AG131" s="3">
        <f t="shared" ref="AG131:AG132" si="75">IF(ISNUMBER(SEARCH("solar_panel",U131)),1,0)</f>
        <v>1</v>
      </c>
      <c r="AH131" s="3">
        <f t="shared" ref="AH131:AH132" si="76">IF(ISNUMBER(SEARCH("solar_torch",U131)),1,0)</f>
        <v>1</v>
      </c>
      <c r="AI131" s="3">
        <f>SUM(V131:AH131)</f>
        <v>9</v>
      </c>
      <c r="AJ131">
        <v>3</v>
      </c>
      <c r="AK131" t="s">
        <v>78</v>
      </c>
      <c r="AL131" s="3">
        <f t="shared" ref="AL131:AL132" si="77">IF(ISNUMBER(SEARCH("jan",AK131)),1,0)</f>
        <v>0</v>
      </c>
      <c r="AM131" s="3">
        <f t="shared" ref="AM131:AM132" si="78">IF(ISNUMBER(SEARCH("feb",AK131)),1,0)</f>
        <v>0</v>
      </c>
      <c r="AN131" s="3">
        <f t="shared" ref="AN131:AN132" si="79">IF(ISNUMBER(SEARCH("mar",AK131)),1,0)</f>
        <v>0</v>
      </c>
      <c r="AO131" s="3">
        <f t="shared" ref="AO131:AO132" si="80">IF(ISNUMBER(SEARCH("apr",AK131)),1,0)</f>
        <v>0</v>
      </c>
      <c r="AP131" s="3">
        <f t="shared" ref="AP131:AP132" si="81">IF(ISNUMBER(SEARCH("may",AK131)),1,0)</f>
        <v>0</v>
      </c>
      <c r="AQ131" s="3">
        <f t="shared" ref="AQ131:AQ132" si="82">IF(ISNUMBER(SEARCH("june",AK131)),1,0)</f>
        <v>0</v>
      </c>
      <c r="AR131" s="3">
        <f t="shared" ref="AR131:AR132" si="83">IF(ISNUMBER(SEARCH("july",AK131)),1,0)</f>
        <v>0</v>
      </c>
      <c r="AS131" s="3">
        <f t="shared" ref="AS131:AS132" si="84">IF(ISNUMBER(SEARCH("aug",AK131)),1,0)</f>
        <v>0</v>
      </c>
      <c r="AT131" s="3">
        <f t="shared" ref="AT131:AT132" si="85">IF(ISNUMBER(SEARCH("sept",AK131)),1,0)</f>
        <v>0</v>
      </c>
      <c r="AU131" s="3">
        <f t="shared" ref="AU131:AU132" si="86">IF(ISNUMBER(SEARCH("oct",AK131)),1,0)</f>
        <v>0</v>
      </c>
      <c r="AV131" s="3">
        <f t="shared" ref="AV131:AV132" si="87">IF(ISNUMBER(SEARCH("nov",AK131)),1,0)</f>
        <v>1</v>
      </c>
      <c r="AW131" s="3">
        <f t="shared" ref="AW131:AW132" si="88">IF(ISNUMBER(SEARCH("dec",AK131)),1,0)</f>
        <v>1</v>
      </c>
      <c r="AX131" t="s">
        <v>303</v>
      </c>
    </row>
    <row r="132" spans="1:50" x14ac:dyDescent="0.25">
      <c r="A132">
        <v>200</v>
      </c>
      <c r="B132" t="s">
        <v>45</v>
      </c>
      <c r="C132" s="7">
        <v>3</v>
      </c>
      <c r="D132" t="s">
        <v>296</v>
      </c>
      <c r="E132" s="5" t="str">
        <f t="shared" si="62"/>
        <v>2017-06-04</v>
      </c>
      <c r="F132" s="7">
        <f t="shared" si="63"/>
        <v>2017</v>
      </c>
      <c r="G132" s="7">
        <f t="shared" si="64"/>
        <v>6</v>
      </c>
      <c r="H132" s="7">
        <f t="shared" si="65"/>
        <v>4</v>
      </c>
      <c r="I132">
        <v>8</v>
      </c>
      <c r="J132">
        <v>20</v>
      </c>
      <c r="K132" t="s">
        <v>34</v>
      </c>
      <c r="L132" s="7">
        <v>2</v>
      </c>
      <c r="M132">
        <v>2</v>
      </c>
      <c r="N132" s="7">
        <v>2</v>
      </c>
      <c r="O132" t="s">
        <v>17</v>
      </c>
      <c r="Q132" t="s">
        <v>17</v>
      </c>
      <c r="T132">
        <v>3</v>
      </c>
      <c r="U132" t="s">
        <v>304</v>
      </c>
      <c r="V132" s="3">
        <f t="shared" si="66"/>
        <v>0</v>
      </c>
      <c r="W132" s="3">
        <f t="shared" si="67"/>
        <v>0</v>
      </c>
      <c r="X132" s="3">
        <f t="shared" si="68"/>
        <v>1</v>
      </c>
      <c r="Y132" s="3">
        <f t="shared" si="69"/>
        <v>0</v>
      </c>
      <c r="Z132" s="3">
        <f t="shared" si="70"/>
        <v>0</v>
      </c>
      <c r="AA132" s="3">
        <f t="shared" si="71"/>
        <v>1</v>
      </c>
      <c r="AB132" s="3">
        <f t="shared" si="72"/>
        <v>0</v>
      </c>
      <c r="AC132" s="3">
        <f t="shared" si="73"/>
        <v>1</v>
      </c>
      <c r="AD132" s="3">
        <f t="shared" si="60"/>
        <v>1</v>
      </c>
      <c r="AE132" s="3">
        <f t="shared" si="74"/>
        <v>0</v>
      </c>
      <c r="AF132" s="3">
        <f t="shared" si="61"/>
        <v>0</v>
      </c>
      <c r="AG132" s="3">
        <f t="shared" si="75"/>
        <v>1</v>
      </c>
      <c r="AH132" s="3">
        <f t="shared" si="76"/>
        <v>1</v>
      </c>
      <c r="AI132" s="3">
        <f>SUM(V132:AH132)</f>
        <v>6</v>
      </c>
      <c r="AJ132">
        <v>3</v>
      </c>
      <c r="AK132" t="s">
        <v>59</v>
      </c>
      <c r="AL132" s="3">
        <f t="shared" si="77"/>
        <v>0</v>
      </c>
      <c r="AM132" s="3">
        <f t="shared" si="78"/>
        <v>0</v>
      </c>
      <c r="AN132" s="3">
        <f t="shared" si="79"/>
        <v>0</v>
      </c>
      <c r="AO132" s="3">
        <f t="shared" si="80"/>
        <v>0</v>
      </c>
      <c r="AP132" s="3">
        <f t="shared" si="81"/>
        <v>0</v>
      </c>
      <c r="AQ132" s="3">
        <f t="shared" si="82"/>
        <v>0</v>
      </c>
      <c r="AR132" s="3">
        <f t="shared" si="83"/>
        <v>0</v>
      </c>
      <c r="AS132" s="3">
        <f t="shared" si="84"/>
        <v>0</v>
      </c>
      <c r="AT132" s="3">
        <f t="shared" si="85"/>
        <v>0</v>
      </c>
      <c r="AU132" s="3">
        <f t="shared" si="86"/>
        <v>1</v>
      </c>
      <c r="AV132" s="3">
        <f t="shared" si="87"/>
        <v>1</v>
      </c>
      <c r="AW132" s="3">
        <f t="shared" si="88"/>
        <v>0</v>
      </c>
      <c r="AX132" t="s">
        <v>305</v>
      </c>
    </row>
  </sheetData>
  <dataValidations count="6">
    <dataValidation type="list" allowBlank="1" showInputMessage="1" showErrorMessage="1" errorTitle="Error" error="Must be one value from the list of never, once, more_once, frequently._x000a__x000a_If null leave blank." promptTitle="Choices" prompt="never, once, more_once, frequently._x000a_Leave null values blank" sqref="R1:R1048576">
      <formula1>"never, once, more_once, frequently"</formula1>
    </dataValidation>
    <dataValidation type="whole" allowBlank="1" showInputMessage="1" showErrorMessage="1" errorTitle="Incorrect value" error="Value must be between 1 and 10" promptTitle="Data validation" prompt="Value must be between 1 and 10" sqref="N1:N1048576">
      <formula1>1</formula1>
      <formula2>10</formula2>
    </dataValidation>
    <dataValidation type="whole" allowBlank="1" showInputMessage="1" showErrorMessage="1" promptTitle="Input message" prompt="1 = muddaub_x000a_2 = burntbricks_x000a_3 = sunbricks_x000a_4 = cement" sqref="L1:L1048576">
      <formula1>1</formula1>
      <formula2>4</formula2>
    </dataValidation>
    <dataValidation type="whole" allowBlank="1" showInputMessage="1" showErrorMessage="1" promptTitle="Member Association" prompt="0 = No_x000a_1 = Yes_x000a_Null leave blank" sqref="P1:P1048576">
      <formula1>0</formula1>
      <formula2>1</formula2>
    </dataValidation>
    <dataValidation type="whole" allowBlank="1" showInputMessage="1" showErrorMessage="1" promptTitle="Numerical transformation" prompt="1 = God_x000a_2 = Ruaca_x000a_3 = Chirodzo" sqref="C1:C1048576">
      <formula1>1</formula1>
      <formula2>3</formula2>
    </dataValidation>
    <dataValidation type="whole" allowBlank="1" showInputMessage="1" showErrorMessage="1" promptTitle="Potential inputs" prompt="1 = never_x000a_2 = once_x000a_3 = more_once_x000a_4 = frequently_x000a_[blank] = null" sqref="S1:S1048576">
      <formula1>1</formula1>
      <formula2>4</formula2>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abSelected="1" topLeftCell="A97" workbookViewId="0">
      <selection activeCell="G48" sqref="G48"/>
    </sheetView>
  </sheetViews>
  <sheetFormatPr defaultRowHeight="15" x14ac:dyDescent="0.25"/>
  <cols>
    <col min="1" max="1" width="31.28515625" customWidth="1"/>
    <col min="2" max="2" width="96.7109375" style="12" customWidth="1"/>
    <col min="3" max="3" width="17.28515625" customWidth="1"/>
    <col min="4" max="4" width="50.7109375" customWidth="1"/>
  </cols>
  <sheetData>
    <row r="1" spans="1:10" s="9" customFormat="1" ht="31.5" customHeight="1" x14ac:dyDescent="0.35">
      <c r="A1" s="10" t="s">
        <v>315</v>
      </c>
      <c r="B1" s="14"/>
    </row>
    <row r="3" spans="1:10" s="8" customFormat="1" ht="18.75" customHeight="1" x14ac:dyDescent="0.3">
      <c r="A3" s="11" t="s">
        <v>316</v>
      </c>
      <c r="B3" s="15"/>
      <c r="D3" s="21" t="s">
        <v>420</v>
      </c>
      <c r="E3" s="22"/>
      <c r="F3" s="22"/>
      <c r="G3" s="22"/>
      <c r="H3" s="22"/>
      <c r="I3" s="22"/>
      <c r="J3" s="23"/>
    </row>
    <row r="4" spans="1:10" ht="15" customHeight="1" x14ac:dyDescent="0.25">
      <c r="A4" t="s">
        <v>309</v>
      </c>
      <c r="B4" s="12" t="s">
        <v>309</v>
      </c>
      <c r="D4" s="24"/>
      <c r="E4" s="25"/>
      <c r="F4" s="25"/>
      <c r="G4" s="25"/>
      <c r="H4" s="25"/>
      <c r="I4" s="25"/>
      <c r="J4" s="26"/>
    </row>
    <row r="5" spans="1:10" ht="15" customHeight="1" x14ac:dyDescent="0.25">
      <c r="A5" s="19" t="s">
        <v>317</v>
      </c>
      <c r="B5" s="20" t="s">
        <v>318</v>
      </c>
      <c r="D5" s="24"/>
      <c r="E5" s="25"/>
      <c r="F5" s="25"/>
      <c r="G5" s="25"/>
      <c r="H5" s="25"/>
      <c r="I5" s="25"/>
      <c r="J5" s="26"/>
    </row>
    <row r="6" spans="1:10" ht="15" customHeight="1" x14ac:dyDescent="0.25">
      <c r="A6" s="31" t="s">
        <v>327</v>
      </c>
      <c r="B6" s="18" t="s">
        <v>329</v>
      </c>
      <c r="D6" s="24"/>
      <c r="E6" s="25"/>
      <c r="F6" s="25"/>
      <c r="G6" s="25"/>
      <c r="H6" s="25"/>
      <c r="I6" s="25"/>
      <c r="J6" s="26"/>
    </row>
    <row r="7" spans="1:10" ht="45" x14ac:dyDescent="0.25">
      <c r="A7" s="30" t="s">
        <v>319</v>
      </c>
      <c r="B7" s="17" t="s">
        <v>320</v>
      </c>
      <c r="D7" s="24"/>
      <c r="E7" s="25"/>
      <c r="F7" s="25"/>
      <c r="G7" s="25"/>
      <c r="H7" s="25"/>
      <c r="I7" s="25"/>
      <c r="J7" s="26"/>
    </row>
    <row r="8" spans="1:10" ht="30" x14ac:dyDescent="0.25">
      <c r="A8" s="30" t="s">
        <v>310</v>
      </c>
      <c r="B8" s="17" t="s">
        <v>321</v>
      </c>
      <c r="D8" s="24"/>
      <c r="E8" s="25"/>
      <c r="F8" s="25"/>
      <c r="G8" s="25"/>
      <c r="H8" s="25"/>
      <c r="I8" s="25"/>
      <c r="J8" s="26"/>
    </row>
    <row r="9" spans="1:10" ht="30" x14ac:dyDescent="0.25">
      <c r="A9" s="30" t="s">
        <v>311</v>
      </c>
      <c r="B9" s="17" t="s">
        <v>322</v>
      </c>
      <c r="D9" s="24"/>
      <c r="E9" s="25"/>
      <c r="F9" s="25"/>
      <c r="G9" s="25"/>
      <c r="H9" s="25"/>
      <c r="I9" s="25"/>
      <c r="J9" s="26"/>
    </row>
    <row r="10" spans="1:10" ht="15" customHeight="1" x14ac:dyDescent="0.25">
      <c r="A10" s="30" t="s">
        <v>312</v>
      </c>
      <c r="B10" s="17" t="s">
        <v>323</v>
      </c>
      <c r="D10" s="24"/>
      <c r="E10" s="25"/>
      <c r="F10" s="25"/>
      <c r="G10" s="25"/>
      <c r="H10" s="25"/>
      <c r="I10" s="25"/>
      <c r="J10" s="26"/>
    </row>
    <row r="11" spans="1:10" ht="15" customHeight="1" x14ac:dyDescent="0.25">
      <c r="A11" s="30" t="s">
        <v>313</v>
      </c>
      <c r="B11" s="17" t="s">
        <v>330</v>
      </c>
      <c r="D11" s="24"/>
      <c r="E11" s="25"/>
      <c r="F11" s="25"/>
      <c r="G11" s="25"/>
      <c r="H11" s="25"/>
      <c r="I11" s="25"/>
      <c r="J11" s="26"/>
    </row>
    <row r="12" spans="1:10" ht="15" customHeight="1" x14ac:dyDescent="0.25">
      <c r="A12" s="30" t="s">
        <v>389</v>
      </c>
      <c r="B12" s="17" t="s">
        <v>390</v>
      </c>
      <c r="D12" s="24"/>
      <c r="E12" s="25"/>
      <c r="F12" s="25"/>
      <c r="G12" s="25"/>
      <c r="H12" s="25"/>
      <c r="I12" s="25"/>
      <c r="J12" s="26"/>
    </row>
    <row r="13" spans="1:10" ht="15" customHeight="1" x14ac:dyDescent="0.25">
      <c r="A13" s="30" t="s">
        <v>314</v>
      </c>
      <c r="B13" s="17" t="s">
        <v>391</v>
      </c>
      <c r="D13" s="24"/>
      <c r="E13" s="25"/>
      <c r="F13" s="25"/>
      <c r="G13" s="25"/>
      <c r="H13" s="25"/>
      <c r="I13" s="25"/>
      <c r="J13" s="26"/>
    </row>
    <row r="14" spans="1:10" ht="30" x14ac:dyDescent="0.25">
      <c r="A14" s="30" t="s">
        <v>307</v>
      </c>
      <c r="B14" s="17" t="s">
        <v>392</v>
      </c>
      <c r="D14" s="24"/>
      <c r="E14" s="25"/>
      <c r="F14" s="25"/>
      <c r="G14" s="25"/>
      <c r="H14" s="25"/>
      <c r="I14" s="25"/>
      <c r="J14" s="26"/>
    </row>
    <row r="15" spans="1:10" ht="15" customHeight="1" x14ac:dyDescent="0.25">
      <c r="A15" s="30" t="s">
        <v>328</v>
      </c>
      <c r="B15" s="17" t="s">
        <v>393</v>
      </c>
      <c r="D15" s="24"/>
      <c r="E15" s="25"/>
      <c r="F15" s="25"/>
      <c r="G15" s="25"/>
      <c r="H15" s="25"/>
      <c r="I15" s="25"/>
      <c r="J15" s="26"/>
    </row>
    <row r="16" spans="1:10" ht="45" x14ac:dyDescent="0.25">
      <c r="A16" s="30" t="s">
        <v>371</v>
      </c>
      <c r="B16" s="17" t="s">
        <v>419</v>
      </c>
      <c r="D16" s="24"/>
      <c r="E16" s="25"/>
      <c r="F16" s="25"/>
      <c r="G16" s="25"/>
      <c r="H16" s="25"/>
      <c r="I16" s="25"/>
      <c r="J16" s="26"/>
    </row>
    <row r="17" spans="1:10" ht="45" x14ac:dyDescent="0.25">
      <c r="A17" s="30" t="s">
        <v>372</v>
      </c>
      <c r="B17" s="17" t="s">
        <v>421</v>
      </c>
      <c r="D17" s="24"/>
      <c r="E17" s="25"/>
      <c r="F17" s="25"/>
      <c r="G17" s="25"/>
      <c r="H17" s="25"/>
      <c r="I17" s="25"/>
      <c r="J17" s="26"/>
    </row>
    <row r="18" spans="1:10" ht="45" x14ac:dyDescent="0.25">
      <c r="A18" s="30" t="s">
        <v>159</v>
      </c>
      <c r="B18" s="17" t="s">
        <v>422</v>
      </c>
      <c r="D18" s="24"/>
      <c r="E18" s="25"/>
      <c r="F18" s="25"/>
      <c r="G18" s="25"/>
      <c r="H18" s="25"/>
      <c r="I18" s="25"/>
      <c r="J18" s="26"/>
    </row>
    <row r="19" spans="1:10" ht="45" x14ac:dyDescent="0.25">
      <c r="A19" s="30" t="s">
        <v>191</v>
      </c>
      <c r="B19" s="17" t="s">
        <v>423</v>
      </c>
      <c r="D19" s="24"/>
      <c r="E19" s="25"/>
      <c r="F19" s="25"/>
      <c r="G19" s="25"/>
      <c r="H19" s="25"/>
      <c r="I19" s="25"/>
      <c r="J19" s="26"/>
    </row>
    <row r="20" spans="1:10" ht="45" x14ac:dyDescent="0.25">
      <c r="A20" s="30" t="s">
        <v>373</v>
      </c>
      <c r="B20" s="17" t="s">
        <v>424</v>
      </c>
      <c r="D20" s="24"/>
      <c r="E20" s="25"/>
      <c r="F20" s="25"/>
      <c r="G20" s="25"/>
      <c r="H20" s="25"/>
      <c r="I20" s="25"/>
      <c r="J20" s="26"/>
    </row>
    <row r="21" spans="1:10" ht="45" x14ac:dyDescent="0.25">
      <c r="A21" s="30" t="s">
        <v>77</v>
      </c>
      <c r="B21" s="17" t="s">
        <v>425</v>
      </c>
      <c r="D21" s="27"/>
      <c r="E21" s="28"/>
      <c r="F21" s="28"/>
      <c r="G21" s="28"/>
      <c r="H21" s="28"/>
      <c r="I21" s="28"/>
      <c r="J21" s="29"/>
    </row>
    <row r="22" spans="1:10" ht="60" x14ac:dyDescent="0.25">
      <c r="A22" s="30" t="s">
        <v>374</v>
      </c>
      <c r="B22" s="17" t="s">
        <v>426</v>
      </c>
      <c r="D22" s="35"/>
      <c r="E22" s="35"/>
      <c r="F22" s="35"/>
      <c r="G22" s="35"/>
      <c r="H22" s="35"/>
      <c r="I22" s="35"/>
    </row>
    <row r="23" spans="1:10" ht="45" x14ac:dyDescent="0.25">
      <c r="A23" s="30" t="s">
        <v>88</v>
      </c>
      <c r="B23" s="17" t="s">
        <v>427</v>
      </c>
      <c r="D23" s="35"/>
      <c r="E23" s="35"/>
      <c r="F23" s="35"/>
      <c r="G23" s="35"/>
      <c r="H23" s="35"/>
      <c r="I23" s="35"/>
    </row>
    <row r="24" spans="1:10" ht="45" x14ac:dyDescent="0.25">
      <c r="A24" s="30" t="s">
        <v>375</v>
      </c>
      <c r="B24" s="17" t="s">
        <v>428</v>
      </c>
      <c r="D24" s="35"/>
      <c r="E24" s="35"/>
      <c r="F24" s="35"/>
      <c r="G24" s="35"/>
      <c r="H24" s="35"/>
      <c r="I24" s="35"/>
    </row>
    <row r="25" spans="1:10" ht="45" x14ac:dyDescent="0.25">
      <c r="A25" s="30" t="s">
        <v>376</v>
      </c>
      <c r="B25" s="17" t="s">
        <v>429</v>
      </c>
      <c r="D25" s="35"/>
      <c r="E25" s="35"/>
      <c r="F25" s="35"/>
      <c r="G25" s="35"/>
      <c r="H25" s="35"/>
      <c r="I25" s="35"/>
    </row>
    <row r="26" spans="1:10" ht="45" x14ac:dyDescent="0.25">
      <c r="A26" s="30" t="s">
        <v>378</v>
      </c>
      <c r="B26" s="17" t="s">
        <v>430</v>
      </c>
      <c r="D26" s="35"/>
      <c r="E26" s="35"/>
      <c r="F26" s="35"/>
      <c r="G26" s="35"/>
      <c r="H26" s="35"/>
      <c r="I26" s="35"/>
    </row>
    <row r="27" spans="1:10" ht="45" x14ac:dyDescent="0.25">
      <c r="A27" s="30" t="s">
        <v>202</v>
      </c>
      <c r="B27" s="17" t="s">
        <v>431</v>
      </c>
      <c r="D27" s="35"/>
      <c r="E27" s="35"/>
      <c r="F27" s="35"/>
      <c r="G27" s="35"/>
      <c r="H27" s="35"/>
      <c r="I27" s="35"/>
    </row>
    <row r="28" spans="1:10" ht="45" x14ac:dyDescent="0.25">
      <c r="A28" s="30" t="s">
        <v>28</v>
      </c>
      <c r="B28" s="17" t="s">
        <v>432</v>
      </c>
      <c r="D28" s="35"/>
      <c r="E28" s="35"/>
      <c r="F28" s="35"/>
      <c r="G28" s="35"/>
      <c r="H28" s="35"/>
      <c r="I28" s="35"/>
    </row>
    <row r="29" spans="1:10" ht="30" x14ac:dyDescent="0.25">
      <c r="A29" s="30" t="s">
        <v>377</v>
      </c>
      <c r="B29" s="17" t="s">
        <v>395</v>
      </c>
    </row>
    <row r="30" spans="1:10" ht="60" x14ac:dyDescent="0.25">
      <c r="A30" s="30" t="s">
        <v>396</v>
      </c>
      <c r="B30" s="17" t="s">
        <v>433</v>
      </c>
    </row>
    <row r="34" spans="1:4" ht="18.75" x14ac:dyDescent="0.3">
      <c r="A34" s="11" t="s">
        <v>324</v>
      </c>
      <c r="B34" s="16"/>
    </row>
    <row r="36" spans="1:4" x14ac:dyDescent="0.25">
      <c r="A36" s="19" t="s">
        <v>317</v>
      </c>
      <c r="B36" s="20" t="s">
        <v>339</v>
      </c>
      <c r="C36" s="19" t="s">
        <v>325</v>
      </c>
      <c r="D36" s="19" t="s">
        <v>326</v>
      </c>
    </row>
    <row r="37" spans="1:4" x14ac:dyDescent="0.25">
      <c r="A37" s="30" t="s">
        <v>0</v>
      </c>
      <c r="B37" s="17" t="s">
        <v>340</v>
      </c>
      <c r="C37" s="13"/>
      <c r="D37" s="13" t="s">
        <v>352</v>
      </c>
    </row>
    <row r="38" spans="1:4" x14ac:dyDescent="0.25">
      <c r="A38" s="32" t="s">
        <v>332</v>
      </c>
      <c r="B38" s="33" t="s">
        <v>341</v>
      </c>
      <c r="C38" s="13" t="s">
        <v>14</v>
      </c>
      <c r="D38" s="13" t="s">
        <v>337</v>
      </c>
    </row>
    <row r="39" spans="1:4" s="11" customFormat="1" ht="18.75" x14ac:dyDescent="0.3">
      <c r="A39" s="32"/>
      <c r="B39" s="33"/>
      <c r="C39" s="13" t="s">
        <v>91</v>
      </c>
      <c r="D39" s="13" t="s">
        <v>337</v>
      </c>
    </row>
    <row r="40" spans="1:4" x14ac:dyDescent="0.25">
      <c r="A40" s="32"/>
      <c r="B40" s="33"/>
      <c r="C40" s="13" t="s">
        <v>45</v>
      </c>
      <c r="D40" s="13" t="s">
        <v>337</v>
      </c>
    </row>
    <row r="41" spans="1:4" x14ac:dyDescent="0.25">
      <c r="A41" s="32" t="s">
        <v>331</v>
      </c>
      <c r="B41" s="33" t="s">
        <v>331</v>
      </c>
      <c r="C41" s="13">
        <v>1</v>
      </c>
      <c r="D41" s="13" t="s">
        <v>14</v>
      </c>
    </row>
    <row r="42" spans="1:4" x14ac:dyDescent="0.25">
      <c r="A42" s="32"/>
      <c r="B42" s="33"/>
      <c r="C42" s="13">
        <v>2</v>
      </c>
      <c r="D42" s="13" t="s">
        <v>91</v>
      </c>
    </row>
    <row r="43" spans="1:4" x14ac:dyDescent="0.25">
      <c r="A43" s="32"/>
      <c r="B43" s="33"/>
      <c r="C43" s="13">
        <v>3</v>
      </c>
      <c r="D43" s="13" t="s">
        <v>45</v>
      </c>
    </row>
    <row r="44" spans="1:4" x14ac:dyDescent="0.25">
      <c r="A44" s="30" t="s">
        <v>2</v>
      </c>
      <c r="B44" s="17" t="s">
        <v>342</v>
      </c>
      <c r="C44" s="13"/>
      <c r="D44" s="13" t="s">
        <v>337</v>
      </c>
    </row>
    <row r="45" spans="1:4" x14ac:dyDescent="0.25">
      <c r="A45" s="30" t="s">
        <v>319</v>
      </c>
      <c r="B45" s="17" t="s">
        <v>343</v>
      </c>
      <c r="C45" s="13"/>
      <c r="D45" s="13" t="s">
        <v>338</v>
      </c>
    </row>
    <row r="46" spans="1:4" x14ac:dyDescent="0.25">
      <c r="A46" s="30" t="s">
        <v>310</v>
      </c>
      <c r="B46" s="17" t="s">
        <v>344</v>
      </c>
      <c r="C46" s="13"/>
      <c r="D46" s="13" t="s">
        <v>352</v>
      </c>
    </row>
    <row r="47" spans="1:4" x14ac:dyDescent="0.25">
      <c r="A47" s="30" t="s">
        <v>311</v>
      </c>
      <c r="B47" s="17" t="s">
        <v>345</v>
      </c>
      <c r="C47" s="13"/>
      <c r="D47" s="13" t="s">
        <v>352</v>
      </c>
    </row>
    <row r="48" spans="1:4" x14ac:dyDescent="0.25">
      <c r="A48" s="30" t="s">
        <v>312</v>
      </c>
      <c r="B48" s="17" t="s">
        <v>346</v>
      </c>
      <c r="C48" s="13"/>
      <c r="D48" s="13" t="s">
        <v>352</v>
      </c>
    </row>
    <row r="49" spans="1:4" x14ac:dyDescent="0.25">
      <c r="A49" s="30" t="s">
        <v>3</v>
      </c>
      <c r="B49" s="17" t="s">
        <v>347</v>
      </c>
      <c r="C49" s="13"/>
      <c r="D49" s="13" t="s">
        <v>352</v>
      </c>
    </row>
    <row r="50" spans="1:4" x14ac:dyDescent="0.25">
      <c r="A50" s="30" t="s">
        <v>4</v>
      </c>
      <c r="B50" s="17" t="s">
        <v>348</v>
      </c>
      <c r="C50" s="13"/>
      <c r="D50" s="13" t="s">
        <v>352</v>
      </c>
    </row>
    <row r="51" spans="1:4" x14ac:dyDescent="0.25">
      <c r="A51" s="32" t="s">
        <v>5</v>
      </c>
      <c r="B51" s="33" t="s">
        <v>349</v>
      </c>
      <c r="C51" s="13" t="s">
        <v>16</v>
      </c>
      <c r="D51" s="13" t="s">
        <v>333</v>
      </c>
    </row>
    <row r="52" spans="1:4" x14ac:dyDescent="0.25">
      <c r="A52" s="32"/>
      <c r="B52" s="33"/>
      <c r="C52" s="13" t="s">
        <v>34</v>
      </c>
      <c r="D52" s="13" t="s">
        <v>335</v>
      </c>
    </row>
    <row r="53" spans="1:4" x14ac:dyDescent="0.25">
      <c r="A53" s="32"/>
      <c r="B53" s="33"/>
      <c r="C53" s="13" t="s">
        <v>57</v>
      </c>
      <c r="D53" s="13" t="s">
        <v>334</v>
      </c>
    </row>
    <row r="54" spans="1:4" x14ac:dyDescent="0.25">
      <c r="A54" s="32"/>
      <c r="B54" s="33"/>
      <c r="C54" s="13" t="s">
        <v>297</v>
      </c>
      <c r="D54" s="13" t="s">
        <v>336</v>
      </c>
    </row>
    <row r="55" spans="1:4" x14ac:dyDescent="0.25">
      <c r="A55" s="32" t="s">
        <v>313</v>
      </c>
      <c r="B55" s="33" t="s">
        <v>350</v>
      </c>
      <c r="C55" s="13">
        <v>1</v>
      </c>
      <c r="D55" s="13" t="s">
        <v>16</v>
      </c>
    </row>
    <row r="56" spans="1:4" x14ac:dyDescent="0.25">
      <c r="A56" s="32"/>
      <c r="B56" s="33"/>
      <c r="C56" s="13">
        <v>2</v>
      </c>
      <c r="D56" s="13" t="s">
        <v>34</v>
      </c>
    </row>
    <row r="57" spans="1:4" x14ac:dyDescent="0.25">
      <c r="A57" s="32"/>
      <c r="B57" s="33"/>
      <c r="C57" s="13">
        <v>3</v>
      </c>
      <c r="D57" s="13" t="s">
        <v>57</v>
      </c>
    </row>
    <row r="58" spans="1:4" x14ac:dyDescent="0.25">
      <c r="A58" s="32"/>
      <c r="B58" s="33"/>
      <c r="C58" s="13">
        <v>4</v>
      </c>
      <c r="D58" s="13" t="s">
        <v>297</v>
      </c>
    </row>
    <row r="59" spans="1:4" x14ac:dyDescent="0.25">
      <c r="A59" s="30" t="s">
        <v>6</v>
      </c>
      <c r="B59" s="17" t="s">
        <v>351</v>
      </c>
      <c r="C59" s="13"/>
      <c r="D59" s="13" t="s">
        <v>352</v>
      </c>
    </row>
    <row r="60" spans="1:4" x14ac:dyDescent="0.25">
      <c r="A60" s="30" t="s">
        <v>306</v>
      </c>
      <c r="B60" s="17" t="s">
        <v>353</v>
      </c>
      <c r="C60" s="13"/>
      <c r="D60" s="13" t="s">
        <v>352</v>
      </c>
    </row>
    <row r="61" spans="1:4" x14ac:dyDescent="0.25">
      <c r="A61" s="32" t="s">
        <v>7</v>
      </c>
      <c r="B61" s="33" t="s">
        <v>354</v>
      </c>
      <c r="C61" s="13" t="s">
        <v>355</v>
      </c>
      <c r="D61" s="13" t="s">
        <v>337</v>
      </c>
    </row>
    <row r="62" spans="1:4" x14ac:dyDescent="0.25">
      <c r="A62" s="32"/>
      <c r="B62" s="33"/>
      <c r="C62" s="13" t="s">
        <v>356</v>
      </c>
      <c r="D62" s="13" t="s">
        <v>337</v>
      </c>
    </row>
    <row r="63" spans="1:4" x14ac:dyDescent="0.25">
      <c r="A63" s="32"/>
      <c r="B63" s="33"/>
      <c r="C63" s="13" t="s">
        <v>17</v>
      </c>
      <c r="D63" s="13" t="s">
        <v>337</v>
      </c>
    </row>
    <row r="64" spans="1:4" x14ac:dyDescent="0.25">
      <c r="A64" s="32" t="s">
        <v>314</v>
      </c>
      <c r="B64" s="33" t="s">
        <v>357</v>
      </c>
      <c r="C64" s="13">
        <v>0</v>
      </c>
      <c r="D64" s="13" t="s">
        <v>356</v>
      </c>
    </row>
    <row r="65" spans="1:4" x14ac:dyDescent="0.25">
      <c r="A65" s="32"/>
      <c r="B65" s="33"/>
      <c r="C65" s="13">
        <v>1</v>
      </c>
      <c r="D65" s="13" t="s">
        <v>355</v>
      </c>
    </row>
    <row r="66" spans="1:4" x14ac:dyDescent="0.25">
      <c r="A66" s="32"/>
      <c r="B66" s="33"/>
      <c r="C66" s="13" t="s">
        <v>358</v>
      </c>
      <c r="D66" s="13" t="s">
        <v>359</v>
      </c>
    </row>
    <row r="67" spans="1:4" x14ac:dyDescent="0.25">
      <c r="A67" s="32" t="s">
        <v>8</v>
      </c>
      <c r="B67" s="33" t="s">
        <v>360</v>
      </c>
      <c r="C67" s="13" t="s">
        <v>41</v>
      </c>
      <c r="D67" s="13" t="s">
        <v>337</v>
      </c>
    </row>
    <row r="68" spans="1:4" x14ac:dyDescent="0.25">
      <c r="A68" s="32"/>
      <c r="B68" s="33"/>
      <c r="C68" s="13" t="s">
        <v>23</v>
      </c>
      <c r="D68" s="13" t="s">
        <v>337</v>
      </c>
    </row>
    <row r="69" spans="1:4" x14ac:dyDescent="0.25">
      <c r="A69" s="32"/>
      <c r="B69" s="33"/>
      <c r="C69" s="13" t="s">
        <v>103</v>
      </c>
      <c r="D69" s="13" t="s">
        <v>337</v>
      </c>
    </row>
    <row r="70" spans="1:4" x14ac:dyDescent="0.25">
      <c r="A70" s="32"/>
      <c r="B70" s="33"/>
      <c r="C70" s="13" t="s">
        <v>105</v>
      </c>
      <c r="D70" s="13" t="s">
        <v>337</v>
      </c>
    </row>
    <row r="71" spans="1:4" x14ac:dyDescent="0.25">
      <c r="A71" s="32"/>
      <c r="B71" s="33"/>
      <c r="C71" s="13" t="s">
        <v>17</v>
      </c>
      <c r="D71" s="13" t="s">
        <v>337</v>
      </c>
    </row>
    <row r="72" spans="1:4" ht="30" x14ac:dyDescent="0.25">
      <c r="A72" s="30" t="s">
        <v>366</v>
      </c>
      <c r="B72" s="17" t="s">
        <v>367</v>
      </c>
      <c r="C72" s="13" t="s">
        <v>368</v>
      </c>
      <c r="D72" s="13" t="s">
        <v>337</v>
      </c>
    </row>
    <row r="73" spans="1:4" x14ac:dyDescent="0.25">
      <c r="A73" s="32" t="s">
        <v>328</v>
      </c>
      <c r="B73" s="33" t="s">
        <v>364</v>
      </c>
      <c r="C73" s="13">
        <v>1</v>
      </c>
      <c r="D73" s="13" t="s">
        <v>361</v>
      </c>
    </row>
    <row r="74" spans="1:4" x14ac:dyDescent="0.25">
      <c r="A74" s="32"/>
      <c r="B74" s="33"/>
      <c r="C74" s="13">
        <v>2</v>
      </c>
      <c r="D74" s="13" t="s">
        <v>362</v>
      </c>
    </row>
    <row r="75" spans="1:4" x14ac:dyDescent="0.25">
      <c r="A75" s="32"/>
      <c r="B75" s="33"/>
      <c r="C75" s="13">
        <v>3</v>
      </c>
      <c r="D75" s="13" t="s">
        <v>363</v>
      </c>
    </row>
    <row r="76" spans="1:4" x14ac:dyDescent="0.25">
      <c r="A76" s="32"/>
      <c r="B76" s="33"/>
      <c r="C76" s="13">
        <v>4</v>
      </c>
      <c r="D76" s="13" t="s">
        <v>365</v>
      </c>
    </row>
    <row r="77" spans="1:4" x14ac:dyDescent="0.25">
      <c r="A77" s="32"/>
      <c r="B77" s="33"/>
      <c r="C77" s="13" t="s">
        <v>358</v>
      </c>
      <c r="D77" s="13" t="s">
        <v>359</v>
      </c>
    </row>
    <row r="78" spans="1:4" x14ac:dyDescent="0.25">
      <c r="A78" s="30" t="s">
        <v>9</v>
      </c>
      <c r="B78" s="17" t="s">
        <v>369</v>
      </c>
      <c r="C78" s="13"/>
      <c r="D78" s="13" t="s">
        <v>352</v>
      </c>
    </row>
    <row r="79" spans="1:4" x14ac:dyDescent="0.25">
      <c r="A79" s="30" t="s">
        <v>10</v>
      </c>
      <c r="B79" s="17" t="s">
        <v>370</v>
      </c>
      <c r="C79" s="13"/>
      <c r="D79" s="13" t="s">
        <v>337</v>
      </c>
    </row>
    <row r="80" spans="1:4" x14ac:dyDescent="0.25">
      <c r="A80" s="32" t="s">
        <v>371</v>
      </c>
      <c r="B80" s="33" t="s">
        <v>398</v>
      </c>
      <c r="C80" s="13">
        <v>0</v>
      </c>
      <c r="D80" s="13" t="s">
        <v>356</v>
      </c>
    </row>
    <row r="81" spans="1:4" x14ac:dyDescent="0.25">
      <c r="A81" s="32"/>
      <c r="B81" s="33"/>
      <c r="C81" s="13">
        <v>1</v>
      </c>
      <c r="D81" s="13" t="s">
        <v>355</v>
      </c>
    </row>
    <row r="82" spans="1:4" x14ac:dyDescent="0.25">
      <c r="A82" s="32"/>
      <c r="B82" s="33"/>
      <c r="C82" s="13" t="s">
        <v>358</v>
      </c>
      <c r="D82" s="13" t="s">
        <v>394</v>
      </c>
    </row>
    <row r="83" spans="1:4" x14ac:dyDescent="0.25">
      <c r="A83" s="32" t="s">
        <v>372</v>
      </c>
      <c r="B83" s="33" t="s">
        <v>399</v>
      </c>
      <c r="C83" s="13">
        <v>0</v>
      </c>
      <c r="D83" s="13" t="s">
        <v>356</v>
      </c>
    </row>
    <row r="84" spans="1:4" x14ac:dyDescent="0.25">
      <c r="A84" s="32"/>
      <c r="B84" s="33"/>
      <c r="C84" s="13">
        <v>1</v>
      </c>
      <c r="D84" s="13" t="s">
        <v>355</v>
      </c>
    </row>
    <row r="85" spans="1:4" x14ac:dyDescent="0.25">
      <c r="A85" s="32"/>
      <c r="B85" s="33"/>
      <c r="C85" s="13" t="s">
        <v>358</v>
      </c>
      <c r="D85" s="13" t="s">
        <v>394</v>
      </c>
    </row>
    <row r="86" spans="1:4" x14ac:dyDescent="0.25">
      <c r="A86" s="32" t="s">
        <v>159</v>
      </c>
      <c r="B86" s="33" t="s">
        <v>397</v>
      </c>
      <c r="C86" s="13">
        <v>0</v>
      </c>
      <c r="D86" s="13" t="s">
        <v>356</v>
      </c>
    </row>
    <row r="87" spans="1:4" x14ac:dyDescent="0.25">
      <c r="A87" s="32"/>
      <c r="B87" s="33"/>
      <c r="C87" s="13">
        <v>1</v>
      </c>
      <c r="D87" s="13" t="s">
        <v>355</v>
      </c>
    </row>
    <row r="88" spans="1:4" x14ac:dyDescent="0.25">
      <c r="A88" s="32"/>
      <c r="B88" s="33"/>
      <c r="C88" s="13" t="s">
        <v>358</v>
      </c>
      <c r="D88" s="13" t="s">
        <v>394</v>
      </c>
    </row>
    <row r="89" spans="1:4" x14ac:dyDescent="0.25">
      <c r="A89" s="32" t="s">
        <v>191</v>
      </c>
      <c r="B89" s="33" t="s">
        <v>400</v>
      </c>
      <c r="C89" s="13">
        <v>0</v>
      </c>
      <c r="D89" s="13" t="s">
        <v>356</v>
      </c>
    </row>
    <row r="90" spans="1:4" x14ac:dyDescent="0.25">
      <c r="A90" s="32"/>
      <c r="B90" s="33"/>
      <c r="C90" s="13">
        <v>1</v>
      </c>
      <c r="D90" s="13" t="s">
        <v>355</v>
      </c>
    </row>
    <row r="91" spans="1:4" x14ac:dyDescent="0.25">
      <c r="A91" s="32"/>
      <c r="B91" s="33"/>
      <c r="C91" s="13" t="s">
        <v>358</v>
      </c>
      <c r="D91" s="13" t="s">
        <v>394</v>
      </c>
    </row>
    <row r="92" spans="1:4" x14ac:dyDescent="0.25">
      <c r="A92" s="32" t="s">
        <v>77</v>
      </c>
      <c r="B92" s="33" t="s">
        <v>401</v>
      </c>
      <c r="C92" s="13">
        <v>0</v>
      </c>
      <c r="D92" s="13" t="s">
        <v>356</v>
      </c>
    </row>
    <row r="93" spans="1:4" x14ac:dyDescent="0.25">
      <c r="A93" s="32"/>
      <c r="B93" s="33"/>
      <c r="C93" s="13">
        <v>1</v>
      </c>
      <c r="D93" s="13" t="s">
        <v>355</v>
      </c>
    </row>
    <row r="94" spans="1:4" x14ac:dyDescent="0.25">
      <c r="A94" s="32"/>
      <c r="B94" s="33"/>
      <c r="C94" s="13" t="s">
        <v>358</v>
      </c>
      <c r="D94" s="13" t="s">
        <v>394</v>
      </c>
    </row>
    <row r="95" spans="1:4" x14ac:dyDescent="0.25">
      <c r="A95" s="32" t="s">
        <v>374</v>
      </c>
      <c r="B95" s="33" t="s">
        <v>402</v>
      </c>
      <c r="C95" s="13">
        <v>0</v>
      </c>
      <c r="D95" s="13" t="s">
        <v>356</v>
      </c>
    </row>
    <row r="96" spans="1:4" x14ac:dyDescent="0.25">
      <c r="A96" s="32"/>
      <c r="B96" s="33"/>
      <c r="C96" s="13">
        <v>1</v>
      </c>
      <c r="D96" s="13" t="s">
        <v>355</v>
      </c>
    </row>
    <row r="97" spans="1:4" x14ac:dyDescent="0.25">
      <c r="A97" s="32"/>
      <c r="B97" s="33"/>
      <c r="C97" s="13" t="s">
        <v>358</v>
      </c>
      <c r="D97" s="13" t="s">
        <v>394</v>
      </c>
    </row>
    <row r="98" spans="1:4" x14ac:dyDescent="0.25">
      <c r="A98" s="32" t="s">
        <v>88</v>
      </c>
      <c r="B98" s="33" t="s">
        <v>403</v>
      </c>
      <c r="C98" s="13">
        <v>0</v>
      </c>
      <c r="D98" s="13" t="s">
        <v>356</v>
      </c>
    </row>
    <row r="99" spans="1:4" x14ac:dyDescent="0.25">
      <c r="A99" s="32"/>
      <c r="B99" s="33"/>
      <c r="C99" s="13">
        <v>1</v>
      </c>
      <c r="D99" s="13" t="s">
        <v>355</v>
      </c>
    </row>
    <row r="100" spans="1:4" x14ac:dyDescent="0.25">
      <c r="A100" s="32"/>
      <c r="B100" s="33"/>
      <c r="C100" s="13" t="s">
        <v>358</v>
      </c>
      <c r="D100" s="13" t="s">
        <v>394</v>
      </c>
    </row>
    <row r="101" spans="1:4" x14ac:dyDescent="0.25">
      <c r="A101" s="32" t="s">
        <v>375</v>
      </c>
      <c r="B101" s="33" t="s">
        <v>404</v>
      </c>
      <c r="C101" s="13">
        <v>0</v>
      </c>
      <c r="D101" s="13" t="s">
        <v>356</v>
      </c>
    </row>
    <row r="102" spans="1:4" x14ac:dyDescent="0.25">
      <c r="A102" s="32"/>
      <c r="B102" s="33"/>
      <c r="C102" s="13">
        <v>1</v>
      </c>
      <c r="D102" s="13" t="s">
        <v>355</v>
      </c>
    </row>
    <row r="103" spans="1:4" x14ac:dyDescent="0.25">
      <c r="A103" s="32"/>
      <c r="B103" s="33"/>
      <c r="C103" s="13" t="s">
        <v>358</v>
      </c>
      <c r="D103" s="13" t="s">
        <v>394</v>
      </c>
    </row>
    <row r="104" spans="1:4" x14ac:dyDescent="0.25">
      <c r="A104" s="32" t="s">
        <v>376</v>
      </c>
      <c r="B104" s="33" t="s">
        <v>405</v>
      </c>
      <c r="C104" s="13">
        <v>0</v>
      </c>
      <c r="D104" s="13" t="s">
        <v>356</v>
      </c>
    </row>
    <row r="105" spans="1:4" x14ac:dyDescent="0.25">
      <c r="A105" s="32"/>
      <c r="B105" s="33"/>
      <c r="C105" s="13">
        <v>1</v>
      </c>
      <c r="D105" s="13" t="s">
        <v>355</v>
      </c>
    </row>
    <row r="106" spans="1:4" x14ac:dyDescent="0.25">
      <c r="A106" s="32"/>
      <c r="B106" s="33"/>
      <c r="C106" s="13" t="s">
        <v>358</v>
      </c>
      <c r="D106" s="13" t="s">
        <v>394</v>
      </c>
    </row>
    <row r="107" spans="1:4" x14ac:dyDescent="0.25">
      <c r="A107" s="32" t="s">
        <v>378</v>
      </c>
      <c r="B107" s="33" t="s">
        <v>406</v>
      </c>
      <c r="C107" s="13">
        <v>0</v>
      </c>
      <c r="D107" s="13" t="s">
        <v>356</v>
      </c>
    </row>
    <row r="108" spans="1:4" x14ac:dyDescent="0.25">
      <c r="A108" s="32"/>
      <c r="B108" s="33"/>
      <c r="C108" s="13">
        <v>1</v>
      </c>
      <c r="D108" s="13" t="s">
        <v>355</v>
      </c>
    </row>
    <row r="109" spans="1:4" x14ac:dyDescent="0.25">
      <c r="A109" s="32"/>
      <c r="B109" s="33"/>
      <c r="C109" s="13" t="s">
        <v>358</v>
      </c>
      <c r="D109" s="13" t="s">
        <v>394</v>
      </c>
    </row>
    <row r="110" spans="1:4" x14ac:dyDescent="0.25">
      <c r="A110" s="32" t="s">
        <v>202</v>
      </c>
      <c r="B110" s="33" t="s">
        <v>407</v>
      </c>
      <c r="C110" s="13">
        <v>0</v>
      </c>
      <c r="D110" s="13" t="s">
        <v>356</v>
      </c>
    </row>
    <row r="111" spans="1:4" x14ac:dyDescent="0.25">
      <c r="A111" s="32"/>
      <c r="B111" s="33"/>
      <c r="C111" s="13">
        <v>1</v>
      </c>
      <c r="D111" s="13" t="s">
        <v>355</v>
      </c>
    </row>
    <row r="112" spans="1:4" x14ac:dyDescent="0.25">
      <c r="A112" s="32"/>
      <c r="B112" s="33"/>
      <c r="C112" s="13" t="s">
        <v>358</v>
      </c>
      <c r="D112" s="13" t="s">
        <v>394</v>
      </c>
    </row>
    <row r="113" spans="1:4" x14ac:dyDescent="0.25">
      <c r="A113" s="32" t="s">
        <v>28</v>
      </c>
      <c r="B113" s="33" t="s">
        <v>408</v>
      </c>
      <c r="C113" s="13">
        <v>0</v>
      </c>
      <c r="D113" s="13" t="s">
        <v>356</v>
      </c>
    </row>
    <row r="114" spans="1:4" x14ac:dyDescent="0.25">
      <c r="A114" s="32"/>
      <c r="B114" s="33"/>
      <c r="C114" s="13">
        <v>1</v>
      </c>
      <c r="D114" s="13" t="s">
        <v>355</v>
      </c>
    </row>
    <row r="115" spans="1:4" x14ac:dyDescent="0.25">
      <c r="A115" s="32"/>
      <c r="B115" s="33"/>
      <c r="C115" s="13" t="s">
        <v>358</v>
      </c>
      <c r="D115" s="13" t="s">
        <v>394</v>
      </c>
    </row>
    <row r="116" spans="1:4" x14ac:dyDescent="0.25">
      <c r="A116" s="13" t="s">
        <v>409</v>
      </c>
      <c r="B116" s="17" t="s">
        <v>410</v>
      </c>
      <c r="C116" s="13"/>
      <c r="D116" s="34" t="s">
        <v>411</v>
      </c>
    </row>
    <row r="117" spans="1:4" x14ac:dyDescent="0.25">
      <c r="A117" s="13" t="s">
        <v>11</v>
      </c>
      <c r="B117" s="17" t="s">
        <v>412</v>
      </c>
      <c r="C117" s="13"/>
      <c r="D117" s="34" t="s">
        <v>413</v>
      </c>
    </row>
    <row r="118" spans="1:4" ht="30" x14ac:dyDescent="0.25">
      <c r="A118" s="13" t="s">
        <v>12</v>
      </c>
      <c r="B118" s="17" t="s">
        <v>414</v>
      </c>
      <c r="C118" s="13" t="s">
        <v>415</v>
      </c>
      <c r="D118" s="34" t="s">
        <v>416</v>
      </c>
    </row>
    <row r="119" spans="1:4" x14ac:dyDescent="0.25">
      <c r="A119" s="32" t="s">
        <v>417</v>
      </c>
      <c r="B119" s="33" t="s">
        <v>418</v>
      </c>
      <c r="C119" s="13">
        <v>0</v>
      </c>
      <c r="D119" s="13" t="s">
        <v>356</v>
      </c>
    </row>
    <row r="120" spans="1:4" x14ac:dyDescent="0.25">
      <c r="A120" s="32"/>
      <c r="B120" s="33"/>
      <c r="C120" s="13">
        <v>1</v>
      </c>
      <c r="D120" s="13" t="s">
        <v>355</v>
      </c>
    </row>
    <row r="121" spans="1:4" x14ac:dyDescent="0.25">
      <c r="A121" s="32"/>
      <c r="B121" s="33"/>
      <c r="C121" s="13" t="s">
        <v>358</v>
      </c>
      <c r="D121" s="13" t="s">
        <v>394</v>
      </c>
    </row>
    <row r="122" spans="1:4" ht="30" x14ac:dyDescent="0.25">
      <c r="A122" s="13" t="s">
        <v>13</v>
      </c>
      <c r="B122" s="17" t="s">
        <v>434</v>
      </c>
      <c r="C122" s="13"/>
      <c r="D122" s="13"/>
    </row>
    <row r="123" spans="1:4" x14ac:dyDescent="0.25">
      <c r="A123" t="s">
        <v>309</v>
      </c>
    </row>
    <row r="124" spans="1:4" ht="45" customHeight="1" x14ac:dyDescent="0.25">
      <c r="A124" t="s">
        <v>309</v>
      </c>
    </row>
  </sheetData>
  <mergeCells count="43">
    <mergeCell ref="A113:A115"/>
    <mergeCell ref="B113:B115"/>
    <mergeCell ref="A119:A121"/>
    <mergeCell ref="B119:B121"/>
    <mergeCell ref="D3:J21"/>
    <mergeCell ref="A104:A106"/>
    <mergeCell ref="B104:B106"/>
    <mergeCell ref="A107:A109"/>
    <mergeCell ref="B107:B109"/>
    <mergeCell ref="A110:A112"/>
    <mergeCell ref="B110:B112"/>
    <mergeCell ref="A92:A94"/>
    <mergeCell ref="B92:B94"/>
    <mergeCell ref="B95:B97"/>
    <mergeCell ref="B98:B100"/>
    <mergeCell ref="B101:B103"/>
    <mergeCell ref="A95:A97"/>
    <mergeCell ref="A98:A100"/>
    <mergeCell ref="A101:A103"/>
    <mergeCell ref="A89:A91"/>
    <mergeCell ref="B38:B40"/>
    <mergeCell ref="B41:B43"/>
    <mergeCell ref="B51:B54"/>
    <mergeCell ref="B55:B58"/>
    <mergeCell ref="B61:B63"/>
    <mergeCell ref="B64:B66"/>
    <mergeCell ref="B67:B71"/>
    <mergeCell ref="B73:B77"/>
    <mergeCell ref="B80:B82"/>
    <mergeCell ref="B83:B85"/>
    <mergeCell ref="B86:B88"/>
    <mergeCell ref="B89:B91"/>
    <mergeCell ref="A80:A82"/>
    <mergeCell ref="A83:A85"/>
    <mergeCell ref="A86:A88"/>
    <mergeCell ref="A67:A71"/>
    <mergeCell ref="A73:A77"/>
    <mergeCell ref="A38:A40"/>
    <mergeCell ref="A41:A43"/>
    <mergeCell ref="A51:A54"/>
    <mergeCell ref="A55:A58"/>
    <mergeCell ref="A61:A63"/>
    <mergeCell ref="A64:A6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SAFI_clean_raw</vt:lpstr>
      <vt:lpstr>SAFI_clean_data_validation</vt:lpstr>
      <vt:lpstr>SAFI_clean_all_processed</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Nightingale</dc:creator>
  <cp:lastModifiedBy>Alison Nightingale</cp:lastModifiedBy>
  <dcterms:created xsi:type="dcterms:W3CDTF">2019-10-01T12:10:03Z</dcterms:created>
  <dcterms:modified xsi:type="dcterms:W3CDTF">2019-10-02T14:15:51Z</dcterms:modified>
</cp:coreProperties>
</file>