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ownloads\Ejercicio_A(Bebes)\"/>
    </mc:Choice>
  </mc:AlternateContent>
  <xr:revisionPtr revIDLastSave="0" documentId="13_ncr:1_{D2B20040-EC4B-4936-AD2A-2614F9D1DF99}" xr6:coauthVersionLast="45" xr6:coauthVersionMax="45" xr10:uidLastSave="{00000000-0000-0000-0000-000000000000}"/>
  <bookViews>
    <workbookView xWindow="4125" yWindow="930" windowWidth="24630" windowHeight="14295" firstSheet="1" activeTab="1" xr2:uid="{DDCAAB4B-EF24-4959-B2A9-73C1A110DD46}"/>
  </bookViews>
  <sheets>
    <sheet name="Sheet1" sheetId="1" state="hidden" r:id="rId1"/>
    <sheet name="Sheet2" sheetId="2" r:id="rId2"/>
  </sheets>
  <definedNames>
    <definedName name="_xlnm._FilterDatabase" localSheetId="0" hidden="1">Sheet1!$D$98:$H$130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E14" i="2"/>
  <c r="E15" i="2"/>
  <c r="E16" i="2"/>
  <c r="E17" i="2"/>
  <c r="E18" i="2"/>
  <c r="E19" i="2"/>
  <c r="E20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G16" i="2"/>
  <c r="P58" i="2"/>
  <c r="P59" i="2"/>
  <c r="P60" i="2"/>
  <c r="P61" i="2"/>
  <c r="P62" i="2"/>
  <c r="P63" i="2"/>
  <c r="P64" i="2"/>
  <c r="P57" i="2"/>
  <c r="L63" i="2"/>
  <c r="L64" i="2" s="1"/>
  <c r="L61" i="2"/>
  <c r="L62" i="2" s="1"/>
  <c r="L60" i="2"/>
  <c r="L52" i="2"/>
  <c r="L53" i="2"/>
  <c r="L54" i="2"/>
  <c r="L55" i="2"/>
  <c r="L56" i="2"/>
  <c r="L57" i="2"/>
  <c r="L58" i="2"/>
  <c r="L59" i="2"/>
  <c r="L51" i="2"/>
  <c r="O53" i="2"/>
  <c r="O54" i="2"/>
  <c r="O55" i="2"/>
  <c r="O56" i="2"/>
  <c r="O57" i="2"/>
  <c r="O58" i="2"/>
  <c r="O59" i="2"/>
  <c r="O52" i="2"/>
  <c r="N52" i="2"/>
  <c r="M52" i="2"/>
  <c r="N53" i="2"/>
  <c r="M53" i="2"/>
  <c r="N54" i="2"/>
  <c r="M54" i="2"/>
  <c r="N55" i="2"/>
  <c r="M55" i="2"/>
  <c r="N56" i="2"/>
  <c r="M56" i="2"/>
  <c r="N57" i="2"/>
  <c r="M57" i="2"/>
  <c r="N58" i="2"/>
  <c r="M58" i="2"/>
  <c r="N59" i="2"/>
  <c r="M59" i="2"/>
  <c r="M51" i="2"/>
  <c r="N51" i="2"/>
  <c r="K53" i="2"/>
  <c r="K54" i="2"/>
  <c r="K55" i="2"/>
  <c r="K56" i="2"/>
  <c r="K57" i="2"/>
  <c r="K58" i="2"/>
  <c r="K59" i="2"/>
  <c r="K60" i="2"/>
  <c r="K52" i="2"/>
  <c r="M12" i="2"/>
  <c r="A15" i="2"/>
  <c r="A16" i="2" s="1"/>
  <c r="A17" i="2" s="1"/>
  <c r="A18" i="2" s="1"/>
  <c r="A19" i="2" s="1"/>
  <c r="A20" i="2" s="1"/>
  <c r="A21" i="2" s="1"/>
  <c r="A22" i="2" s="1"/>
  <c r="A23" i="2" s="1"/>
  <c r="A14" i="2"/>
  <c r="F14" i="2"/>
  <c r="F15" i="2"/>
  <c r="F16" i="2"/>
  <c r="F17" i="2"/>
  <c r="G19" i="2" s="1"/>
  <c r="F18" i="2"/>
  <c r="F19" i="2"/>
  <c r="F20" i="2"/>
  <c r="I20" i="2" s="1"/>
  <c r="F13" i="2"/>
  <c r="O33" i="2"/>
  <c r="E11" i="2" l="1"/>
  <c r="G17" i="2"/>
  <c r="G21" i="2"/>
  <c r="G22" i="2"/>
  <c r="H24" i="2"/>
  <c r="H13" i="2" s="1"/>
  <c r="M13" i="2" s="1"/>
  <c r="H20" i="2"/>
  <c r="G20" i="2"/>
  <c r="G23" i="2"/>
  <c r="H18" i="2"/>
  <c r="G18" i="2"/>
  <c r="H16" i="2"/>
  <c r="M16" i="2" s="1"/>
  <c r="H15" i="2"/>
  <c r="M15" i="2" s="1"/>
  <c r="B22" i="2"/>
  <c r="B21" i="2"/>
  <c r="F97" i="1"/>
  <c r="G97" i="1"/>
  <c r="H97" i="1"/>
  <c r="I97" i="1"/>
  <c r="J97" i="1"/>
  <c r="K97" i="1"/>
  <c r="L97" i="1"/>
  <c r="M97" i="1"/>
  <c r="E9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M99" i="1"/>
  <c r="L99" i="1"/>
  <c r="K99" i="1"/>
  <c r="J99" i="1"/>
  <c r="G43" i="1"/>
  <c r="G38" i="1"/>
  <c r="G33" i="1"/>
  <c r="S81" i="1"/>
  <c r="R81" i="1"/>
  <c r="Q81" i="1"/>
  <c r="T86" i="1"/>
  <c r="S87" i="1"/>
  <c r="S86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9" i="1"/>
  <c r="D52" i="1"/>
  <c r="C6" i="1"/>
  <c r="C7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6" i="1"/>
  <c r="M17" i="2" l="1"/>
  <c r="H23" i="2"/>
  <c r="H17" i="2"/>
  <c r="M18" i="2"/>
  <c r="M20" i="2"/>
  <c r="H21" i="2"/>
  <c r="H22" i="2"/>
  <c r="I22" i="2" s="1"/>
  <c r="M22" i="2" s="1"/>
  <c r="I23" i="2"/>
  <c r="H19" i="2"/>
  <c r="M19" i="2" s="1"/>
  <c r="H14" i="2"/>
  <c r="M14" i="2" s="1"/>
  <c r="M23" i="2"/>
  <c r="I21" i="2"/>
  <c r="M21" i="2" s="1"/>
  <c r="B23" i="2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E2" i="1"/>
  <c r="F19" i="1" l="1"/>
  <c r="F18" i="1"/>
</calcChain>
</file>

<file path=xl/sharedStrings.xml><?xml version="1.0" encoding="utf-8"?>
<sst xmlns="http://schemas.openxmlformats.org/spreadsheetml/2006/main" count="251" uniqueCount="149">
  <si>
    <t>año</t>
  </si>
  <si>
    <t>prop</t>
  </si>
  <si>
    <t>fct</t>
  </si>
  <si>
    <t>https://www.statista.com/statistics/767564/mexico-birth-rate/</t>
  </si>
  <si>
    <t>Periodo</t>
  </si>
  <si>
    <t>Nacimientos</t>
  </si>
  <si>
    <t>sm</t>
  </si>
  <si>
    <t>Distribución por edad y sexo</t>
  </si>
  <si>
    <t>Población total por entidad federativa según sexo, 2000, 2005 y 2010</t>
  </si>
  <si>
    <t>Entidad federativa</t>
  </si>
  <si>
    <t>2000 a</t>
  </si>
  <si>
    <t>2005 b</t>
  </si>
  <si>
    <t>2010 c</t>
  </si>
  <si>
    <t>Total</t>
  </si>
  <si>
    <t>Hombres</t>
  </si>
  <si>
    <t>Mujeres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</si>
  <si>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</si>
  <si>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</si>
  <si>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</si>
  <si>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</si>
  <si>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</si>
  <si>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</si>
  <si>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</si>
  <si>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</si>
  <si>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</si>
  <si>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</si>
  <si>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</si>
  <si>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</si>
  <si>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</si>
  <si>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</si>
  <si>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</si>
  <si>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</si>
  <si>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</si>
  <si>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</si>
  <si>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</si>
  <si>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</si>
  <si>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</si>
  <si>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</si>
  <si>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</si>
  <si>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</si>
  <si>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</si>
  <si>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</si>
  <si>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</si>
  <si>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</si>
  <si>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</si>
  <si>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</si>
  <si>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</si>
  <si>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</si>
  <si>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</si>
  <si>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Total EdoMEx</t>
  </si>
  <si>
    <t>avg</t>
  </si>
  <si>
    <t>Edomex*</t>
  </si>
  <si>
    <t>https://www.inegi.org.mx/app/tabulados/interactivos/default?px=Natalidad_01&amp;bd=Natalidad</t>
  </si>
  <si>
    <t>Nacimientos registrados por Entidad federativa de residencia habitual de la madre, Periodo y Sexo</t>
  </si>
  <si>
    <t>No especificado</t>
  </si>
  <si>
    <t xml:space="preserve">   335 898</t>
  </si>
  <si>
    <t xml:space="preserve">   167 792</t>
  </si>
  <si>
    <t xml:space="preserve">   168 105</t>
  </si>
  <si>
    <t xml:space="preserve">   327 165</t>
  </si>
  <si>
    <t xml:space="preserve">   163 630</t>
  </si>
  <si>
    <t xml:space="preserve">   163 449</t>
  </si>
  <si>
    <t xml:space="preserve">   326 412</t>
  </si>
  <si>
    <t xml:space="preserve">   164 952</t>
  </si>
  <si>
    <t xml:space="preserve">   161 460</t>
  </si>
  <si>
    <t xml:space="preserve">   317 834</t>
  </si>
  <si>
    <t xml:space="preserve">   160 651</t>
  </si>
  <si>
    <t xml:space="preserve">   157 159</t>
  </si>
  <si>
    <t xml:space="preserve">   316 088</t>
  </si>
  <si>
    <t xml:space="preserve">   158 590</t>
  </si>
  <si>
    <t xml:space="preserve">   157 498</t>
  </si>
  <si>
    <t xml:space="preserve">   303 778</t>
  </si>
  <si>
    <t xml:space="preserve">   152 879</t>
  </si>
  <si>
    <t xml:space="preserve">   150 899</t>
  </si>
  <si>
    <t xml:space="preserve">   295 635</t>
  </si>
  <si>
    <t xml:space="preserve">   148 943</t>
  </si>
  <si>
    <t xml:space="preserve">   146 692</t>
  </si>
  <si>
    <t xml:space="preserve">   286 204</t>
  </si>
  <si>
    <t xml:space="preserve">   145 460</t>
  </si>
  <si>
    <t xml:space="preserve">   140 744</t>
  </si>
  <si>
    <t>Fcst</t>
  </si>
  <si>
    <t>Nota:</t>
  </si>
  <si>
    <t>Las cifras se refieren a los nacimientos registrados por entidad federativa de residencia habitual de la madre.</t>
  </si>
  <si>
    <t>Fuente:</t>
  </si>
  <si>
    <t>INEGI. Estadísticas de Natalidad.</t>
  </si>
  <si>
    <t>p_0a2</t>
  </si>
  <si>
    <t>Toluca</t>
  </si>
  <si>
    <t>Edomex</t>
  </si>
  <si>
    <t>https://www.inegi.org.mx/programas/ccpv/2010/default.html#Datos_abiertos</t>
  </si>
  <si>
    <t>https://www.inegi.org.mx/contenidos/programas/ccpv/2010/datosabiertos/ageb_y_manzana/resageburb_15_2010_csv.zip</t>
  </si>
  <si>
    <t>Fcst1</t>
  </si>
  <si>
    <t>Fcst2</t>
  </si>
  <si>
    <t xml:space="preserve"> </t>
  </si>
  <si>
    <t>Total de la Entidad</t>
  </si>
  <si>
    <t>Total del Municipio</t>
  </si>
  <si>
    <t>Total de la localidad urbana</t>
  </si>
  <si>
    <t>Total AGEB urbana</t>
  </si>
  <si>
    <t>Mexico</t>
  </si>
  <si>
    <t>nacimientos</t>
  </si>
  <si>
    <t>Year</t>
  </si>
  <si>
    <t>year</t>
  </si>
  <si>
    <t>??%</t>
  </si>
  <si>
    <t>??</t>
  </si>
  <si>
    <t>MEX</t>
  </si>
  <si>
    <t>EdoMex</t>
  </si>
  <si>
    <t xml:space="preserve">  2 643 908</t>
  </si>
  <si>
    <t xml:space="preserve">  1 326 612</t>
  </si>
  <si>
    <t xml:space="preserve">  1 317 023</t>
  </si>
  <si>
    <t xml:space="preserve">  2 586 287</t>
  </si>
  <si>
    <t xml:space="preserve">  1 300 026</t>
  </si>
  <si>
    <t xml:space="preserve">  1 285 962</t>
  </si>
  <si>
    <t xml:space="preserve">  2 498 880</t>
  </si>
  <si>
    <t xml:space="preserve">  1 262 938</t>
  </si>
  <si>
    <t xml:space="preserve">  1 235 719</t>
  </si>
  <si>
    <t xml:space="preserve">  2 478 889</t>
  </si>
  <si>
    <t xml:space="preserve">  1 255 206</t>
  </si>
  <si>
    <t xml:space="preserve">  1 223 530</t>
  </si>
  <si>
    <t xml:space="preserve">  2 463 420</t>
  </si>
  <si>
    <t xml:space="preserve">  1 247 657</t>
  </si>
  <si>
    <t xml:space="preserve">  1 215 628</t>
  </si>
  <si>
    <t xml:space="preserve">  2 353 596</t>
  </si>
  <si>
    <t xml:space="preserve">  1 192 795</t>
  </si>
  <si>
    <t xml:space="preserve">  1 160 760</t>
  </si>
  <si>
    <t xml:space="preserve">  2 293 708</t>
  </si>
  <si>
    <t xml:space="preserve">  1 162 171</t>
  </si>
  <si>
    <t xml:space="preserve">  1 131 493</t>
  </si>
  <si>
    <t xml:space="preserve">  2 234 039</t>
  </si>
  <si>
    <t xml:space="preserve">  1 134 349</t>
  </si>
  <si>
    <t xml:space="preserve">  1 099 674</t>
  </si>
  <si>
    <t>%Toluca</t>
  </si>
  <si>
    <t>Edo.México</t>
  </si>
  <si>
    <t>https://www.inegi.org.mx/temas/natalidad/default.html#Tabulados</t>
  </si>
  <si>
    <t>Matrimonios por Entidad federativa de registro y Periodo</t>
  </si>
  <si>
    <t>Las cifras se refieren a los matrimonios por entidad federativa de registro.</t>
  </si>
  <si>
    <t>INEGI. Estadísticas de Nupcialidad.</t>
  </si>
  <si>
    <t>https://www.inegi.org.mx/temas/nupcialidad/default.html#Tabulados</t>
  </si>
  <si>
    <t>https://www.ipomex.org.mx/recursos/ipo/files_ipo/2016/33/2/ed50f928c9d39d9b9c16796047bd9af2.pdf</t>
  </si>
  <si>
    <t>Año</t>
  </si>
  <si>
    <t>Masculino</t>
  </si>
  <si>
    <t>Femenino</t>
  </si>
  <si>
    <t>S/Info</t>
  </si>
  <si>
    <t>S/InfoTotal</t>
  </si>
  <si>
    <t>16Nacimientosocurridos en el municipio de Toluca 2008-2014</t>
  </si>
  <si>
    <t>Municipio De Toluc</t>
  </si>
  <si>
    <t>Fuente:Dirección de Planeación, Programación, Evaluación y Estadística con Bases de Certificados de Nacimiento, Sistema Nacional de Información en Salud, Secretaria de Salud 2008-2014.(Dirección General de Informacion en Salud, 2015)</t>
  </si>
  <si>
    <t>*El Certificado de nacimiento se extiende al momento del partopor la institución o personal facultado por la Secretaría de Salud</t>
  </si>
  <si>
    <t>*La información corresponde a nacimientos ocurridos en el Estado de México y el municipio de Toluca, aunque la población puede ser de otros municipios o incluso de otras Entidades Federativas.</t>
  </si>
  <si>
    <t>Toluca TOTAL</t>
  </si>
  <si>
    <t>Edomex TOTAL</t>
  </si>
  <si>
    <t>%EdoMex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</si>
</sst>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7" formatCode="0.0"/>
    <numFmt numFmtId="17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b/>
      <sz val="11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/>
  </cellStyleXfs>
  <cellXfs count="62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7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43" fontId="0" fillId="0" borderId="0" xfId="1" applyFont="1"/>
    <xf numFmtId="175" fontId="0" fillId="0" borderId="0" xfId="1" applyNumberFormat="1" applyFont="1"/>
    <xf numFmtId="175" fontId="5" fillId="0" borderId="0" xfId="1" applyNumberFormat="1" applyFont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0" fontId="5" fillId="0" borderId="1" xfId="0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175" fontId="0" fillId="0" borderId="0" xfId="0" applyNumberFormat="1"/>
    <xf numFmtId="175" fontId="0" fillId="0" borderId="0" xfId="2" applyNumberFormat="1" applyFont="1"/>
    <xf numFmtId="175" fontId="0" fillId="4" borderId="0" xfId="1" applyNumberFormat="1" applyFont="1" applyFill="1"/>
    <xf numFmtId="175" fontId="5" fillId="4" borderId="0" xfId="1" applyNumberFormat="1" applyFont="1" applyFill="1"/>
    <xf numFmtId="10" fontId="0" fillId="0" borderId="0" xfId="2" applyNumberFormat="1" applyFont="1" applyAlignment="1">
      <alignment horizontal="center" vertical="center"/>
    </xf>
    <xf numFmtId="10" fontId="0" fillId="0" borderId="0" xfId="0" applyNumberFormat="1"/>
    <xf numFmtId="10" fontId="0" fillId="4" borderId="0" xfId="2" applyNumberFormat="1" applyFont="1" applyFill="1" applyAlignment="1">
      <alignment horizontal="center" vertical="center"/>
    </xf>
    <xf numFmtId="10" fontId="0" fillId="4" borderId="0" xfId="0" applyNumberFormat="1" applyFill="1"/>
    <xf numFmtId="175" fontId="5" fillId="0" borderId="0" xfId="0" applyNumberFormat="1" applyFont="1"/>
    <xf numFmtId="0" fontId="8" fillId="0" borderId="0" xfId="5"/>
    <xf numFmtId="0" fontId="10" fillId="0" borderId="0" xfId="6" applyFont="1"/>
    <xf numFmtId="164" fontId="0" fillId="0" borderId="0" xfId="0" applyNumberFormat="1"/>
    <xf numFmtId="0" fontId="2" fillId="2" borderId="0" xfId="3"/>
    <xf numFmtId="0" fontId="4" fillId="0" borderId="0" xfId="0" applyFont="1"/>
    <xf numFmtId="175" fontId="4" fillId="0" borderId="0" xfId="1" applyNumberFormat="1" applyFont="1"/>
    <xf numFmtId="0" fontId="4" fillId="0" borderId="0" xfId="0" applyFont="1" applyAlignment="1">
      <alignment horizontal="right"/>
    </xf>
    <xf numFmtId="0" fontId="6" fillId="5" borderId="0" xfId="0" applyFont="1" applyFill="1"/>
    <xf numFmtId="175" fontId="6" fillId="5" borderId="0" xfId="1" applyNumberFormat="1" applyFont="1" applyFill="1"/>
    <xf numFmtId="0" fontId="3" fillId="3" borderId="0" xfId="4" applyAlignment="1">
      <alignment horizontal="center"/>
    </xf>
    <xf numFmtId="0" fontId="11" fillId="3" borderId="0" xfId="4" applyFont="1" applyAlignment="1">
      <alignment horizont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/>
    <xf numFmtId="175" fontId="6" fillId="5" borderId="0" xfId="1" applyNumberFormat="1" applyFont="1" applyFill="1" applyAlignment="1">
      <alignment horizontal="center"/>
    </xf>
    <xf numFmtId="175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75" fontId="0" fillId="0" borderId="0" xfId="0" applyNumberFormat="1" applyAlignment="1">
      <alignment horizontal="center"/>
    </xf>
    <xf numFmtId="175" fontId="3" fillId="3" borderId="0" xfId="4" applyNumberFormat="1" applyAlignment="1">
      <alignment horizontal="center"/>
    </xf>
    <xf numFmtId="9" fontId="3" fillId="3" borderId="0" xfId="4" applyNumberFormat="1" applyAlignment="1">
      <alignment horizontal="center"/>
    </xf>
    <xf numFmtId="10" fontId="13" fillId="0" borderId="0" xfId="0" applyNumberFormat="1" applyFont="1"/>
    <xf numFmtId="10" fontId="13" fillId="0" borderId="0" xfId="2" applyNumberFormat="1" applyFont="1"/>
    <xf numFmtId="3" fontId="5" fillId="0" borderId="0" xfId="0" applyNumberFormat="1" applyFont="1"/>
    <xf numFmtId="175" fontId="11" fillId="3" borderId="0" xfId="4" applyNumberFormat="1" applyFont="1" applyAlignment="1">
      <alignment horizontal="center"/>
    </xf>
    <xf numFmtId="175" fontId="2" fillId="2" borderId="0" xfId="3" applyNumberFormat="1"/>
    <xf numFmtId="164" fontId="2" fillId="2" borderId="0" xfId="3" applyNumberFormat="1"/>
    <xf numFmtId="175" fontId="11" fillId="6" borderId="0" xfId="4" applyNumberFormat="1" applyFont="1" applyFill="1" applyAlignment="1">
      <alignment horizontal="center"/>
    </xf>
    <xf numFmtId="0" fontId="14" fillId="2" borderId="0" xfId="3" applyFont="1"/>
    <xf numFmtId="175" fontId="14" fillId="2" borderId="0" xfId="3" applyNumberFormat="1" applyFont="1"/>
    <xf numFmtId="175" fontId="14" fillId="6" borderId="0" xfId="3" applyNumberFormat="1" applyFont="1" applyFill="1"/>
  </cellXfs>
  <cellStyles count="7">
    <cellStyle name="Comma" xfId="1" builtinId="3"/>
    <cellStyle name="Good" xfId="3" builtinId="26"/>
    <cellStyle name="Hyperlink" xfId="5" builtinId="8"/>
    <cellStyle name="Neutral" xfId="4" builtinId="28"/>
    <cellStyle name="Normal" xfId="0" builtinId="0"/>
    <cellStyle name="Normal 2" xfId="6" xr:uid="{12D2583D-B716-4C46-B511-C7B15027829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Sheet1!$E$5:$E$19</c:f>
              <c:numCache>
                <c:formatCode>General</c:formatCode>
                <c:ptCount val="15"/>
                <c:pt idx="0">
                  <c:v>21.8</c:v>
                </c:pt>
                <c:pt idx="1">
                  <c:v>21.4</c:v>
                </c:pt>
                <c:pt idx="2">
                  <c:v>21</c:v>
                </c:pt>
                <c:pt idx="3">
                  <c:v>20.6</c:v>
                </c:pt>
                <c:pt idx="4">
                  <c:v>20.3</c:v>
                </c:pt>
                <c:pt idx="5">
                  <c:v>20</c:v>
                </c:pt>
                <c:pt idx="6">
                  <c:v>19.7</c:v>
                </c:pt>
                <c:pt idx="7">
                  <c:v>19.399999999999999</c:v>
                </c:pt>
                <c:pt idx="8">
                  <c:v>19.100000000000001</c:v>
                </c:pt>
                <c:pt idx="9">
                  <c:v>18.8</c:v>
                </c:pt>
                <c:pt idx="10">
                  <c:v>18.5</c:v>
                </c:pt>
                <c:pt idx="11">
                  <c:v>18.2</c:v>
                </c:pt>
                <c:pt idx="12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6-4066-8D21-C6B2EF4732FF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fct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Sheet1!$F$5:$F$19</c:f>
              <c:numCache>
                <c:formatCode>General</c:formatCode>
                <c:ptCount val="15"/>
                <c:pt idx="13" formatCode="0.0">
                  <c:v>17.307692307692307</c:v>
                </c:pt>
                <c:pt idx="14" formatCode="0.0">
                  <c:v>16.586813186813185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6-4066-8D21-C6B2EF4732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5954304"/>
        <c:axId val="515954632"/>
      </c:barChart>
      <c:catAx>
        <c:axId val="5159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5954632"/>
        <c:crosses val="autoZero"/>
        <c:auto val="1"/>
        <c:lblAlgn val="ctr"/>
        <c:lblOffset val="100"/>
        <c:noMultiLvlLbl val="0"/>
      </c:catAx>
      <c:valAx>
        <c:axId val="5159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59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Sheet1!$E$27:$E$52</c:f>
              <c:numCache>
                <c:formatCode>#,##0</c:formatCode>
                <c:ptCount val="26"/>
                <c:pt idx="0">
                  <c:v>2904389</c:v>
                </c:pt>
                <c:pt idx="1">
                  <c:v>2750444</c:v>
                </c:pt>
                <c:pt idx="2">
                  <c:v>2707718</c:v>
                </c:pt>
                <c:pt idx="3">
                  <c:v>2698425</c:v>
                </c:pt>
                <c:pt idx="4">
                  <c:v>2668428</c:v>
                </c:pt>
                <c:pt idx="5">
                  <c:v>2769089</c:v>
                </c:pt>
                <c:pt idx="6">
                  <c:v>2798339</c:v>
                </c:pt>
                <c:pt idx="7">
                  <c:v>2767610</c:v>
                </c:pt>
                <c:pt idx="8">
                  <c:v>2699084</c:v>
                </c:pt>
                <c:pt idx="9">
                  <c:v>2655894</c:v>
                </c:pt>
                <c:pt idx="10">
                  <c:v>2625056</c:v>
                </c:pt>
                <c:pt idx="11">
                  <c:v>2567906</c:v>
                </c:pt>
                <c:pt idx="12">
                  <c:v>2505939</c:v>
                </c:pt>
                <c:pt idx="13">
                  <c:v>2655083</c:v>
                </c:pt>
                <c:pt idx="14">
                  <c:v>2636110</c:v>
                </c:pt>
                <c:pt idx="15">
                  <c:v>2577214</c:v>
                </c:pt>
                <c:pt idx="16">
                  <c:v>2643908</c:v>
                </c:pt>
                <c:pt idx="17">
                  <c:v>2586287</c:v>
                </c:pt>
                <c:pt idx="18">
                  <c:v>2498880</c:v>
                </c:pt>
                <c:pt idx="19">
                  <c:v>2478889</c:v>
                </c:pt>
                <c:pt idx="20">
                  <c:v>2463420</c:v>
                </c:pt>
                <c:pt idx="21">
                  <c:v>2353596</c:v>
                </c:pt>
                <c:pt idx="22">
                  <c:v>2293708</c:v>
                </c:pt>
                <c:pt idx="23">
                  <c:v>2234039</c:v>
                </c:pt>
                <c:pt idx="24">
                  <c:v>2162535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612-43F9-B773-E668770DEF2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72936"/>
        <c:axId val="630267360"/>
      </c:lineChart>
      <c:catAx>
        <c:axId val="63027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267360"/>
        <c:crosses val="autoZero"/>
        <c:auto val="1"/>
        <c:lblAlgn val="ctr"/>
        <c:lblOffset val="100"/>
        <c:noMultiLvlLbl val="0"/>
      </c:catAx>
      <c:valAx>
        <c:axId val="6302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27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Sheet1!$Q$84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Sheet1!$P$85:$P$87</c:f>
              <c:strCache>
                <c:ptCount val="3"/>
                <c:pt idx="0">
                  <c:v>2000 a</c:v>
                </c:pt>
                <c:pt idx="1">
                  <c:v>2005 b</c:v>
                </c:pt>
                <c:pt idx="2">
                  <c:v>2010 c</c:v>
                </c:pt>
              </c:strCache>
            </c:strRef>
          </c:cat>
          <c:val>
            <c:numRef>
              <c:f>Sheet1!$Q$85:$Q$87</c:f>
              <c:numCache>
                <c:formatCode>_-* #,##0_-;\-* #,##0_-;_-* "-"??_-;_-@_-</c:formatCode>
                <c:ptCount val="3"/>
                <c:pt idx="0">
                  <c:v>6689473</c:v>
                </c:pt>
                <c:pt idx="1">
                  <c:v>7174673</c:v>
                </c:pt>
                <c:pt idx="2">
                  <c:v>7778876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C-4A67-9920-78B45EC0D719}"/>
            </c:ext>
          </c:extLst>
        </c:ser>
        <c:ser>
          <c:idx val="1"/>
          <c:order val="1"/>
          <c:tx>
            <c:strRef>
              <c:f>Sheet1!$R$84</c:f>
              <c:strCache>
                <c:ptCount val="1"/>
                <c:pt idx="0">
                  <c:v> Total EdoMEx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Sheet1!$P$85:$P$87</c:f>
              <c:strCache>
                <c:ptCount val="3"/>
                <c:pt idx="0">
                  <c:v>2000 a</c:v>
                </c:pt>
                <c:pt idx="1">
                  <c:v>2005 b</c:v>
                </c:pt>
                <c:pt idx="2">
                  <c:v>2010 c</c:v>
                </c:pt>
              </c:strCache>
            </c:strRef>
          </c:cat>
          <c:val>
            <c:numRef>
              <c:f>Sheet1!$R$85:$R$87</c:f>
              <c:numCache>
                <c:formatCode>_-* #,##0_-;\-* #,##0_-;_-* "-"??_-;_-@_-</c:formatCode>
                <c:ptCount val="3"/>
                <c:pt idx="0">
                  <c:v>13096686</c:v>
                </c:pt>
                <c:pt idx="1">
                  <c:v>14007495</c:v>
                </c:pt>
                <c:pt idx="2">
                  <c:v>15175862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C-4A67-9920-78B45EC0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834200"/>
        <c:axId val="680834528"/>
      </c:barChart>
      <c:catAx>
        <c:axId val="68083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834528"/>
        <c:crosses val="autoZero"/>
        <c:auto val="1"/>
        <c:lblAlgn val="ctr"/>
        <c:lblOffset val="100"/>
        <c:noMultiLvlLbl val="0"/>
      </c:catAx>
      <c:valAx>
        <c:axId val="6808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8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Sheet1!$D$99</c:f>
              <c:strCache>
                <c:ptCount val="1"/>
                <c:pt idx="0">
                  <c:v>México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Sheet1!$E$99:$G$99</c:f>
              <c:numCache>
                <c:formatCode>0.00%</c:formatCode>
                <c:ptCount val="3"/>
                <c:pt idx="0">
                  <c:v>0.13434784166151262</c:v>
                </c:pt>
                <c:pt idx="1">
                  <c:v>0.13564822219468531</c:v>
                </c:pt>
                <c:pt idx="2">
                  <c:v>0.13509284040781103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6-41FE-9252-59051B95219B}"/>
            </c:ext>
          </c:extLst>
        </c:ser>
        <c:ser>
          <c:idx val="1"/>
          <c:order val="1"/>
          <c:tx>
            <c:strRef>
              <c:f>Sheet1!$D$100</c:f>
              <c:strCache>
                <c:ptCount val="1"/>
                <c:pt idx="0">
                  <c:v>Ciudad de México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Sheet1!$E$100:$G$100</c:f>
              <c:numCache>
                <c:formatCode>0.00%</c:formatCode>
                <c:ptCount val="3"/>
                <c:pt idx="0">
                  <c:v>8.8273879867889732E-2</c:v>
                </c:pt>
                <c:pt idx="1">
                  <c:v>8.4453126794561489E-2</c:v>
                </c:pt>
                <c:pt idx="2">
                  <c:v>7.8790749275182398E-2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6-41FE-9252-59051B95219B}"/>
            </c:ext>
          </c:extLst>
        </c:ser>
        <c:ser>
          <c:idx val="2"/>
          <c:order val="2"/>
          <c:tx>
            <c:strRef>
              <c:f>Sheet1!$D$101</c:f>
              <c:strCache>
                <c:ptCount val="1"/>
                <c:pt idx="0">
                  <c:v>Veracruz de Ignacio de la Llave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Sheet1!$E$101:$G$101</c:f>
              <c:numCache>
                <c:formatCode>0.00%</c:formatCode>
                <c:ptCount val="3"/>
                <c:pt idx="0">
                  <c:v>7.087333996885542E-2</c:v>
                </c:pt>
                <c:pt idx="1">
                  <c:v>6.8855129951769553E-2</c:v>
                </c:pt>
                <c:pt idx="2">
                  <c:v>6.8038361659320493E-2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6-41FE-9252-59051B95219B}"/>
            </c:ext>
          </c:extLst>
        </c:ser>
        <c:ser>
          <c:idx val="3"/>
          <c:order val="3"/>
          <c:tx>
            <c:strRef>
              <c:f>Sheet1!$D$102</c:f>
              <c:strCache>
                <c:ptCount val="1"/>
                <c:pt idx="0">
                  <c:v>Jalisco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Sheet1!$E$102:$G$102</c:f>
              <c:numCache>
                <c:formatCode>0.00%</c:formatCode>
                <c:ptCount val="3"/>
                <c:pt idx="0">
                  <c:v>6.4852079654331346E-2</c:v>
                </c:pt>
                <c:pt idx="1">
                  <c:v>6.5387289055439474E-2</c:v>
                </c:pt>
                <c:pt idx="2">
                  <c:v>6.5434471551900589E-2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6-41FE-9252-59051B95219B}"/>
            </c:ext>
          </c:extLst>
        </c:ser>
        <c:ser>
          <c:idx val="4"/>
          <c:order val="4"/>
          <c:tx>
            <c:strRef>
              <c:f>Sheet1!$D$103</c:f>
              <c:strCache>
                <c:ptCount val="1"/>
                <c:pt idx="0">
                  <c:v>Puebla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Sheet1!$E$103:$G$103</c:f>
              <c:numCache>
                <c:formatCode>0.00%</c:formatCode>
                <c:ptCount val="3"/>
                <c:pt idx="0">
                  <c:v>5.2077434466491594E-2</c:v>
                </c:pt>
                <c:pt idx="1">
                  <c:v>5.213012185887219E-2</c:v>
                </c:pt>
                <c:pt idx="2">
                  <c:v>5.1451015875173221E-2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6-41FE-9252-59051B95219B}"/>
            </c:ext>
          </c:extLst>
        </c:ser>
        <c:ser>
          <c:idx val="5"/>
          <c:order val="5"/>
          <c:tx>
            <c:strRef>
              <c:f>Sheet1!$D$104</c:f>
              <c:strCache>
                <c:ptCount val="1"/>
                <c:pt idx="0">
                  <c:v>Guanajuato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Sheet1!$E$104:$G$104</c:f>
              <c:numCache>
                <c:formatCode>0.00%</c:formatCode>
                <c:ptCount val="3"/>
                <c:pt idx="0">
                  <c:v>4.7834107406909396E-2</c:v>
                </c:pt>
                <c:pt idx="1">
                  <c:v>4.739154984920696E-2</c:v>
                </c:pt>
                <c:pt idx="2">
                  <c:v>4.8838713544830804E-2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E6-41FE-9252-59051B95219B}"/>
            </c:ext>
          </c:extLst>
        </c:ser>
        <c:ser>
          <c:idx val="6"/>
          <c:order val="6"/>
          <c:tx>
            <c:strRef>
              <c:f>Sheet1!$D$105</c:f>
              <c:strCache>
                <c:ptCount val="1"/>
                <c:pt idx="0">
                  <c:v>Chiapas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Sheet1!$E$105:$G$105</c:f>
              <c:numCache>
                <c:formatCode>0.00%</c:formatCode>
                <c:ptCount val="3"/>
                <c:pt idx="0">
                  <c:v>4.0221119876271874E-2</c:v>
                </c:pt>
                <c:pt idx="1">
                  <c:v>4.1577746800250247E-2</c:v>
                </c:pt>
                <c:pt idx="2">
                  <c:v>4.2698307117137617E-2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E6-41FE-9252-59051B95219B}"/>
            </c:ext>
          </c:extLst>
        </c:ser>
        <c:ser>
          <c:idx val="7"/>
          <c:order val="7"/>
          <c:tx>
            <c:strRef>
              <c:f>Sheet1!$D$106</c:f>
              <c:strCache>
                <c:ptCount val="1"/>
                <c:pt idx="0">
                  <c:v>Nuevo León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Sheet1!$E$106:$G$106</c:f>
              <c:numCache>
                <c:formatCode>0.00%</c:formatCode>
                <c:ptCount val="3"/>
                <c:pt idx="0">
                  <c:v>3.9331214627571713E-2</c:v>
                </c:pt>
                <c:pt idx="1">
                  <c:v>4.0665835988259458E-2</c:v>
                </c:pt>
                <c:pt idx="2">
                  <c:v>4.1424260377331552E-2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E6-41FE-9252-59051B95219B}"/>
            </c:ext>
          </c:extLst>
        </c:ser>
        <c:ser>
          <c:idx val="8"/>
          <c:order val="8"/>
          <c:tx>
            <c:strRef>
              <c:f>Sheet1!$D$107</c:f>
              <c:strCache>
                <c:ptCount val="1"/>
                <c:pt idx="0">
                  <c:v>Michoacán de Ocampo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Sheet1!$E$107:$G$107</c:f>
              <c:numCache>
                <c:formatCode>0.00%</c:formatCode>
                <c:ptCount val="3"/>
                <c:pt idx="0">
                  <c:v>4.0885591899471059E-2</c:v>
                </c:pt>
                <c:pt idx="1">
                  <c:v>3.8407349175876355E-2</c:v>
                </c:pt>
                <c:pt idx="2">
                  <c:v>3.8732162103838376E-2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E6-41FE-9252-59051B95219B}"/>
            </c:ext>
          </c:extLst>
        </c:ser>
        <c:ser>
          <c:idx val="9"/>
          <c:order val="9"/>
          <c:tx>
            <c:strRef>
              <c:f>Sheet1!$D$108</c:f>
              <c:strCache>
                <c:ptCount val="1"/>
                <c:pt idx="0">
                  <c:v>Oaxaca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Sheet1!$E$108:$G$108</c:f>
              <c:numCache>
                <c:formatCode>0.00%</c:formatCode>
                <c:ptCount val="3"/>
                <c:pt idx="0">
                  <c:v>3.5275386134412286E-2</c:v>
                </c:pt>
                <c:pt idx="1">
                  <c:v>3.3959964590741493E-2</c:v>
                </c:pt>
                <c:pt idx="2">
                  <c:v>3.3844393531159027E-2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E6-41FE-9252-59051B95219B}"/>
            </c:ext>
          </c:extLst>
        </c:ser>
        <c:ser>
          <c:idx val="10"/>
          <c:order val="10"/>
          <c:tx>
            <c:strRef>
              <c:f>Sheet1!$D$109</c:f>
              <c:strCache>
                <c:ptCount val="1"/>
                <c:pt idx="0">
                  <c:v>Chihuahua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Sheet1!$E$109:$G$109</c:f>
              <c:numCache>
                <c:formatCode>0.00%</c:formatCode>
                <c:ptCount val="3"/>
                <c:pt idx="0">
                  <c:v>3.1317194765402755E-2</c:v>
                </c:pt>
                <c:pt idx="1">
                  <c:v>3.1390060531424749E-2</c:v>
                </c:pt>
                <c:pt idx="2">
                  <c:v>3.0323749161648546E-2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E6-41FE-9252-59051B95219B}"/>
            </c:ext>
          </c:extLst>
        </c:ser>
        <c:ser>
          <c:idx val="11"/>
          <c:order val="11"/>
          <c:tx>
            <c:strRef>
              <c:f>Sheet1!$D$110</c:f>
              <c:strCache>
                <c:ptCount val="1"/>
                <c:pt idx="0">
                  <c:v>Guerrero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Sheet1!$E$110:$G$110</c:f>
              <c:numCache>
                <c:formatCode>0.00%</c:formatCode>
                <c:ptCount val="3"/>
                <c:pt idx="0">
                  <c:v>3.1591518360067246E-2</c:v>
                </c:pt>
                <c:pt idx="1">
                  <c:v>3.016753624237082E-2</c:v>
                </c:pt>
                <c:pt idx="2">
                  <c:v>3.0166213596505884E-2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E6-41FE-9252-59051B95219B}"/>
            </c:ext>
          </c:extLst>
        </c:ser>
        <c:ser>
          <c:idx val="12"/>
          <c:order val="12"/>
          <c:tx>
            <c:strRef>
              <c:f>Sheet1!$D$111</c:f>
              <c:strCache>
                <c:ptCount val="1"/>
                <c:pt idx="0">
                  <c:v>Tamaulipas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Sheet1!$E$111:$G$111</c:f>
              <c:numCache>
                <c:formatCode>0.00%</c:formatCode>
                <c:ptCount val="3"/>
                <c:pt idx="0">
                  <c:v>2.8242979431208255E-2</c:v>
                </c:pt>
                <c:pt idx="1">
                  <c:v>2.9286643200201797E-2</c:v>
                </c:pt>
                <c:pt idx="2">
                  <c:v>2.9096089822529515E-2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E6-41FE-9252-59051B95219B}"/>
            </c:ext>
          </c:extLst>
        </c:ser>
        <c:ser>
          <c:idx val="13"/>
          <c:order val="13"/>
          <c:tx>
            <c:strRef>
              <c:f>Sheet1!$D$112</c:f>
              <c:strCache>
                <c:ptCount val="1"/>
                <c:pt idx="0">
                  <c:v>Baja California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Sheet1!$E$112:$G$112</c:f>
              <c:numCache>
                <c:formatCode>0.00%</c:formatCode>
                <c:ptCount val="3"/>
                <c:pt idx="0">
                  <c:v>2.5515797497937392E-2</c:v>
                </c:pt>
                <c:pt idx="1">
                  <c:v>2.7545764816471061E-2</c:v>
                </c:pt>
                <c:pt idx="2">
                  <c:v>2.8085875318678594E-2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E6-41FE-9252-59051B95219B}"/>
            </c:ext>
          </c:extLst>
        </c:ser>
        <c:ser>
          <c:idx val="14"/>
          <c:order val="14"/>
          <c:tx>
            <c:strRef>
              <c:f>Sheet1!$D$113</c:f>
              <c:strCache>
                <c:ptCount val="1"/>
                <c:pt idx="0">
                  <c:v>Sinaloa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Sheet1!$E$113:$G$113</c:f>
              <c:numCache>
                <c:formatCode>0.00%</c:formatCode>
                <c:ptCount val="3"/>
                <c:pt idx="0">
                  <c:v>2.6023340258135404E-2</c:v>
                </c:pt>
                <c:pt idx="1">
                  <c:v>2.5260085404131809E-2</c:v>
                </c:pt>
                <c:pt idx="2">
                  <c:v>2.4638119077516882E-2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E6-41FE-9252-59051B95219B}"/>
            </c:ext>
          </c:extLst>
        </c:ser>
        <c:ser>
          <c:idx val="15"/>
          <c:order val="15"/>
          <c:tx>
            <c:strRef>
              <c:f>Sheet1!$D$114</c:f>
              <c:strCache>
                <c:ptCount val="1"/>
                <c:pt idx="0">
                  <c:v>Coahuila de Zaragoza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Sheet1!$E$114:$G$114</c:f>
              <c:numCache>
                <c:formatCode>0.00%</c:formatCode>
                <c:ptCount val="3"/>
                <c:pt idx="0">
                  <c:v>2.357395943424713E-2</c:v>
                </c:pt>
                <c:pt idx="1">
                  <c:v>2.4163452781541507E-2</c:v>
                </c:pt>
                <c:pt idx="2">
                  <c:v>2.4465690762163241E-2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E6-41FE-9252-59051B95219B}"/>
            </c:ext>
          </c:extLst>
        </c:ser>
        <c:ser>
          <c:idx val="16"/>
          <c:order val="16"/>
          <c:tx>
            <c:strRef>
              <c:f>Sheet1!$D$115</c:f>
              <c:strCache>
                <c:ptCount val="1"/>
                <c:pt idx="0">
                  <c:v>San Luis Potosí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Sheet1!$E$115:$G$115</c:f>
              <c:numCache>
                <c:formatCode>0.00%</c:formatCode>
                <c:ptCount val="3"/>
                <c:pt idx="0">
                  <c:v>2.3587192454855806E-2</c:v>
                </c:pt>
                <c:pt idx="1">
                  <c:v>2.3342387332865741E-2</c:v>
                </c:pt>
                <c:pt idx="2">
                  <c:v>2.3015824112364937E-2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E6-41FE-9252-59051B95219B}"/>
            </c:ext>
          </c:extLst>
        </c:ser>
        <c:ser>
          <c:idx val="17"/>
          <c:order val="17"/>
          <c:tx>
            <c:strRef>
              <c:f>Sheet1!$D$116</c:f>
              <c:strCache>
                <c:ptCount val="1"/>
                <c:pt idx="0">
                  <c:v>Sonora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Sheet1!$E$116:$G$116</c:f>
              <c:numCache>
                <c:formatCode>0.00%</c:formatCode>
                <c:ptCount val="3"/>
                <c:pt idx="0">
                  <c:v>2.274201276418187E-2</c:v>
                </c:pt>
                <c:pt idx="1">
                  <c:v>2.3191772479903526E-2</c:v>
                </c:pt>
                <c:pt idx="2">
                  <c:v>2.3700926229362703E-2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E6-41FE-9252-59051B95219B}"/>
            </c:ext>
          </c:extLst>
        </c:ser>
        <c:ser>
          <c:idx val="18"/>
          <c:order val="18"/>
          <c:tx>
            <c:strRef>
              <c:f>Sheet1!$D$117</c:f>
              <c:strCache>
                <c:ptCount val="1"/>
                <c:pt idx="0">
                  <c:v>Hidalgo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Sheet1!$E$117:$G$117</c:f>
              <c:numCache>
                <c:formatCode>0.00%</c:formatCode>
                <c:ptCount val="3"/>
                <c:pt idx="0">
                  <c:v>2.2933040136100282E-2</c:v>
                </c:pt>
                <c:pt idx="1">
                  <c:v>2.2713897397981946E-2</c:v>
                </c:pt>
                <c:pt idx="2">
                  <c:v>2.3723519056640326E-2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E6-41FE-9252-59051B95219B}"/>
            </c:ext>
          </c:extLst>
        </c:ser>
        <c:ser>
          <c:idx val="19"/>
          <c:order val="19"/>
          <c:tx>
            <c:strRef>
              <c:f>Sheet1!$D$118</c:f>
              <c:strCache>
                <c:ptCount val="1"/>
                <c:pt idx="0">
                  <c:v>Tabasco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Sheet1!$E$118:$G$118</c:f>
              <c:numCache>
                <c:formatCode>0.00%</c:formatCode>
                <c:ptCount val="3"/>
                <c:pt idx="0">
                  <c:v>1.940667608146502E-2</c:v>
                </c:pt>
                <c:pt idx="1">
                  <c:v>1.9270808740073489E-2</c:v>
                </c:pt>
                <c:pt idx="2">
                  <c:v>1.9927648117480708E-2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E6-41FE-9252-59051B95219B}"/>
            </c:ext>
          </c:extLst>
        </c:ser>
        <c:ser>
          <c:idx val="20"/>
          <c:order val="20"/>
          <c:tx>
            <c:strRef>
              <c:f>Sheet1!$D$119</c:f>
              <c:strCache>
                <c:ptCount val="1"/>
                <c:pt idx="0">
                  <c:v>Yucatán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Sheet1!$E$119:$G$119</c:f>
              <c:numCache>
                <c:formatCode>0.00%</c:formatCode>
                <c:ptCount val="3"/>
                <c:pt idx="0">
                  <c:v>1.7010176049233893E-2</c:v>
                </c:pt>
                <c:pt idx="1">
                  <c:v>1.7614645763898429E-2</c:v>
                </c:pt>
                <c:pt idx="2">
                  <c:v>1.7408200704921137E-2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E6-41FE-9252-59051B95219B}"/>
            </c:ext>
          </c:extLst>
        </c:ser>
        <c:ser>
          <c:idx val="21"/>
          <c:order val="21"/>
          <c:tx>
            <c:strRef>
              <c:f>Sheet1!$D$120</c:f>
              <c:strCache>
                <c:ptCount val="1"/>
                <c:pt idx="0">
                  <c:v>Morelos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Sheet1!$E$120:$G$120</c:f>
              <c:numCache>
                <c:formatCode>0.00%</c:formatCode>
                <c:ptCount val="3"/>
                <c:pt idx="0">
                  <c:v>1.5954468233015891E-2</c:v>
                </c:pt>
                <c:pt idx="1">
                  <c:v>1.5619272534424302E-2</c:v>
                </c:pt>
                <c:pt idx="2">
                  <c:v>1.5820560537480689E-2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E6-41FE-9252-59051B95219B}"/>
            </c:ext>
          </c:extLst>
        </c:ser>
        <c:ser>
          <c:idx val="22"/>
          <c:order val="22"/>
          <c:tx>
            <c:strRef>
              <c:f>Sheet1!$D$121</c:f>
              <c:strCache>
                <c:ptCount val="1"/>
                <c:pt idx="0">
                  <c:v>Querétaro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Sheet1!$E$121:$G$121</c:f>
              <c:numCache>
                <c:formatCode>0.00%</c:formatCode>
                <c:ptCount val="3"/>
                <c:pt idx="0">
                  <c:v>1.4405589332470227E-2</c:v>
                </c:pt>
                <c:pt idx="1">
                  <c:v>1.5476337073116369E-2</c:v>
                </c:pt>
                <c:pt idx="2">
                  <c:v>1.6271971991873205E-2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E6-41FE-9252-59051B95219B}"/>
            </c:ext>
          </c:extLst>
        </c:ser>
        <c:ser>
          <c:idx val="23"/>
          <c:order val="23"/>
          <c:tx>
            <c:strRef>
              <c:f>Sheet1!$D$122</c:f>
              <c:strCache>
                <c:ptCount val="1"/>
                <c:pt idx="0">
                  <c:v>Durango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Sheet1!$E$122:$G$122</c:f>
              <c:numCache>
                <c:formatCode>0.00%</c:formatCode>
                <c:ptCount val="3"/>
                <c:pt idx="0">
                  <c:v>1.4860589820142938E-2</c:v>
                </c:pt>
                <c:pt idx="1">
                  <c:v>1.4614250309122145E-2</c:v>
                </c:pt>
                <c:pt idx="2">
                  <c:v>1.4536089762709262E-2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E6-41FE-9252-59051B95219B}"/>
            </c:ext>
          </c:extLst>
        </c:ser>
        <c:ser>
          <c:idx val="24"/>
          <c:order val="24"/>
          <c:tx>
            <c:strRef>
              <c:f>Sheet1!$D$123</c:f>
              <c:strCache>
                <c:ptCount val="1"/>
                <c:pt idx="0">
                  <c:v>Zacatecas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Sheet1!$E$123:$G$123</c:f>
              <c:numCache>
                <c:formatCode>0.00%</c:formatCode>
                <c:ptCount val="3"/>
                <c:pt idx="0">
                  <c:v>1.3885541880704792E-2</c:v>
                </c:pt>
                <c:pt idx="1">
                  <c:v>1.3244694237613045E-2</c:v>
                </c:pt>
                <c:pt idx="2">
                  <c:v>1.3269662983561057E-2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E6-41FE-9252-59051B95219B}"/>
            </c:ext>
          </c:extLst>
        </c:ser>
        <c:ser>
          <c:idx val="25"/>
          <c:order val="25"/>
          <c:tx>
            <c:strRef>
              <c:f>Sheet1!$D$124</c:f>
              <c:strCache>
                <c:ptCount val="1"/>
                <c:pt idx="0">
                  <c:v>Quintana Roo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Sheet1!$E$124:$G$124</c:f>
              <c:numCache>
                <c:formatCode>0.00%</c:formatCode>
                <c:ptCount val="3"/>
                <c:pt idx="0">
                  <c:v>8.9755065200220942E-3</c:v>
                </c:pt>
                <c:pt idx="1">
                  <c:v>1.0994303227780982E-2</c:v>
                </c:pt>
                <c:pt idx="2">
                  <c:v>1.1800060991731826E-2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8E6-41FE-9252-59051B95219B}"/>
            </c:ext>
          </c:extLst>
        </c:ser>
        <c:ser>
          <c:idx val="26"/>
          <c:order val="26"/>
          <c:tx>
            <c:strRef>
              <c:f>Sheet1!$D$125</c:f>
              <c:strCache>
                <c:ptCount val="1"/>
                <c:pt idx="0">
                  <c:v>Tlaxcala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Sheet1!$E$125:$G$125</c:f>
              <c:numCache>
                <c:formatCode>0.00%</c:formatCode>
                <c:ptCount val="3"/>
                <c:pt idx="0">
                  <c:v>9.8749723696581315E-3</c:v>
                </c:pt>
                <c:pt idx="1">
                  <c:v>1.0344489181393119E-2</c:v>
                </c:pt>
                <c:pt idx="2">
                  <c:v>1.0414563425481386E-2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8E6-41FE-9252-59051B95219B}"/>
            </c:ext>
          </c:extLst>
        </c:ser>
        <c:ser>
          <c:idx val="27"/>
          <c:order val="27"/>
          <c:tx>
            <c:strRef>
              <c:f>Sheet1!$D$126</c:f>
              <c:strCache>
                <c:ptCount val="1"/>
                <c:pt idx="0">
                  <c:v>Aguascalientes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Sheet1!$E$126:$G$126</c:f>
              <c:numCache>
                <c:formatCode>0.00%</c:formatCode>
                <c:ptCount val="3"/>
                <c:pt idx="0">
                  <c:v>9.686622376327985E-3</c:v>
                </c:pt>
                <c:pt idx="1">
                  <c:v>1.0317461209000813E-2</c:v>
                </c:pt>
                <c:pt idx="2">
                  <c:v>1.0548624882849781E-2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8E6-41FE-9252-59051B95219B}"/>
            </c:ext>
          </c:extLst>
        </c:ser>
        <c:ser>
          <c:idx val="28"/>
          <c:order val="28"/>
          <c:tx>
            <c:strRef>
              <c:f>Sheet1!$D$127</c:f>
              <c:strCache>
                <c:ptCount val="1"/>
                <c:pt idx="0">
                  <c:v>Nayarit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Sheet1!$E$127:$G$127</c:f>
              <c:numCache>
                <c:formatCode>0.00%</c:formatCode>
                <c:ptCount val="3"/>
                <c:pt idx="0">
                  <c:v>9.4394008285224977E-3</c:v>
                </c:pt>
                <c:pt idx="1">
                  <c:v>9.1967154902955536E-3</c:v>
                </c:pt>
                <c:pt idx="2">
                  <c:v>9.658291232012152E-3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8E6-41FE-9252-59051B95219B}"/>
            </c:ext>
          </c:extLst>
        </c:ser>
        <c:ser>
          <c:idx val="29"/>
          <c:order val="29"/>
          <c:tx>
            <c:strRef>
              <c:f>Sheet1!$D$128</c:f>
              <c:strCache>
                <c:ptCount val="1"/>
                <c:pt idx="0">
                  <c:v>Campeche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Sheet1!$E$128:$G$128</c:f>
              <c:numCache>
                <c:formatCode>0.00%</c:formatCode>
                <c:ptCount val="3"/>
                <c:pt idx="0">
                  <c:v>7.0851951714615818E-3</c:v>
                </c:pt>
                <c:pt idx="1">
                  <c:v>7.3087859561609576E-3</c:v>
                </c:pt>
                <c:pt idx="2">
                  <c:v>7.321224373142067E-3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8E6-41FE-9252-59051B95219B}"/>
            </c:ext>
          </c:extLst>
        </c:ser>
        <c:ser>
          <c:idx val="30"/>
          <c:order val="30"/>
          <c:tx>
            <c:strRef>
              <c:f>Sheet1!$D$129</c:f>
              <c:strCache>
                <c:ptCount val="1"/>
                <c:pt idx="0">
                  <c:v>Colima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Sheet1!$E$129:$G$129</c:f>
              <c:numCache>
                <c:formatCode>0.00%</c:formatCode>
                <c:ptCount val="3"/>
                <c:pt idx="0">
                  <c:v>5.5663521502509576E-3</c:v>
                </c:pt>
                <c:pt idx="1">
                  <c:v>5.5004586911287477E-3</c:v>
                </c:pt>
                <c:pt idx="2">
                  <c:v>5.7911255908562895E-3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8E6-41FE-9252-59051B95219B}"/>
            </c:ext>
          </c:extLst>
        </c:ser>
        <c:ser>
          <c:idx val="31"/>
          <c:order val="31"/>
          <c:tx>
            <c:strRef>
              <c:f>Sheet1!$D$130</c:f>
              <c:strCache>
                <c:ptCount val="1"/>
                <c:pt idx="0">
                  <c:v>Baja California Sur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Sheet1!$E$98:$G$98</c:f>
              <c:strCache>
                <c:ptCount val="3"/>
                <c:pt idx="0">
                  <c:v> 2000 a </c:v>
                </c:pt>
                <c:pt idx="1">
                  <c:v> 2005 b </c:v>
                </c:pt>
                <c:pt idx="2">
                  <c:v>2010 c</c:v>
                </c:pt>
              </c:strCache>
            </c:strRef>
          </c:cat>
          <c:val>
            <c:numRef>
              <c:f>Sheet1!$E$130:$G$130</c:f>
              <c:numCache>
                <c:formatCode>0.00%</c:formatCode>
                <c:ptCount val="3"/>
                <c:pt idx="0">
                  <c:v>4.3498785208708124E-3</c:v>
                </c:pt>
                <c:pt idx="1">
                  <c:v>4.9598411394365643E-3</c:v>
                </c:pt>
                <c:pt idx="2">
                  <c:v>5.6706928248046956E-3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8E6-41FE-9252-59051B952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47968"/>
        <c:axId val="827548296"/>
      </c:lineChart>
      <c:catAx>
        <c:axId val="8275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7548296"/>
        <c:crosses val="autoZero"/>
        <c:auto val="1"/>
        <c:lblAlgn val="ctr"/>
        <c:lblOffset val="100"/>
        <c:noMultiLvlLbl val="0"/>
      </c:catAx>
      <c:valAx>
        <c:axId val="8275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75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Sheet2!$F$12</c:f>
              <c:strCache>
                <c:ptCount val="1"/>
                <c:pt idx="0">
                  <c:v>Toluca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Sheet2!$F$13:$F$23</c:f>
              <c:numCache>
                <c:formatCode>_-* #,##0_-;\-* #,##0_-;_-* "-"??_-;_-@_-</c:formatCode>
                <c:ptCount val="11"/>
                <c:pt idx="0">
                  <c:v>46689.822000000007</c:v>
                </c:pt>
                <c:pt idx="1">
                  <c:v>45475.935000000005</c:v>
                </c:pt>
                <c:pt idx="2">
                  <c:v>45371.268000000004</c:v>
                </c:pt>
                <c:pt idx="3">
                  <c:v>44178.926000000007</c:v>
                </c:pt>
                <c:pt idx="4">
                  <c:v>43936.232000000004</c:v>
                </c:pt>
                <c:pt idx="5">
                  <c:v>42225.142000000007</c:v>
                </c:pt>
                <c:pt idx="6">
                  <c:v>41093.265000000007</c:v>
                </c:pt>
                <c:pt idx="7">
                  <c:v>39782.356000000007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5-4C85-8917-003B53A1D355}"/>
            </c:ext>
          </c:extLst>
        </c:ser>
        <c:ser>
          <c:idx val="1"/>
          <c:order val="1"/>
          <c:tx>
            <c:strRef>
              <c:f>Sheet2!$G$12</c:f>
              <c:strCache>
                <c:ptCount val="1"/>
                <c:pt idx="0">
                  <c:v>Fcst1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Sheet2!$G$13:$G$23</c:f>
              <c:numCache>
                <c:formatCode>_-* #,##0_-;\-* #,##0_-;_-* "-"??_-;_-@_-</c:formatCode>
                <c:ptCount val="11"/>
                <c:pt idx="3">
                  <c:v>45846</c:v>
                </c:pt>
                <c:pt idx="4">
                  <c:v>45009</c:v>
                </c:pt>
                <c:pt idx="5">
                  <c:v>44495</c:v>
                </c:pt>
                <c:pt idx="6">
                  <c:v>43447</c:v>
                </c:pt>
                <c:pt idx="7">
                  <c:v>42418</c:v>
                </c:pt>
                <c:pt idx="8">
                  <c:v>41034</c:v>
                </c:pt>
                <c:pt idx="9">
                  <c:v>40438</c:v>
                </c:pt>
                <c:pt idx="10">
                  <c:v>39782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5-4C85-8917-003B53A1D355}"/>
            </c:ext>
          </c:extLst>
        </c:ser>
        <c:ser>
          <c:idx val="2"/>
          <c:order val="2"/>
          <c:tx>
            <c:strRef>
              <c:f>Sheet2!$H$12</c:f>
              <c:strCache>
                <c:ptCount val="1"/>
                <c:pt idx="0">
                  <c:v>Fcst2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Sheet2!$H$13:$H$23</c:f>
              <c:numCache>
                <c:formatCode>_-* #,##0_-;\-* #,##0_-;_-* "-"??_-;_-@_-</c:formatCode>
                <c:ptCount val="11"/>
                <c:pt idx="0">
                  <c:v>45738</c:v>
                </c:pt>
                <c:pt idx="1">
                  <c:v>44786</c:v>
                </c:pt>
                <c:pt idx="2">
                  <c:v>43835</c:v>
                </c:pt>
                <c:pt idx="3">
                  <c:v>42883</c:v>
                </c:pt>
                <c:pt idx="4">
                  <c:v>41931</c:v>
                </c:pt>
                <c:pt idx="5">
                  <c:v>40979</c:v>
                </c:pt>
                <c:pt idx="6">
                  <c:v>40028</c:v>
                </c:pt>
                <c:pt idx="7">
                  <c:v>39076</c:v>
                </c:pt>
                <c:pt idx="8">
                  <c:v>38124</c:v>
                </c:pt>
                <c:pt idx="9">
                  <c:v>37172</c:v>
                </c:pt>
                <c:pt idx="10">
                  <c:v>36221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5-4C85-8917-003B53A1D355}"/>
            </c:ext>
          </c:extLst>
        </c:ser>
        <c:ser>
          <c:idx val="3"/>
          <c:order val="3"/>
          <c:tx>
            <c:strRef>
              <c:f>Sheet2!$I$12</c:f>
              <c:strCache>
                <c:ptCount val="1"/>
                <c:pt idx="0">
                  <c:v>Fcst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Sheet2!$I$13:$I$23</c:f>
              <c:numCache>
                <c:formatCode>General</c:formatCode>
                <c:ptCount val="11"/>
                <c:pt idx="7" formatCode="_-* #,##0_-;\-* #,##0_-;_-* &quot;-&quot;??_-;_-@_-">
                  <c:v>39782.356000000007</c:v>
                </c:pt>
                <c:pt idx="8" formatCode="_-* #,##0_-;\-* #,##0_-;_-* &quot;-&quot;??_-;_-@_-">
                  <c:v>39579</c:v>
                </c:pt>
                <c:pt idx="9" formatCode="_-* #,##0_-;\-* #,##0_-;_-* &quot;-&quot;??_-;_-@_-">
                  <c:v>38805</c:v>
                </c:pt>
                <c:pt idx="10" formatCode="_-* #,##0_-;\-* #,##0_-;_-* &quot;-&quot;??_-;_-@_-">
                  <c:v>38001.5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5-4C85-8917-003B53A1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527648"/>
        <c:axId val="669527976"/>
      </c:lineChart>
      <c:catAx>
        <c:axId val="66952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527976"/>
        <c:crosses val="autoZero"/>
        <c:auto val="1"/>
        <c:lblAlgn val="ctr"/>
        <c:lblOffset val="100"/>
        <c:noMultiLvlLbl val="0"/>
      </c:catAx>
      <c:valAx>
        <c:axId val="6695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5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Sheet2!$M$51</c:f>
              <c:strCache>
                <c:ptCount val="1"/>
                <c:pt idx="0">
                  <c:v>Edomex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Sheet2!$L$51:$L$64</c15:sqref>
                  </c15:fullRef>
                </c:ext>
              </c:extLst>
              <c:f>Sheet2!$L$52:$L$64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Sheet2!$M$52:$M$64</c15:sqref>
                  </c15:fullRef>
                </c:ext>
              </c:extLst>
              <c:f>Sheet2!$M$53:$M$64</c:f>
              <c:numCache>
                <c:formatCode>_-* #,##0_-;\-* #,##0_-;_-* "-"??_-;_-@_-</c:formatCode>
                <c:ptCount val="12"/>
                <c:pt idx="0">
                  <c:v>286081</c:v>
                </c:pt>
                <c:pt idx="1">
                  <c:v>271902</c:v>
                </c:pt>
                <c:pt idx="2">
                  <c:v>280865</c:v>
                </c:pt>
                <c:pt idx="3">
                  <c:v>289888</c:v>
                </c:pt>
                <c:pt idx="4">
                  <c:v>279869</c:v>
                </c:pt>
                <c:pt idx="5">
                  <c:v>215108</c:v>
                </c:pt>
                <c:pt idx="6">
                  <c:v>266552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A-4C44-BBF6-2EE1C2EEC856}"/>
            </c:ext>
          </c:extLst>
        </c:ser>
        <c:ser>
          <c:idx val="1"/>
          <c:order val="1"/>
          <c:tx>
            <c:strRef>
              <c:f>Sheet2!$N$51</c:f>
              <c:strCache>
                <c:ptCount val="1"/>
                <c:pt idx="0">
                  <c:v>Toluca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Sheet2!$L$51:$L$64</c15:sqref>
                  </c15:fullRef>
                </c:ext>
              </c:extLst>
              <c:f>Sheet2!$L$52:$L$64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Sheet2!$N$52:$N$64</c15:sqref>
                  </c15:fullRef>
                </c:ext>
              </c:extLst>
              <c:f>Sheet2!$N$53:$N$64</c:f>
              <c:numCache>
                <c:formatCode>_-* #,##0_-;\-* #,##0_-;_-* "-"??_-;_-@_-</c:formatCode>
                <c:ptCount val="12"/>
                <c:pt idx="0">
                  <c:v>41273</c:v>
                </c:pt>
                <c:pt idx="1">
                  <c:v>39787</c:v>
                </c:pt>
                <c:pt idx="2">
                  <c:v>40027</c:v>
                </c:pt>
                <c:pt idx="3">
                  <c:v>40846</c:v>
                </c:pt>
                <c:pt idx="4">
                  <c:v>37714</c:v>
                </c:pt>
                <c:pt idx="5">
                  <c:v>28138</c:v>
                </c:pt>
                <c:pt idx="6">
                  <c:v>35872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A-4C44-BBF6-2EE1C2EEC856}"/>
            </c:ext>
          </c:extLst>
        </c:ser>
        <c:ser>
          <c:idx val="2"/>
          <c:order val="2"/>
          <c:tx>
            <c:strRef>
              <c:f>Sheet2!$P$51</c:f>
              <c:strCache>
                <c:ptCount val="1"/>
                <c:pt idx="0">
                  <c:v>Fcst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Sheet2!$L$51:$L$64</c15:sqref>
                  </c15:fullRef>
                </c:ext>
              </c:extLst>
              <c:f>Sheet2!$L$52:$L$64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Sheet2!$P$52:$P$64</c15:sqref>
                  </c15:fullRef>
                </c:ext>
              </c:extLst>
              <c:f>Sheet2!$P$53:$P$64</c:f>
              <c:numCache>
                <c:formatCode>General</c:formatCode>
                <c:ptCount val="12"/>
                <c:pt idx="4" formatCode="_-* #,##0_-;\-* #,##0_-;_-* &quot;-&quot;??_-;_-@_-">
                  <c:v>40348.6</c:v>
                </c:pt>
                <c:pt idx="5" formatCode="_-* #,##0_-;\-* #,##0_-;_-* &quot;-&quot;??_-;_-@_-">
                  <c:v>39929.4</c:v>
                </c:pt>
                <c:pt idx="6" formatCode="_-* #,##0_-;\-* #,##0_-;_-* &quot;-&quot;??_-;_-@_-">
                  <c:v>37302.400000000001</c:v>
                </c:pt>
                <c:pt idx="7" formatCode="_-* #,##0_-;\-* #,##0_-;_-* &quot;-&quot;??_-;_-@_-">
                  <c:v>36519.4</c:v>
                </c:pt>
                <c:pt idx="8" formatCode="_-* #,##0_-;\-* #,##0_-;_-* &quot;-&quot;??_-;_-@_-">
                  <c:v>35642.5</c:v>
                </c:pt>
                <c:pt idx="9" formatCode="_-* #,##0_-;\-* #,##0_-;_-* &quot;-&quot;??_-;_-@_-">
                  <c:v>33908</c:v>
                </c:pt>
                <c:pt idx="10" formatCode="_-* #,##0_-;\-* #,##0_-;_-* &quot;-&quot;??_-;_-@_-">
                  <c:v>32005</c:v>
                </c:pt>
                <c:pt idx="11" formatCode="_-* #,##0_-;\-* #,##0_-;_-* &quot;-&quot;??_-;_-@_-">
                  <c:v>35872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A-4C44-BBF6-2EE1C2EE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28064"/>
        <c:axId val="778725768"/>
      </c:lineChart>
      <c:catAx>
        <c:axId val="7787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8725768"/>
        <c:crosses val="autoZero"/>
        <c:auto val="1"/>
        <c:lblAlgn val="ctr"/>
        <c:lblOffset val="100"/>
        <c:noMultiLvlLbl val="0"/>
      </c:catAx>
      <c:valAx>
        <c:axId val="77872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87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9</xdr:row>
      <xdr:rowOff>28575</xdr:rowOff>
    </xdr:from>
    <xdr:to>
      <xdr:col>14</xdr:col>
      <xdr:colOff>228600</xdr:colOff>
      <xdr:row>23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715331-E02E-4B73-A06C-A3A5BBB6D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27</xdr:row>
      <xdr:rowOff>85725</xdr:rowOff>
    </xdr:from>
    <xdr:to>
      <xdr:col>19</xdr:col>
      <xdr:colOff>171450</xdr:colOff>
      <xdr:row>41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2F814-212E-459A-88DB-FF710E077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62</xdr:row>
      <xdr:rowOff>85725</xdr:rowOff>
    </xdr:from>
    <xdr:to>
      <xdr:col>20</xdr:col>
      <xdr:colOff>85725</xdr:colOff>
      <xdr:row>76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662FB8-F649-41FF-9D05-FADA6CD1B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101</xdr:row>
      <xdr:rowOff>95250</xdr:rowOff>
    </xdr:from>
    <xdr:to>
      <xdr:col>6</xdr:col>
      <xdr:colOff>295275</xdr:colOff>
      <xdr:row>135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47F271-A8E5-43C0-ACC8-D459848F4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30</xdr:row>
      <xdr:rowOff>185737</xdr:rowOff>
    </xdr:from>
    <xdr:to>
      <xdr:col>9</xdr:col>
      <xdr:colOff>257175</xdr:colOff>
      <xdr:row>45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AAA7D-F3E4-4E93-9F02-7F80F3694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32</xdr:row>
      <xdr:rowOff>90487</xdr:rowOff>
    </xdr:from>
    <xdr:to>
      <xdr:col>19</xdr:col>
      <xdr:colOff>238125</xdr:colOff>
      <xdr:row>46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9A34-105E-4E85-8107-B279269A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inegi.org.mx/app/tabulados/interactivos/default?px=Natalidad_01&amp;bd=Natalid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C028-DE12-46ED-8A77-14FD539AAC88}">
  <dimension ref="C2:T130"/>
  <sheetViews>
    <sheetView topLeftCell="A64" workbookViewId="0">
      <selection activeCell="H28" sqref="H28"/>
    </sheetView>
  </sheetViews>
  <sheetFormatPr defaultRowHeight="15" x14ac:dyDescent="0.25"/>
  <cols>
    <col min="5" max="5" width="14.28515625" bestFit="1" customWidth="1"/>
    <col min="6" max="7" width="13.28515625" bestFit="1" customWidth="1"/>
    <col min="8" max="8" width="14.28515625" bestFit="1" customWidth="1"/>
    <col min="9" max="10" width="13.28515625" bestFit="1" customWidth="1"/>
    <col min="11" max="11" width="14.28515625" bestFit="1" customWidth="1"/>
    <col min="12" max="13" width="13.28515625" bestFit="1" customWidth="1"/>
    <col min="17" max="18" width="12.85546875" style="12" customWidth="1"/>
    <col min="19" max="19" width="13.28515625" bestFit="1" customWidth="1"/>
  </cols>
  <sheetData>
    <row r="2" spans="3:6" x14ac:dyDescent="0.25">
      <c r="E2">
        <f>SLOPE(E5:E17,C5:C17)</f>
        <v>-0.32087912087912085</v>
      </c>
    </row>
    <row r="3" spans="3:6" x14ac:dyDescent="0.25">
      <c r="D3" t="s">
        <v>3</v>
      </c>
    </row>
    <row r="4" spans="3:6" x14ac:dyDescent="0.25">
      <c r="D4" s="3" t="s">
        <v>0</v>
      </c>
      <c r="E4" s="3" t="s">
        <v>1</v>
      </c>
      <c r="F4" s="3" t="s">
        <v>2</v>
      </c>
    </row>
    <row r="5" spans="3:6" x14ac:dyDescent="0.25">
      <c r="C5">
        <v>1</v>
      </c>
      <c r="D5" s="3">
        <v>2005</v>
      </c>
      <c r="E5" s="3">
        <v>21.8</v>
      </c>
      <c r="F5" s="3"/>
    </row>
    <row r="6" spans="3:6" x14ac:dyDescent="0.25">
      <c r="C6">
        <f>+C5+1</f>
        <v>2</v>
      </c>
      <c r="D6" s="3">
        <f>+D5+1</f>
        <v>2006</v>
      </c>
      <c r="E6" s="3">
        <v>21.4</v>
      </c>
      <c r="F6" s="3"/>
    </row>
    <row r="7" spans="3:6" x14ac:dyDescent="0.25">
      <c r="C7">
        <f t="shared" ref="C7:C19" si="0">+C6+1</f>
        <v>3</v>
      </c>
      <c r="D7" s="3">
        <f t="shared" ref="D7:D19" si="1">+D6+1</f>
        <v>2007</v>
      </c>
      <c r="E7" s="3">
        <v>21</v>
      </c>
      <c r="F7" s="3"/>
    </row>
    <row r="8" spans="3:6" x14ac:dyDescent="0.25">
      <c r="C8">
        <f t="shared" si="0"/>
        <v>4</v>
      </c>
      <c r="D8" s="3">
        <f t="shared" si="1"/>
        <v>2008</v>
      </c>
      <c r="E8" s="3">
        <v>20.6</v>
      </c>
      <c r="F8" s="3"/>
    </row>
    <row r="9" spans="3:6" x14ac:dyDescent="0.25">
      <c r="C9">
        <f t="shared" si="0"/>
        <v>5</v>
      </c>
      <c r="D9" s="3">
        <f t="shared" si="1"/>
        <v>2009</v>
      </c>
      <c r="E9" s="3">
        <v>20.3</v>
      </c>
      <c r="F9" s="3"/>
    </row>
    <row r="10" spans="3:6" x14ac:dyDescent="0.25">
      <c r="C10">
        <f t="shared" si="0"/>
        <v>6</v>
      </c>
      <c r="D10" s="3">
        <f t="shared" si="1"/>
        <v>2010</v>
      </c>
      <c r="E10" s="3">
        <v>20</v>
      </c>
      <c r="F10" s="3"/>
    </row>
    <row r="11" spans="3:6" x14ac:dyDescent="0.25">
      <c r="C11">
        <f t="shared" si="0"/>
        <v>7</v>
      </c>
      <c r="D11" s="3">
        <f t="shared" si="1"/>
        <v>2011</v>
      </c>
      <c r="E11" s="3">
        <v>19.7</v>
      </c>
      <c r="F11" s="3"/>
    </row>
    <row r="12" spans="3:6" x14ac:dyDescent="0.25">
      <c r="C12">
        <f t="shared" si="0"/>
        <v>8</v>
      </c>
      <c r="D12" s="3">
        <f t="shared" si="1"/>
        <v>2012</v>
      </c>
      <c r="E12" s="3">
        <v>19.399999999999999</v>
      </c>
      <c r="F12" s="3"/>
    </row>
    <row r="13" spans="3:6" x14ac:dyDescent="0.25">
      <c r="C13">
        <f t="shared" si="0"/>
        <v>9</v>
      </c>
      <c r="D13" s="3">
        <f t="shared" si="1"/>
        <v>2013</v>
      </c>
      <c r="E13" s="3">
        <v>19.100000000000001</v>
      </c>
      <c r="F13" s="3"/>
    </row>
    <row r="14" spans="3:6" x14ac:dyDescent="0.25">
      <c r="C14">
        <f t="shared" si="0"/>
        <v>10</v>
      </c>
      <c r="D14" s="3">
        <f t="shared" si="1"/>
        <v>2014</v>
      </c>
      <c r="E14" s="3">
        <v>18.8</v>
      </c>
      <c r="F14" s="3"/>
    </row>
    <row r="15" spans="3:6" x14ac:dyDescent="0.25">
      <c r="C15">
        <f t="shared" si="0"/>
        <v>11</v>
      </c>
      <c r="D15" s="3">
        <f t="shared" si="1"/>
        <v>2015</v>
      </c>
      <c r="E15" s="3">
        <v>18.5</v>
      </c>
      <c r="F15" s="3"/>
    </row>
    <row r="16" spans="3:6" x14ac:dyDescent="0.25">
      <c r="C16">
        <f t="shared" si="0"/>
        <v>12</v>
      </c>
      <c r="D16" s="3">
        <f t="shared" si="1"/>
        <v>2016</v>
      </c>
      <c r="E16" s="3">
        <v>18.2</v>
      </c>
      <c r="F16" s="3"/>
    </row>
    <row r="17" spans="3:7" x14ac:dyDescent="0.25">
      <c r="C17">
        <f t="shared" si="0"/>
        <v>13</v>
      </c>
      <c r="D17" s="3">
        <f t="shared" si="1"/>
        <v>2017</v>
      </c>
      <c r="E17" s="3">
        <v>17.8</v>
      </c>
      <c r="F17" s="3"/>
    </row>
    <row r="18" spans="3:7" x14ac:dyDescent="0.25">
      <c r="C18">
        <f t="shared" si="0"/>
        <v>14</v>
      </c>
      <c r="D18" s="3">
        <f t="shared" si="1"/>
        <v>2018</v>
      </c>
      <c r="E18" s="3"/>
      <c r="F18" s="4">
        <f>+$E$2*C18+E5</f>
        <v>17.307692307692307</v>
      </c>
    </row>
    <row r="19" spans="3:7" x14ac:dyDescent="0.25">
      <c r="C19">
        <f t="shared" si="0"/>
        <v>15</v>
      </c>
      <c r="D19" s="3">
        <f t="shared" si="1"/>
        <v>2019</v>
      </c>
      <c r="E19" s="3"/>
      <c r="F19" s="4">
        <f>+$E$2*C19+E6</f>
        <v>16.586813186813185</v>
      </c>
    </row>
    <row r="26" spans="3:7" ht="30" x14ac:dyDescent="0.25">
      <c r="D26" s="5" t="s">
        <v>4</v>
      </c>
      <c r="E26" s="5" t="s">
        <v>5</v>
      </c>
      <c r="F26" t="s">
        <v>6</v>
      </c>
      <c r="G26" t="s">
        <v>51</v>
      </c>
    </row>
    <row r="27" spans="3:7" x14ac:dyDescent="0.25">
      <c r="D27" s="6">
        <v>1994</v>
      </c>
      <c r="E27" s="8">
        <v>2904389</v>
      </c>
    </row>
    <row r="28" spans="3:7" x14ac:dyDescent="0.25">
      <c r="D28" s="6">
        <v>1995</v>
      </c>
      <c r="E28" s="8">
        <v>2750444</v>
      </c>
    </row>
    <row r="29" spans="3:7" x14ac:dyDescent="0.25">
      <c r="D29" s="6">
        <v>1996</v>
      </c>
      <c r="E29" s="8">
        <v>2707718</v>
      </c>
      <c r="F29" s="7">
        <f>+AVERAGE(E27:E29)</f>
        <v>2787517</v>
      </c>
    </row>
    <row r="30" spans="3:7" x14ac:dyDescent="0.25">
      <c r="D30" s="6">
        <v>1997</v>
      </c>
      <c r="E30" s="8">
        <v>2698425</v>
      </c>
      <c r="F30" s="7">
        <f t="shared" ref="F30:F52" si="2">+AVERAGE(E28:E30)</f>
        <v>2718862.3333333335</v>
      </c>
    </row>
    <row r="31" spans="3:7" x14ac:dyDescent="0.25">
      <c r="D31" s="6">
        <v>1998</v>
      </c>
      <c r="E31" s="8">
        <v>2668428</v>
      </c>
      <c r="F31" s="7">
        <f t="shared" si="2"/>
        <v>2691523.6666666665</v>
      </c>
    </row>
    <row r="32" spans="3:7" x14ac:dyDescent="0.25">
      <c r="D32" s="6">
        <v>1999</v>
      </c>
      <c r="E32" s="8">
        <v>2769089</v>
      </c>
      <c r="F32" s="7">
        <f t="shared" si="2"/>
        <v>2711980.6666666665</v>
      </c>
    </row>
    <row r="33" spans="4:7" x14ac:dyDescent="0.25">
      <c r="D33" s="6">
        <v>2000</v>
      </c>
      <c r="E33" s="8">
        <v>2798339</v>
      </c>
      <c r="F33" s="7">
        <f t="shared" si="2"/>
        <v>2745285.3333333335</v>
      </c>
      <c r="G33" s="13">
        <f>+E33*E99</f>
        <v>375950.80488723557</v>
      </c>
    </row>
    <row r="34" spans="4:7" x14ac:dyDescent="0.25">
      <c r="D34" s="6">
        <v>2001</v>
      </c>
      <c r="E34" s="8">
        <v>2767610</v>
      </c>
      <c r="F34" s="7">
        <f t="shared" si="2"/>
        <v>2778346</v>
      </c>
    </row>
    <row r="35" spans="4:7" x14ac:dyDescent="0.25">
      <c r="D35" s="6">
        <v>2002</v>
      </c>
      <c r="E35" s="8">
        <v>2699084</v>
      </c>
      <c r="F35" s="7">
        <f t="shared" si="2"/>
        <v>2755011</v>
      </c>
    </row>
    <row r="36" spans="4:7" x14ac:dyDescent="0.25">
      <c r="D36" s="6">
        <v>2003</v>
      </c>
      <c r="E36" s="8">
        <v>2655894</v>
      </c>
      <c r="F36" s="7">
        <f t="shared" si="2"/>
        <v>2707529.3333333335</v>
      </c>
    </row>
    <row r="37" spans="4:7" x14ac:dyDescent="0.25">
      <c r="D37" s="6">
        <v>2004</v>
      </c>
      <c r="E37" s="8">
        <v>2625056</v>
      </c>
      <c r="F37" s="7">
        <f t="shared" si="2"/>
        <v>2660011.3333333335</v>
      </c>
    </row>
    <row r="38" spans="4:7" x14ac:dyDescent="0.25">
      <c r="D38" s="6">
        <v>2005</v>
      </c>
      <c r="E38" s="8">
        <v>2567906</v>
      </c>
      <c r="F38" s="7">
        <f t="shared" si="2"/>
        <v>2616285.3333333335</v>
      </c>
      <c r="G38" s="13">
        <f>+E38*F99</f>
        <v>348331.88366306556</v>
      </c>
    </row>
    <row r="39" spans="4:7" x14ac:dyDescent="0.25">
      <c r="D39" s="6">
        <v>2006</v>
      </c>
      <c r="E39" s="8">
        <v>2505939</v>
      </c>
      <c r="F39" s="7">
        <f t="shared" si="2"/>
        <v>2566300.3333333335</v>
      </c>
    </row>
    <row r="40" spans="4:7" x14ac:dyDescent="0.25">
      <c r="D40" s="6">
        <v>2007</v>
      </c>
      <c r="E40" s="8">
        <v>2655083</v>
      </c>
      <c r="F40" s="7">
        <f t="shared" si="2"/>
        <v>2576309.3333333335</v>
      </c>
    </row>
    <row r="41" spans="4:7" x14ac:dyDescent="0.25">
      <c r="D41" s="6">
        <v>2008</v>
      </c>
      <c r="E41" s="8">
        <v>2636110</v>
      </c>
      <c r="F41" s="7">
        <f t="shared" si="2"/>
        <v>2599044</v>
      </c>
    </row>
    <row r="42" spans="4:7" x14ac:dyDescent="0.25">
      <c r="D42" s="6">
        <v>2009</v>
      </c>
      <c r="E42" s="8">
        <v>2577214</v>
      </c>
      <c r="F42" s="7">
        <f t="shared" si="2"/>
        <v>2622802.3333333335</v>
      </c>
    </row>
    <row r="43" spans="4:7" x14ac:dyDescent="0.25">
      <c r="D43" s="6">
        <v>2010</v>
      </c>
      <c r="E43" s="8">
        <v>2643908</v>
      </c>
      <c r="F43" s="7">
        <f t="shared" si="2"/>
        <v>2619077.3333333335</v>
      </c>
      <c r="G43" s="13">
        <f>+E43*G99</f>
        <v>357173.04149693483</v>
      </c>
    </row>
    <row r="44" spans="4:7" x14ac:dyDescent="0.25">
      <c r="D44" s="6">
        <v>2011</v>
      </c>
      <c r="E44" s="8">
        <v>2586287</v>
      </c>
      <c r="F44" s="7">
        <f t="shared" si="2"/>
        <v>2602469.6666666665</v>
      </c>
    </row>
    <row r="45" spans="4:7" x14ac:dyDescent="0.25">
      <c r="D45" s="6">
        <v>2012</v>
      </c>
      <c r="E45" s="8">
        <v>2498880</v>
      </c>
      <c r="F45" s="7">
        <f t="shared" si="2"/>
        <v>2576358.3333333335</v>
      </c>
    </row>
    <row r="46" spans="4:7" x14ac:dyDescent="0.25">
      <c r="D46" s="6">
        <v>2013</v>
      </c>
      <c r="E46" s="8">
        <v>2478889</v>
      </c>
      <c r="F46" s="7">
        <f t="shared" si="2"/>
        <v>2521352</v>
      </c>
    </row>
    <row r="47" spans="4:7" x14ac:dyDescent="0.25">
      <c r="D47" s="6">
        <v>2014</v>
      </c>
      <c r="E47" s="8">
        <v>2463420</v>
      </c>
      <c r="F47" s="7">
        <f t="shared" si="2"/>
        <v>2480396.3333333335</v>
      </c>
    </row>
    <row r="48" spans="4:7" x14ac:dyDescent="0.25">
      <c r="D48" s="6">
        <v>2015</v>
      </c>
      <c r="E48" s="8">
        <v>2353596</v>
      </c>
      <c r="F48" s="7">
        <f t="shared" si="2"/>
        <v>2431968.3333333335</v>
      </c>
    </row>
    <row r="49" spans="4:13" x14ac:dyDescent="0.25">
      <c r="D49" s="6">
        <v>2016</v>
      </c>
      <c r="E49" s="8">
        <v>2293708</v>
      </c>
      <c r="F49" s="7">
        <f t="shared" si="2"/>
        <v>2370241.3333333335</v>
      </c>
    </row>
    <row r="50" spans="4:13" x14ac:dyDescent="0.25">
      <c r="D50" s="6">
        <v>2017</v>
      </c>
      <c r="E50" s="8">
        <v>2234039</v>
      </c>
      <c r="F50" s="7">
        <f t="shared" si="2"/>
        <v>2293781</v>
      </c>
    </row>
    <row r="51" spans="4:13" x14ac:dyDescent="0.25">
      <c r="D51" s="6">
        <v>2018</v>
      </c>
      <c r="E51" s="8">
        <v>2162535</v>
      </c>
      <c r="F51" s="7">
        <f t="shared" si="2"/>
        <v>2230094</v>
      </c>
    </row>
    <row r="52" spans="4:13" x14ac:dyDescent="0.25">
      <c r="D52">
        <f>+D51+1</f>
        <v>2019</v>
      </c>
      <c r="F52" s="7">
        <f t="shared" si="2"/>
        <v>2198287</v>
      </c>
    </row>
    <row r="57" spans="4:13" x14ac:dyDescent="0.25">
      <c r="D57" t="s">
        <v>7</v>
      </c>
    </row>
    <row r="59" spans="4:13" x14ac:dyDescent="0.25">
      <c r="D59" t="s">
        <v>8</v>
      </c>
    </row>
    <row r="62" spans="4:13" x14ac:dyDescent="0.25">
      <c r="D62" t="s">
        <v>9</v>
      </c>
      <c r="E62" t="s">
        <v>10</v>
      </c>
      <c r="H62" t="s">
        <v>11</v>
      </c>
      <c r="K62" t="s">
        <v>12</v>
      </c>
    </row>
    <row r="63" spans="4:13" x14ac:dyDescent="0.25">
      <c r="E63" t="s">
        <v>13</v>
      </c>
      <c r="F63" t="s">
        <v>14</v>
      </c>
      <c r="G63" t="s">
        <v>15</v>
      </c>
      <c r="H63" t="s">
        <v>13</v>
      </c>
      <c r="I63" t="s">
        <v>14</v>
      </c>
      <c r="J63" t="s">
        <v>15</v>
      </c>
      <c r="K63" t="s">
        <v>13</v>
      </c>
      <c r="L63" t="s">
        <v>14</v>
      </c>
      <c r="M63" t="s">
        <v>15</v>
      </c>
    </row>
    <row r="64" spans="4:13" x14ac:dyDescent="0.25">
      <c r="D64" t="s">
        <v>16</v>
      </c>
    </row>
    <row r="65" spans="4:19" x14ac:dyDescent="0.25">
      <c r="D65" t="s">
        <v>17</v>
      </c>
      <c r="E65" s="13">
        <v>944285</v>
      </c>
      <c r="F65" s="13">
        <v>456533</v>
      </c>
      <c r="G65" s="13">
        <v>487752</v>
      </c>
      <c r="H65" s="13">
        <v>1065416</v>
      </c>
      <c r="I65" s="13">
        <v>515364</v>
      </c>
      <c r="J65" s="13">
        <v>550052</v>
      </c>
      <c r="K65" s="13">
        <v>1184996</v>
      </c>
      <c r="L65" s="13">
        <v>576638</v>
      </c>
      <c r="M65" s="13">
        <v>608358</v>
      </c>
    </row>
    <row r="66" spans="4:19" x14ac:dyDescent="0.25">
      <c r="D66" t="s">
        <v>18</v>
      </c>
      <c r="E66" s="13">
        <v>2487367</v>
      </c>
      <c r="F66" s="13">
        <v>1252581</v>
      </c>
      <c r="G66" s="13">
        <v>1234786</v>
      </c>
      <c r="H66" s="13">
        <v>2844469</v>
      </c>
      <c r="I66" s="13">
        <v>1431789</v>
      </c>
      <c r="J66" s="13">
        <v>1412680</v>
      </c>
      <c r="K66" s="13">
        <v>3155070</v>
      </c>
      <c r="L66" s="13">
        <v>1591610</v>
      </c>
      <c r="M66" s="13">
        <v>1563460</v>
      </c>
    </row>
    <row r="67" spans="4:19" x14ac:dyDescent="0.25">
      <c r="D67" t="s">
        <v>19</v>
      </c>
      <c r="E67" s="13">
        <v>424041</v>
      </c>
      <c r="F67" s="13">
        <v>216250</v>
      </c>
      <c r="G67" s="13">
        <v>207791</v>
      </c>
      <c r="H67" s="13">
        <v>512170</v>
      </c>
      <c r="I67" s="13">
        <v>261288</v>
      </c>
      <c r="J67" s="13">
        <v>250882</v>
      </c>
      <c r="K67" s="13">
        <v>637026</v>
      </c>
      <c r="L67" s="13">
        <v>325433</v>
      </c>
      <c r="M67" s="13">
        <v>311593</v>
      </c>
    </row>
    <row r="68" spans="4:19" x14ac:dyDescent="0.25">
      <c r="D68" t="s">
        <v>20</v>
      </c>
      <c r="E68" s="13">
        <v>690689</v>
      </c>
      <c r="F68" s="13">
        <v>344334</v>
      </c>
      <c r="G68" s="13">
        <v>346355</v>
      </c>
      <c r="H68" s="13">
        <v>754730</v>
      </c>
      <c r="I68" s="13">
        <v>373457</v>
      </c>
      <c r="J68" s="13">
        <v>381273</v>
      </c>
      <c r="K68" s="13">
        <v>822441</v>
      </c>
      <c r="L68" s="13">
        <v>407721</v>
      </c>
      <c r="M68" s="13">
        <v>414720</v>
      </c>
    </row>
    <row r="69" spans="4:19" x14ac:dyDescent="0.25">
      <c r="D69" t="s">
        <v>21</v>
      </c>
      <c r="E69" s="13">
        <v>2298070</v>
      </c>
      <c r="F69" s="13">
        <v>1140195</v>
      </c>
      <c r="G69" s="13">
        <v>1157875</v>
      </c>
      <c r="H69" s="13">
        <v>2495200</v>
      </c>
      <c r="I69" s="13">
        <v>1236880</v>
      </c>
      <c r="J69" s="13">
        <v>1258320</v>
      </c>
      <c r="K69" s="13">
        <v>2748391</v>
      </c>
      <c r="L69" s="13">
        <v>1364197</v>
      </c>
      <c r="M69" s="13">
        <v>1384194</v>
      </c>
    </row>
    <row r="70" spans="4:19" x14ac:dyDescent="0.25">
      <c r="D70" t="s">
        <v>22</v>
      </c>
      <c r="E70" s="13">
        <v>542627</v>
      </c>
      <c r="F70" s="13">
        <v>268192</v>
      </c>
      <c r="G70" s="13">
        <v>274435</v>
      </c>
      <c r="H70" s="13">
        <v>567996</v>
      </c>
      <c r="I70" s="13">
        <v>280005</v>
      </c>
      <c r="J70" s="13">
        <v>287991</v>
      </c>
      <c r="K70" s="13">
        <v>650555</v>
      </c>
      <c r="L70" s="13">
        <v>322790</v>
      </c>
      <c r="M70" s="13">
        <v>327765</v>
      </c>
    </row>
    <row r="71" spans="4:19" x14ac:dyDescent="0.25">
      <c r="D71" t="s">
        <v>23</v>
      </c>
      <c r="E71" s="13">
        <v>3920892</v>
      </c>
      <c r="F71" s="13">
        <v>1941880</v>
      </c>
      <c r="G71" s="13">
        <v>1979012</v>
      </c>
      <c r="H71" s="13">
        <v>4293459</v>
      </c>
      <c r="I71" s="13">
        <v>2108830</v>
      </c>
      <c r="J71" s="13">
        <v>2184629</v>
      </c>
      <c r="K71" s="13">
        <v>4796580</v>
      </c>
      <c r="L71" s="13">
        <v>2352807</v>
      </c>
      <c r="M71" s="13">
        <v>2443773</v>
      </c>
    </row>
    <row r="72" spans="4:19" x14ac:dyDescent="0.25">
      <c r="D72" t="s">
        <v>24</v>
      </c>
      <c r="E72" s="13">
        <v>3052907</v>
      </c>
      <c r="F72" s="13">
        <v>1519972</v>
      </c>
      <c r="G72" s="13">
        <v>1532935</v>
      </c>
      <c r="H72" s="13">
        <v>3241444</v>
      </c>
      <c r="I72" s="13">
        <v>1610275</v>
      </c>
      <c r="J72" s="13">
        <v>1631169</v>
      </c>
      <c r="K72" s="13">
        <v>3406465</v>
      </c>
      <c r="L72" s="13">
        <v>1692545</v>
      </c>
      <c r="M72" s="13">
        <v>1713920</v>
      </c>
    </row>
    <row r="73" spans="4:19" x14ac:dyDescent="0.25">
      <c r="D73" t="s">
        <v>25</v>
      </c>
      <c r="E73" s="13">
        <v>8605239</v>
      </c>
      <c r="F73" s="13">
        <v>4110485</v>
      </c>
      <c r="G73" s="13">
        <v>4494754</v>
      </c>
      <c r="H73" s="13">
        <v>8720916</v>
      </c>
      <c r="I73" s="13">
        <v>4171683</v>
      </c>
      <c r="J73" s="13">
        <v>4549233</v>
      </c>
      <c r="K73" s="13">
        <v>8851080</v>
      </c>
      <c r="L73" s="13">
        <v>4233783</v>
      </c>
      <c r="M73" s="13">
        <v>4617297</v>
      </c>
    </row>
    <row r="74" spans="4:19" x14ac:dyDescent="0.25">
      <c r="D74" t="s">
        <v>26</v>
      </c>
      <c r="E74" s="13">
        <v>1448661</v>
      </c>
      <c r="F74" s="13">
        <v>709521</v>
      </c>
      <c r="G74" s="13">
        <v>739140</v>
      </c>
      <c r="H74" s="13">
        <v>1509117</v>
      </c>
      <c r="I74" s="13">
        <v>738095</v>
      </c>
      <c r="J74" s="13">
        <v>771022</v>
      </c>
      <c r="K74" s="13">
        <v>1632934</v>
      </c>
      <c r="L74" s="13">
        <v>803890</v>
      </c>
      <c r="M74" s="13">
        <v>829044</v>
      </c>
    </row>
    <row r="75" spans="4:19" x14ac:dyDescent="0.25">
      <c r="D75" t="s">
        <v>27</v>
      </c>
      <c r="E75" s="13">
        <v>4663032</v>
      </c>
      <c r="F75" s="13">
        <v>2233315</v>
      </c>
      <c r="G75" s="13">
        <v>2429717</v>
      </c>
      <c r="H75" s="13">
        <v>4893812</v>
      </c>
      <c r="I75" s="13">
        <v>2329136</v>
      </c>
      <c r="J75" s="13">
        <v>2564676</v>
      </c>
      <c r="K75" s="13">
        <v>5486372</v>
      </c>
      <c r="L75" s="13">
        <v>2639425</v>
      </c>
      <c r="M75" s="13">
        <v>2846947</v>
      </c>
    </row>
    <row r="76" spans="4:19" x14ac:dyDescent="0.25">
      <c r="D76" t="s">
        <v>28</v>
      </c>
      <c r="E76" s="13">
        <v>3079649</v>
      </c>
      <c r="F76" s="13">
        <v>1491287</v>
      </c>
      <c r="G76" s="13">
        <v>1588362</v>
      </c>
      <c r="H76" s="13">
        <v>3115202</v>
      </c>
      <c r="I76" s="13">
        <v>1499453</v>
      </c>
      <c r="J76" s="13">
        <v>1615749</v>
      </c>
      <c r="K76" s="13">
        <v>3388768</v>
      </c>
      <c r="L76" s="13">
        <v>1645561</v>
      </c>
      <c r="M76" s="13">
        <v>1743207</v>
      </c>
    </row>
    <row r="77" spans="4:19" x14ac:dyDescent="0.25">
      <c r="D77" t="s">
        <v>29</v>
      </c>
      <c r="E77" s="13">
        <v>2235591</v>
      </c>
      <c r="F77" s="13">
        <v>1081993</v>
      </c>
      <c r="G77" s="13">
        <v>1153598</v>
      </c>
      <c r="H77" s="13">
        <v>2345514</v>
      </c>
      <c r="I77" s="13">
        <v>1125188</v>
      </c>
      <c r="J77" s="13">
        <v>1220326</v>
      </c>
      <c r="K77" s="13">
        <v>2665018</v>
      </c>
      <c r="L77" s="13">
        <v>1285222</v>
      </c>
      <c r="M77" s="13">
        <v>1379796</v>
      </c>
    </row>
    <row r="78" spans="4:19" x14ac:dyDescent="0.25">
      <c r="D78" t="s">
        <v>30</v>
      </c>
      <c r="E78" s="13">
        <v>6322002</v>
      </c>
      <c r="F78" s="13">
        <v>3070241</v>
      </c>
      <c r="G78" s="13">
        <v>3251761</v>
      </c>
      <c r="H78" s="13">
        <v>6752113</v>
      </c>
      <c r="I78" s="13">
        <v>3278822</v>
      </c>
      <c r="J78" s="13">
        <v>3473291</v>
      </c>
      <c r="K78" s="13">
        <v>7350682</v>
      </c>
      <c r="L78" s="13">
        <v>3600641</v>
      </c>
      <c r="M78" s="13">
        <v>3750041</v>
      </c>
      <c r="P78" t="s">
        <v>15</v>
      </c>
      <c r="Q78" s="12" t="s">
        <v>10</v>
      </c>
      <c r="R78" s="12" t="s">
        <v>11</v>
      </c>
      <c r="S78" t="s">
        <v>12</v>
      </c>
    </row>
    <row r="79" spans="4:19" x14ac:dyDescent="0.25">
      <c r="D79" s="11" t="s">
        <v>31</v>
      </c>
      <c r="E79" s="21">
        <v>13096686</v>
      </c>
      <c r="F79" s="21">
        <v>6407213</v>
      </c>
      <c r="G79" s="22">
        <v>6689473</v>
      </c>
      <c r="H79" s="21">
        <v>14007495</v>
      </c>
      <c r="I79" s="21">
        <v>6832822</v>
      </c>
      <c r="J79" s="22">
        <v>7174673</v>
      </c>
      <c r="K79" s="21">
        <v>15175862</v>
      </c>
      <c r="L79" s="21">
        <v>7396986</v>
      </c>
      <c r="M79" s="22">
        <v>7778876</v>
      </c>
      <c r="P79" t="s">
        <v>31</v>
      </c>
      <c r="Q79" s="13">
        <v>6689473</v>
      </c>
      <c r="R79" s="13">
        <v>7174673</v>
      </c>
      <c r="S79" s="19">
        <v>7778876</v>
      </c>
    </row>
    <row r="80" spans="4:19" x14ac:dyDescent="0.25">
      <c r="D80" t="s">
        <v>32</v>
      </c>
      <c r="E80" s="13">
        <v>3985667</v>
      </c>
      <c r="F80" s="13">
        <v>1911078</v>
      </c>
      <c r="G80" s="13">
        <v>2074589</v>
      </c>
      <c r="H80" s="13">
        <v>3966073</v>
      </c>
      <c r="I80" s="13">
        <v>1892377</v>
      </c>
      <c r="J80" s="13">
        <v>2073696</v>
      </c>
      <c r="K80" s="13">
        <v>4351037</v>
      </c>
      <c r="L80" s="13">
        <v>2102109</v>
      </c>
      <c r="M80" s="13">
        <v>2248928</v>
      </c>
      <c r="P80" t="s">
        <v>13</v>
      </c>
      <c r="Q80" s="13">
        <v>13096686</v>
      </c>
      <c r="R80" s="13">
        <v>14007495</v>
      </c>
      <c r="S80" s="19">
        <v>15175862</v>
      </c>
    </row>
    <row r="81" spans="4:20" x14ac:dyDescent="0.25">
      <c r="D81" t="s">
        <v>33</v>
      </c>
      <c r="E81" s="13">
        <v>1555296</v>
      </c>
      <c r="F81" s="13">
        <v>750799</v>
      </c>
      <c r="G81" s="13">
        <v>804497</v>
      </c>
      <c r="H81" s="13">
        <v>1612899</v>
      </c>
      <c r="I81" s="13">
        <v>775311</v>
      </c>
      <c r="J81" s="13">
        <v>837588</v>
      </c>
      <c r="K81" s="13">
        <v>1777227</v>
      </c>
      <c r="L81" s="13">
        <v>858588</v>
      </c>
      <c r="M81" s="13">
        <v>918639</v>
      </c>
      <c r="Q81" s="13">
        <f>+E33</f>
        <v>2798339</v>
      </c>
      <c r="R81" s="13">
        <f>+E38</f>
        <v>2567906</v>
      </c>
      <c r="S81" s="19">
        <f>+E43</f>
        <v>2643908</v>
      </c>
    </row>
    <row r="82" spans="4:20" x14ac:dyDescent="0.25">
      <c r="D82" t="s">
        <v>34</v>
      </c>
      <c r="E82" s="13">
        <v>920185</v>
      </c>
      <c r="F82" s="13">
        <v>456105</v>
      </c>
      <c r="G82" s="13">
        <v>464080</v>
      </c>
      <c r="H82" s="13">
        <v>949684</v>
      </c>
      <c r="I82" s="13">
        <v>469204</v>
      </c>
      <c r="J82" s="13">
        <v>480480</v>
      </c>
      <c r="K82" s="13">
        <v>1084979</v>
      </c>
      <c r="L82" s="13">
        <v>541007</v>
      </c>
      <c r="M82" s="13">
        <v>543972</v>
      </c>
    </row>
    <row r="83" spans="4:20" x14ac:dyDescent="0.25">
      <c r="D83" t="s">
        <v>35</v>
      </c>
      <c r="E83" s="13">
        <v>3834141</v>
      </c>
      <c r="F83" s="13">
        <v>1907939</v>
      </c>
      <c r="G83" s="13">
        <v>1926202</v>
      </c>
      <c r="H83" s="13">
        <v>4199292</v>
      </c>
      <c r="I83" s="13">
        <v>2090673</v>
      </c>
      <c r="J83" s="13">
        <v>2108619</v>
      </c>
      <c r="K83" s="13">
        <v>4653458</v>
      </c>
      <c r="L83" s="13">
        <v>2320185</v>
      </c>
      <c r="M83" s="13">
        <v>2333273</v>
      </c>
    </row>
    <row r="84" spans="4:20" x14ac:dyDescent="0.25">
      <c r="D84" t="s">
        <v>36</v>
      </c>
      <c r="E84" s="13">
        <v>3438765</v>
      </c>
      <c r="F84" s="13">
        <v>1657406</v>
      </c>
      <c r="G84" s="13">
        <v>1781359</v>
      </c>
      <c r="H84" s="13">
        <v>3506821</v>
      </c>
      <c r="I84" s="13">
        <v>1674855</v>
      </c>
      <c r="J84" s="13">
        <v>1831966</v>
      </c>
      <c r="K84" s="13">
        <v>3801962</v>
      </c>
      <c r="L84" s="13">
        <v>1819008</v>
      </c>
      <c r="M84" s="13">
        <v>1982954</v>
      </c>
      <c r="P84" s="15"/>
      <c r="Q84" s="17" t="s">
        <v>15</v>
      </c>
      <c r="R84" s="18" t="s">
        <v>49</v>
      </c>
    </row>
    <row r="85" spans="4:20" x14ac:dyDescent="0.25">
      <c r="D85" t="s">
        <v>37</v>
      </c>
      <c r="E85" s="13">
        <v>5076686</v>
      </c>
      <c r="F85" s="13">
        <v>2448801</v>
      </c>
      <c r="G85" s="13">
        <v>2627885</v>
      </c>
      <c r="H85" s="13">
        <v>5383133</v>
      </c>
      <c r="I85" s="13">
        <v>2578664</v>
      </c>
      <c r="J85" s="13">
        <v>2804469</v>
      </c>
      <c r="K85" s="13">
        <v>5779829</v>
      </c>
      <c r="L85" s="13">
        <v>2769855</v>
      </c>
      <c r="M85" s="13">
        <v>3009974</v>
      </c>
      <c r="P85" s="15" t="s">
        <v>10</v>
      </c>
      <c r="Q85" s="13">
        <v>6689473</v>
      </c>
      <c r="R85" s="14">
        <v>13096686</v>
      </c>
    </row>
    <row r="86" spans="4:20" x14ac:dyDescent="0.25">
      <c r="D86" t="s">
        <v>38</v>
      </c>
      <c r="E86" s="13">
        <v>1404306</v>
      </c>
      <c r="F86" s="13">
        <v>680966</v>
      </c>
      <c r="G86" s="13">
        <v>723340</v>
      </c>
      <c r="H86" s="13">
        <v>1598139</v>
      </c>
      <c r="I86" s="13">
        <v>772759</v>
      </c>
      <c r="J86" s="13">
        <v>825380</v>
      </c>
      <c r="K86" s="13">
        <v>1827937</v>
      </c>
      <c r="L86" s="13">
        <v>887188</v>
      </c>
      <c r="M86" s="13">
        <v>940749</v>
      </c>
      <c r="P86" s="15" t="s">
        <v>11</v>
      </c>
      <c r="Q86" s="13">
        <v>7174673</v>
      </c>
      <c r="R86" s="14">
        <v>14007495</v>
      </c>
      <c r="S86" s="2">
        <f>+(Q86/Q85)-1</f>
        <v>7.2531872092166383E-2</v>
      </c>
      <c r="T86" s="20">
        <f>+Q86-Q85</f>
        <v>485200</v>
      </c>
    </row>
    <row r="87" spans="4:20" x14ac:dyDescent="0.25">
      <c r="D87" t="s">
        <v>39</v>
      </c>
      <c r="E87" s="13">
        <v>874963</v>
      </c>
      <c r="F87" s="13">
        <v>448308</v>
      </c>
      <c r="G87" s="13">
        <v>426655</v>
      </c>
      <c r="H87" s="13">
        <v>1135309</v>
      </c>
      <c r="I87" s="13">
        <v>574837</v>
      </c>
      <c r="J87" s="13">
        <v>560472</v>
      </c>
      <c r="K87" s="13">
        <v>1325578</v>
      </c>
      <c r="L87" s="13">
        <v>673220</v>
      </c>
      <c r="M87" s="13">
        <v>652358</v>
      </c>
      <c r="P87" s="15" t="s">
        <v>12</v>
      </c>
      <c r="Q87" s="13">
        <v>7778876</v>
      </c>
      <c r="R87" s="14">
        <v>15175862</v>
      </c>
      <c r="S87" s="2">
        <f>+(Q87/Q86)-1</f>
        <v>8.421331536642862E-2</v>
      </c>
    </row>
    <row r="88" spans="4:20" x14ac:dyDescent="0.25">
      <c r="D88" t="s">
        <v>40</v>
      </c>
      <c r="E88" s="13">
        <v>2299360</v>
      </c>
      <c r="F88" s="13">
        <v>1120837</v>
      </c>
      <c r="G88" s="13">
        <v>1178523</v>
      </c>
      <c r="H88" s="13">
        <v>2410414</v>
      </c>
      <c r="I88" s="13">
        <v>1167308</v>
      </c>
      <c r="J88" s="13">
        <v>1243106</v>
      </c>
      <c r="K88" s="13">
        <v>2585518</v>
      </c>
      <c r="L88" s="13">
        <v>1260366</v>
      </c>
      <c r="M88" s="13">
        <v>1325152</v>
      </c>
      <c r="S88" s="19"/>
    </row>
    <row r="89" spans="4:20" x14ac:dyDescent="0.25">
      <c r="D89" t="s">
        <v>41</v>
      </c>
      <c r="E89" s="13">
        <v>2536844</v>
      </c>
      <c r="F89" s="13">
        <v>1264143</v>
      </c>
      <c r="G89" s="13">
        <v>1272701</v>
      </c>
      <c r="H89" s="13">
        <v>2608442</v>
      </c>
      <c r="I89" s="13">
        <v>1294617</v>
      </c>
      <c r="J89" s="13">
        <v>1313825</v>
      </c>
      <c r="K89" s="13">
        <v>2767761</v>
      </c>
      <c r="L89" s="13">
        <v>1376201</v>
      </c>
      <c r="M89" s="13">
        <v>1391560</v>
      </c>
      <c r="S89" s="19"/>
    </row>
    <row r="90" spans="4:20" x14ac:dyDescent="0.25">
      <c r="D90" t="s">
        <v>42</v>
      </c>
      <c r="E90" s="13">
        <v>2216969</v>
      </c>
      <c r="F90" s="13">
        <v>1110590</v>
      </c>
      <c r="G90" s="13">
        <v>1106379</v>
      </c>
      <c r="H90" s="13">
        <v>2394861</v>
      </c>
      <c r="I90" s="13">
        <v>1198154</v>
      </c>
      <c r="J90" s="13">
        <v>1196707</v>
      </c>
      <c r="K90" s="13">
        <v>2662480</v>
      </c>
      <c r="L90" s="13">
        <v>1339612</v>
      </c>
      <c r="M90" s="13">
        <v>1322868</v>
      </c>
    </row>
    <row r="91" spans="4:20" x14ac:dyDescent="0.25">
      <c r="D91" t="s">
        <v>43</v>
      </c>
      <c r="E91" s="13">
        <v>1891829</v>
      </c>
      <c r="F91" s="13">
        <v>934515</v>
      </c>
      <c r="G91" s="13">
        <v>957314</v>
      </c>
      <c r="H91" s="13">
        <v>1989969</v>
      </c>
      <c r="I91" s="13">
        <v>977785</v>
      </c>
      <c r="J91" s="13">
        <v>1012184</v>
      </c>
      <c r="K91" s="13">
        <v>2238603</v>
      </c>
      <c r="L91" s="13">
        <v>1100758</v>
      </c>
      <c r="M91" s="13">
        <v>1137845</v>
      </c>
    </row>
    <row r="92" spans="4:20" x14ac:dyDescent="0.25">
      <c r="D92" t="s">
        <v>44</v>
      </c>
      <c r="E92" s="13">
        <v>2753222</v>
      </c>
      <c r="F92" s="13">
        <v>1359874</v>
      </c>
      <c r="G92" s="13">
        <v>1393348</v>
      </c>
      <c r="H92" s="13">
        <v>3024238</v>
      </c>
      <c r="I92" s="13">
        <v>1493573</v>
      </c>
      <c r="J92" s="13">
        <v>1530665</v>
      </c>
      <c r="K92" s="13">
        <v>3268554</v>
      </c>
      <c r="L92" s="13">
        <v>1616201</v>
      </c>
      <c r="M92" s="13">
        <v>1652353</v>
      </c>
    </row>
    <row r="93" spans="4:20" x14ac:dyDescent="0.25">
      <c r="D93" t="s">
        <v>45</v>
      </c>
      <c r="E93" s="13">
        <v>962646</v>
      </c>
      <c r="F93" s="13">
        <v>469948</v>
      </c>
      <c r="G93" s="13">
        <v>492698</v>
      </c>
      <c r="H93" s="13">
        <v>1068207</v>
      </c>
      <c r="I93" s="13">
        <v>517477</v>
      </c>
      <c r="J93" s="13">
        <v>550730</v>
      </c>
      <c r="K93" s="13">
        <v>1169936</v>
      </c>
      <c r="L93" s="13">
        <v>565775</v>
      </c>
      <c r="M93" s="13">
        <v>604161</v>
      </c>
    </row>
    <row r="94" spans="4:20" x14ac:dyDescent="0.25">
      <c r="D94" t="s">
        <v>46</v>
      </c>
      <c r="E94" s="13">
        <v>6908975</v>
      </c>
      <c r="F94" s="13">
        <v>3355164</v>
      </c>
      <c r="G94" s="13">
        <v>3553811</v>
      </c>
      <c r="H94" s="13">
        <v>7110214</v>
      </c>
      <c r="I94" s="13">
        <v>3423379</v>
      </c>
      <c r="J94" s="13">
        <v>3686835</v>
      </c>
      <c r="K94" s="13">
        <v>7643194</v>
      </c>
      <c r="L94" s="13">
        <v>3695679</v>
      </c>
      <c r="M94" s="13">
        <v>3947515</v>
      </c>
    </row>
    <row r="95" spans="4:20" x14ac:dyDescent="0.25">
      <c r="D95" t="s">
        <v>47</v>
      </c>
      <c r="E95" s="13">
        <v>1658210</v>
      </c>
      <c r="F95" s="13">
        <v>818205</v>
      </c>
      <c r="G95" s="13">
        <v>840005</v>
      </c>
      <c r="H95" s="13">
        <v>1818948</v>
      </c>
      <c r="I95" s="13">
        <v>896562</v>
      </c>
      <c r="J95" s="13">
        <v>922386</v>
      </c>
      <c r="K95" s="13">
        <v>1955577</v>
      </c>
      <c r="L95" s="13">
        <v>963333</v>
      </c>
      <c r="M95" s="13">
        <v>992244</v>
      </c>
    </row>
    <row r="96" spans="4:20" x14ac:dyDescent="0.25">
      <c r="D96" t="s">
        <v>48</v>
      </c>
      <c r="E96" s="13">
        <v>1353610</v>
      </c>
      <c r="F96" s="13">
        <v>653583</v>
      </c>
      <c r="G96" s="13">
        <v>700027</v>
      </c>
      <c r="H96" s="13">
        <v>1367692</v>
      </c>
      <c r="I96" s="13">
        <v>659333</v>
      </c>
      <c r="J96" s="13">
        <v>708359</v>
      </c>
      <c r="K96" s="13">
        <v>1490668</v>
      </c>
      <c r="L96" s="13">
        <v>726897</v>
      </c>
      <c r="M96" s="13">
        <v>763771</v>
      </c>
    </row>
    <row r="97" spans="4:13" x14ac:dyDescent="0.25">
      <c r="E97" s="27">
        <f>SUM(E65:E96)</f>
        <v>97483412</v>
      </c>
      <c r="F97" s="27">
        <f t="shared" ref="F97:M97" si="3">SUM(F65:F96)</f>
        <v>47592253</v>
      </c>
      <c r="G97" s="27">
        <f t="shared" si="3"/>
        <v>49891159</v>
      </c>
      <c r="H97" s="27">
        <f t="shared" si="3"/>
        <v>103263388</v>
      </c>
      <c r="I97" s="27">
        <f t="shared" si="3"/>
        <v>50249955</v>
      </c>
      <c r="J97" s="27">
        <f t="shared" si="3"/>
        <v>53013433</v>
      </c>
      <c r="K97" s="27">
        <f t="shared" si="3"/>
        <v>112336538</v>
      </c>
      <c r="L97" s="27">
        <f t="shared" si="3"/>
        <v>54855231</v>
      </c>
      <c r="M97" s="27">
        <f t="shared" si="3"/>
        <v>57481307</v>
      </c>
    </row>
    <row r="98" spans="4:13" x14ac:dyDescent="0.25">
      <c r="E98" s="12" t="s">
        <v>10</v>
      </c>
      <c r="F98" s="12" t="s">
        <v>11</v>
      </c>
      <c r="G98" t="s">
        <v>12</v>
      </c>
      <c r="H98" t="s">
        <v>50</v>
      </c>
      <c r="J98" s="15" t="s">
        <v>15</v>
      </c>
      <c r="K98" s="16" t="s">
        <v>10</v>
      </c>
      <c r="L98" s="16" t="s">
        <v>11</v>
      </c>
      <c r="M98" s="15" t="s">
        <v>12</v>
      </c>
    </row>
    <row r="99" spans="4:13" x14ac:dyDescent="0.25">
      <c r="D99" s="11" t="s">
        <v>31</v>
      </c>
      <c r="E99" s="25">
        <v>0.13434784166151262</v>
      </c>
      <c r="F99" s="25">
        <v>0.13564822219468531</v>
      </c>
      <c r="G99" s="25">
        <v>0.13509284040781103</v>
      </c>
      <c r="H99" s="26">
        <v>0.13502963475466964</v>
      </c>
      <c r="J99" t="str">
        <f>+D65</f>
        <v>Aguascalientes</v>
      </c>
      <c r="K99" s="19">
        <f>+G65</f>
        <v>487752</v>
      </c>
      <c r="L99" s="19">
        <f>+J65</f>
        <v>550052</v>
      </c>
      <c r="M99" s="19">
        <f>+M65</f>
        <v>608358</v>
      </c>
    </row>
    <row r="100" spans="4:13" x14ac:dyDescent="0.25">
      <c r="D100" t="s">
        <v>25</v>
      </c>
      <c r="E100" s="23">
        <v>8.8273879867889732E-2</v>
      </c>
      <c r="F100" s="23">
        <v>8.4453126794561489E-2</v>
      </c>
      <c r="G100" s="23">
        <v>7.8790749275182398E-2</v>
      </c>
      <c r="H100" s="24">
        <v>8.3839251979211202E-2</v>
      </c>
      <c r="J100" t="str">
        <f t="shared" ref="J100:J127" si="4">+D66</f>
        <v>Baja California</v>
      </c>
      <c r="K100" s="19">
        <f t="shared" ref="K100:K127" si="5">+G66</f>
        <v>1234786</v>
      </c>
      <c r="L100" s="19">
        <f t="shared" ref="L100:L127" si="6">+J66</f>
        <v>1412680</v>
      </c>
      <c r="M100" s="19">
        <f t="shared" ref="M100:M132" si="7">+M66</f>
        <v>1563460</v>
      </c>
    </row>
    <row r="101" spans="4:13" x14ac:dyDescent="0.25">
      <c r="D101" t="s">
        <v>46</v>
      </c>
      <c r="E101" s="23">
        <v>7.087333996885542E-2</v>
      </c>
      <c r="F101" s="23">
        <v>6.8855129951769553E-2</v>
      </c>
      <c r="G101" s="23">
        <v>6.8038361659320493E-2</v>
      </c>
      <c r="H101" s="24">
        <v>6.9255610526648484E-2</v>
      </c>
      <c r="J101" t="str">
        <f t="shared" si="4"/>
        <v>Baja California Sur</v>
      </c>
      <c r="K101" s="19">
        <f t="shared" si="5"/>
        <v>207791</v>
      </c>
      <c r="L101" s="19">
        <f t="shared" si="6"/>
        <v>250882</v>
      </c>
      <c r="M101" s="19">
        <f t="shared" si="7"/>
        <v>311593</v>
      </c>
    </row>
    <row r="102" spans="4:13" x14ac:dyDescent="0.25">
      <c r="D102" t="s">
        <v>30</v>
      </c>
      <c r="E102" s="23">
        <v>6.4852079654331346E-2</v>
      </c>
      <c r="F102" s="23">
        <v>6.5387289055439474E-2</v>
      </c>
      <c r="G102" s="23">
        <v>6.5434471551900589E-2</v>
      </c>
      <c r="H102" s="24">
        <v>6.5224613420557132E-2</v>
      </c>
      <c r="J102" t="str">
        <f t="shared" si="4"/>
        <v>Campeche</v>
      </c>
      <c r="K102" s="19">
        <f t="shared" si="5"/>
        <v>346355</v>
      </c>
      <c r="L102" s="19">
        <f t="shared" si="6"/>
        <v>381273</v>
      </c>
      <c r="M102" s="19">
        <f t="shared" si="7"/>
        <v>414720</v>
      </c>
    </row>
    <row r="103" spans="4:13" x14ac:dyDescent="0.25">
      <c r="D103" t="s">
        <v>37</v>
      </c>
      <c r="E103" s="23">
        <v>5.2077434466491594E-2</v>
      </c>
      <c r="F103" s="23">
        <v>5.213012185887219E-2</v>
      </c>
      <c r="G103" s="23">
        <v>5.1451015875173221E-2</v>
      </c>
      <c r="H103" s="24">
        <v>5.1886190733512333E-2</v>
      </c>
      <c r="J103" t="str">
        <f t="shared" si="4"/>
        <v>Coahuila de Zaragoza</v>
      </c>
      <c r="K103" s="19">
        <f t="shared" si="5"/>
        <v>1157875</v>
      </c>
      <c r="L103" s="19">
        <f t="shared" si="6"/>
        <v>1258320</v>
      </c>
      <c r="M103" s="19">
        <f t="shared" si="7"/>
        <v>1384194</v>
      </c>
    </row>
    <row r="104" spans="4:13" x14ac:dyDescent="0.25">
      <c r="D104" t="s">
        <v>27</v>
      </c>
      <c r="E104" s="23">
        <v>4.7834107406909396E-2</v>
      </c>
      <c r="F104" s="23">
        <v>4.739154984920696E-2</v>
      </c>
      <c r="G104" s="23">
        <v>4.8838713544830804E-2</v>
      </c>
      <c r="H104" s="24">
        <v>4.8021456933649058E-2</v>
      </c>
      <c r="J104" t="str">
        <f t="shared" si="4"/>
        <v>Colima</v>
      </c>
      <c r="K104" s="19">
        <f t="shared" si="5"/>
        <v>274435</v>
      </c>
      <c r="L104" s="19">
        <f t="shared" si="6"/>
        <v>287991</v>
      </c>
      <c r="M104" s="19">
        <f t="shared" si="7"/>
        <v>327765</v>
      </c>
    </row>
    <row r="105" spans="4:13" x14ac:dyDescent="0.25">
      <c r="D105" t="s">
        <v>23</v>
      </c>
      <c r="E105" s="23">
        <v>4.0221119876271874E-2</v>
      </c>
      <c r="F105" s="23">
        <v>4.1577746800250247E-2</v>
      </c>
      <c r="G105" s="23">
        <v>4.2698307117137617E-2</v>
      </c>
      <c r="H105" s="24">
        <v>4.1499057931219913E-2</v>
      </c>
      <c r="J105" t="str">
        <f t="shared" si="4"/>
        <v>Chiapas</v>
      </c>
      <c r="K105" s="19">
        <f t="shared" si="5"/>
        <v>1979012</v>
      </c>
      <c r="L105" s="19">
        <f t="shared" si="6"/>
        <v>2184629</v>
      </c>
      <c r="M105" s="19">
        <f t="shared" si="7"/>
        <v>2443773</v>
      </c>
    </row>
    <row r="106" spans="4:13" x14ac:dyDescent="0.25">
      <c r="D106" t="s">
        <v>35</v>
      </c>
      <c r="E106" s="23">
        <v>3.9331214627571713E-2</v>
      </c>
      <c r="F106" s="23">
        <v>4.0665835988259458E-2</v>
      </c>
      <c r="G106" s="23">
        <v>4.1424260377331552E-2</v>
      </c>
      <c r="H106" s="24">
        <v>4.0473770331054239E-2</v>
      </c>
      <c r="J106" t="str">
        <f t="shared" si="4"/>
        <v>Chihuahua</v>
      </c>
      <c r="K106" s="19">
        <f t="shared" si="5"/>
        <v>1532935</v>
      </c>
      <c r="L106" s="19">
        <f t="shared" si="6"/>
        <v>1631169</v>
      </c>
      <c r="M106" s="19">
        <f t="shared" si="7"/>
        <v>1713920</v>
      </c>
    </row>
    <row r="107" spans="4:13" x14ac:dyDescent="0.25">
      <c r="D107" t="s">
        <v>32</v>
      </c>
      <c r="E107" s="23">
        <v>4.0885591899471059E-2</v>
      </c>
      <c r="F107" s="23">
        <v>3.8407349175876355E-2</v>
      </c>
      <c r="G107" s="23">
        <v>3.8732162103838376E-2</v>
      </c>
      <c r="H107" s="24">
        <v>3.9341701059728597E-2</v>
      </c>
      <c r="J107" t="str">
        <f t="shared" si="4"/>
        <v>Ciudad de México</v>
      </c>
      <c r="K107" s="19">
        <f t="shared" si="5"/>
        <v>4494754</v>
      </c>
      <c r="L107" s="19">
        <f t="shared" si="6"/>
        <v>4549233</v>
      </c>
      <c r="M107" s="19">
        <f t="shared" si="7"/>
        <v>4617297</v>
      </c>
    </row>
    <row r="108" spans="4:13" x14ac:dyDescent="0.25">
      <c r="D108" t="s">
        <v>36</v>
      </c>
      <c r="E108" s="23">
        <v>3.5275386134412286E-2</v>
      </c>
      <c r="F108" s="23">
        <v>3.3959964590741493E-2</v>
      </c>
      <c r="G108" s="23">
        <v>3.3844393531159027E-2</v>
      </c>
      <c r="H108" s="24">
        <v>3.4359914752104266E-2</v>
      </c>
      <c r="J108" t="str">
        <f t="shared" si="4"/>
        <v>Durango</v>
      </c>
      <c r="K108" s="19">
        <f t="shared" si="5"/>
        <v>739140</v>
      </c>
      <c r="L108" s="19">
        <f t="shared" si="6"/>
        <v>771022</v>
      </c>
      <c r="M108" s="19">
        <f t="shared" si="7"/>
        <v>829044</v>
      </c>
    </row>
    <row r="109" spans="4:13" x14ac:dyDescent="0.25">
      <c r="D109" t="s">
        <v>24</v>
      </c>
      <c r="E109" s="23">
        <v>3.1317194765402755E-2</v>
      </c>
      <c r="F109" s="23">
        <v>3.1390060531424749E-2</v>
      </c>
      <c r="G109" s="23">
        <v>3.0323749161648546E-2</v>
      </c>
      <c r="H109" s="24">
        <v>3.1010334819492013E-2</v>
      </c>
      <c r="J109" t="str">
        <f t="shared" si="4"/>
        <v>Guanajuato</v>
      </c>
      <c r="K109" s="19">
        <f t="shared" si="5"/>
        <v>2429717</v>
      </c>
      <c r="L109" s="19">
        <f t="shared" si="6"/>
        <v>2564676</v>
      </c>
      <c r="M109" s="19">
        <f t="shared" si="7"/>
        <v>2846947</v>
      </c>
    </row>
    <row r="110" spans="4:13" x14ac:dyDescent="0.25">
      <c r="D110" t="s">
        <v>28</v>
      </c>
      <c r="E110" s="23">
        <v>3.1591518360067246E-2</v>
      </c>
      <c r="F110" s="23">
        <v>3.016753624237082E-2</v>
      </c>
      <c r="G110" s="23">
        <v>3.0166213596505884E-2</v>
      </c>
      <c r="H110" s="24">
        <v>3.0641756066314651E-2</v>
      </c>
      <c r="J110" t="str">
        <f t="shared" si="4"/>
        <v>Guerrero</v>
      </c>
      <c r="K110" s="19">
        <f t="shared" si="5"/>
        <v>1588362</v>
      </c>
      <c r="L110" s="19">
        <f t="shared" si="6"/>
        <v>1615749</v>
      </c>
      <c r="M110" s="19">
        <f t="shared" si="7"/>
        <v>1743207</v>
      </c>
    </row>
    <row r="111" spans="4:13" x14ac:dyDescent="0.25">
      <c r="D111" t="s">
        <v>44</v>
      </c>
      <c r="E111" s="23">
        <v>2.8242979431208255E-2</v>
      </c>
      <c r="F111" s="23">
        <v>2.9286643200201797E-2</v>
      </c>
      <c r="G111" s="23">
        <v>2.9096089822529515E-2</v>
      </c>
      <c r="H111" s="24">
        <v>2.8875237484646526E-2</v>
      </c>
      <c r="J111" t="str">
        <f t="shared" si="4"/>
        <v>Hidalgo</v>
      </c>
      <c r="K111" s="19">
        <f t="shared" si="5"/>
        <v>1153598</v>
      </c>
      <c r="L111" s="19">
        <f t="shared" si="6"/>
        <v>1220326</v>
      </c>
      <c r="M111" s="19">
        <f t="shared" si="7"/>
        <v>1379796</v>
      </c>
    </row>
    <row r="112" spans="4:13" x14ac:dyDescent="0.25">
      <c r="D112" t="s">
        <v>18</v>
      </c>
      <c r="E112" s="23">
        <v>2.5515797497937392E-2</v>
      </c>
      <c r="F112" s="23">
        <v>2.7545764816471061E-2</v>
      </c>
      <c r="G112" s="23">
        <v>2.8085875318678594E-2</v>
      </c>
      <c r="H112" s="24">
        <v>2.704914587769568E-2</v>
      </c>
      <c r="J112" t="str">
        <f t="shared" si="4"/>
        <v>Jalisco</v>
      </c>
      <c r="K112" s="19">
        <f t="shared" si="5"/>
        <v>3251761</v>
      </c>
      <c r="L112" s="19">
        <f t="shared" si="6"/>
        <v>3473291</v>
      </c>
      <c r="M112" s="19">
        <f t="shared" si="7"/>
        <v>3750041</v>
      </c>
    </row>
    <row r="113" spans="4:13" x14ac:dyDescent="0.25">
      <c r="D113" t="s">
        <v>41</v>
      </c>
      <c r="E113" s="23">
        <v>2.6023340258135404E-2</v>
      </c>
      <c r="F113" s="23">
        <v>2.5260085404131809E-2</v>
      </c>
      <c r="G113" s="23">
        <v>2.4638119077516882E-2</v>
      </c>
      <c r="H113" s="24">
        <v>2.5307181579928034E-2</v>
      </c>
      <c r="J113" t="str">
        <f t="shared" si="4"/>
        <v>México</v>
      </c>
      <c r="K113" s="19">
        <f t="shared" si="5"/>
        <v>6689473</v>
      </c>
      <c r="L113" s="19">
        <f t="shared" si="6"/>
        <v>7174673</v>
      </c>
      <c r="M113" s="19">
        <f t="shared" si="7"/>
        <v>7778876</v>
      </c>
    </row>
    <row r="114" spans="4:13" x14ac:dyDescent="0.25">
      <c r="D114" t="s">
        <v>21</v>
      </c>
      <c r="E114" s="23">
        <v>2.357395943424713E-2</v>
      </c>
      <c r="F114" s="23">
        <v>2.4163452781541507E-2</v>
      </c>
      <c r="G114" s="23">
        <v>2.4465690762163241E-2</v>
      </c>
      <c r="H114" s="24">
        <v>2.4067700992650626E-2</v>
      </c>
      <c r="J114" t="str">
        <f t="shared" si="4"/>
        <v>Michoacán de Ocampo</v>
      </c>
      <c r="K114" s="19">
        <f t="shared" si="5"/>
        <v>2074589</v>
      </c>
      <c r="L114" s="19">
        <f t="shared" si="6"/>
        <v>2073696</v>
      </c>
      <c r="M114" s="19">
        <f t="shared" si="7"/>
        <v>2248928</v>
      </c>
    </row>
    <row r="115" spans="4:13" x14ac:dyDescent="0.25">
      <c r="D115" t="s">
        <v>40</v>
      </c>
      <c r="E115" s="23">
        <v>2.3587192454855806E-2</v>
      </c>
      <c r="F115" s="23">
        <v>2.3342387332865741E-2</v>
      </c>
      <c r="G115" s="23">
        <v>2.3015824112364937E-2</v>
      </c>
      <c r="H115" s="24">
        <v>2.3315134633362159E-2</v>
      </c>
      <c r="J115" t="str">
        <f t="shared" si="4"/>
        <v>Morelos</v>
      </c>
      <c r="K115" s="19">
        <f t="shared" si="5"/>
        <v>804497</v>
      </c>
      <c r="L115" s="19">
        <f t="shared" si="6"/>
        <v>837588</v>
      </c>
      <c r="M115" s="19">
        <f t="shared" si="7"/>
        <v>918639</v>
      </c>
    </row>
    <row r="116" spans="4:13" x14ac:dyDescent="0.25">
      <c r="D116" t="s">
        <v>42</v>
      </c>
      <c r="E116" s="23">
        <v>2.274201276418187E-2</v>
      </c>
      <c r="F116" s="23">
        <v>2.3191772479903526E-2</v>
      </c>
      <c r="G116" s="23">
        <v>2.3700926229362703E-2</v>
      </c>
      <c r="H116" s="24">
        <v>2.3211570491149369E-2</v>
      </c>
      <c r="J116" t="str">
        <f t="shared" si="4"/>
        <v>Nayarit</v>
      </c>
      <c r="K116" s="19">
        <f t="shared" si="5"/>
        <v>464080</v>
      </c>
      <c r="L116" s="19">
        <f t="shared" si="6"/>
        <v>480480</v>
      </c>
      <c r="M116" s="19">
        <f t="shared" si="7"/>
        <v>543972</v>
      </c>
    </row>
    <row r="117" spans="4:13" x14ac:dyDescent="0.25">
      <c r="D117" t="s">
        <v>29</v>
      </c>
      <c r="E117" s="23">
        <v>2.2933040136100282E-2</v>
      </c>
      <c r="F117" s="23">
        <v>2.2713897397981946E-2</v>
      </c>
      <c r="G117" s="23">
        <v>2.3723519056640326E-2</v>
      </c>
      <c r="H117" s="24">
        <v>2.312348553024085E-2</v>
      </c>
      <c r="J117" t="str">
        <f t="shared" si="4"/>
        <v>Nuevo León</v>
      </c>
      <c r="K117" s="19">
        <f t="shared" si="5"/>
        <v>1926202</v>
      </c>
      <c r="L117" s="19">
        <f t="shared" si="6"/>
        <v>2108619</v>
      </c>
      <c r="M117" s="19">
        <f t="shared" si="7"/>
        <v>2333273</v>
      </c>
    </row>
    <row r="118" spans="4:13" x14ac:dyDescent="0.25">
      <c r="D118" t="s">
        <v>43</v>
      </c>
      <c r="E118" s="23">
        <v>1.940667608146502E-2</v>
      </c>
      <c r="F118" s="23">
        <v>1.9270808740073489E-2</v>
      </c>
      <c r="G118" s="23">
        <v>1.9927648117480708E-2</v>
      </c>
      <c r="H118" s="24">
        <v>1.9535044313006403E-2</v>
      </c>
      <c r="J118" t="str">
        <f t="shared" si="4"/>
        <v>Oaxaca</v>
      </c>
      <c r="K118" s="19">
        <f t="shared" si="5"/>
        <v>1781359</v>
      </c>
      <c r="L118" s="19">
        <f t="shared" si="6"/>
        <v>1831966</v>
      </c>
      <c r="M118" s="19">
        <f t="shared" si="7"/>
        <v>1982954</v>
      </c>
    </row>
    <row r="119" spans="4:13" x14ac:dyDescent="0.25">
      <c r="D119" t="s">
        <v>47</v>
      </c>
      <c r="E119" s="23">
        <v>1.7010176049233893E-2</v>
      </c>
      <c r="F119" s="23">
        <v>1.7614645763898429E-2</v>
      </c>
      <c r="G119" s="23">
        <v>1.7408200704921137E-2</v>
      </c>
      <c r="H119" s="24">
        <v>1.7344340839351154E-2</v>
      </c>
      <c r="J119" t="str">
        <f t="shared" si="4"/>
        <v>Puebla</v>
      </c>
      <c r="K119" s="19">
        <f t="shared" si="5"/>
        <v>2627885</v>
      </c>
      <c r="L119" s="19">
        <f t="shared" si="6"/>
        <v>2804469</v>
      </c>
      <c r="M119" s="19">
        <f t="shared" si="7"/>
        <v>3009974</v>
      </c>
    </row>
    <row r="120" spans="4:13" x14ac:dyDescent="0.25">
      <c r="D120" t="s">
        <v>33</v>
      </c>
      <c r="E120" s="23">
        <v>1.5954468233015891E-2</v>
      </c>
      <c r="F120" s="23">
        <v>1.5619272534424302E-2</v>
      </c>
      <c r="G120" s="23">
        <v>1.5820560537480689E-2</v>
      </c>
      <c r="H120" s="24">
        <v>1.5798100434973626E-2</v>
      </c>
      <c r="J120" t="str">
        <f t="shared" si="4"/>
        <v>Querétaro</v>
      </c>
      <c r="K120" s="19">
        <f t="shared" si="5"/>
        <v>723340</v>
      </c>
      <c r="L120" s="19">
        <f t="shared" si="6"/>
        <v>825380</v>
      </c>
      <c r="M120" s="19">
        <f t="shared" si="7"/>
        <v>940749</v>
      </c>
    </row>
    <row r="121" spans="4:13" x14ac:dyDescent="0.25">
      <c r="D121" t="s">
        <v>38</v>
      </c>
      <c r="E121" s="23">
        <v>1.4405589332470227E-2</v>
      </c>
      <c r="F121" s="23">
        <v>1.5476337073116369E-2</v>
      </c>
      <c r="G121" s="23">
        <v>1.6271971991873205E-2</v>
      </c>
      <c r="H121" s="24">
        <v>1.5384632799153267E-2</v>
      </c>
      <c r="J121" t="str">
        <f t="shared" si="4"/>
        <v>Quintana Roo</v>
      </c>
      <c r="K121" s="19">
        <f t="shared" si="5"/>
        <v>426655</v>
      </c>
      <c r="L121" s="19">
        <f t="shared" si="6"/>
        <v>560472</v>
      </c>
      <c r="M121" s="19">
        <f t="shared" si="7"/>
        <v>652358</v>
      </c>
    </row>
    <row r="122" spans="4:13" x14ac:dyDescent="0.25">
      <c r="D122" t="s">
        <v>26</v>
      </c>
      <c r="E122" s="23">
        <v>1.4860589820142938E-2</v>
      </c>
      <c r="F122" s="23">
        <v>1.4614250309122145E-2</v>
      </c>
      <c r="G122" s="23">
        <v>1.4536089762709262E-2</v>
      </c>
      <c r="H122" s="24">
        <v>1.4670309963991449E-2</v>
      </c>
      <c r="J122" t="str">
        <f t="shared" si="4"/>
        <v>San Luis Potosí</v>
      </c>
      <c r="K122" s="19">
        <f t="shared" si="5"/>
        <v>1178523</v>
      </c>
      <c r="L122" s="19">
        <f t="shared" si="6"/>
        <v>1243106</v>
      </c>
      <c r="M122" s="19">
        <f t="shared" si="7"/>
        <v>1325152</v>
      </c>
    </row>
    <row r="123" spans="4:13" x14ac:dyDescent="0.25">
      <c r="D123" t="s">
        <v>48</v>
      </c>
      <c r="E123" s="23">
        <v>1.3885541880704792E-2</v>
      </c>
      <c r="F123" s="23">
        <v>1.3244694237613045E-2</v>
      </c>
      <c r="G123" s="23">
        <v>1.3269662983561057E-2</v>
      </c>
      <c r="H123" s="24">
        <v>1.3466633033959632E-2</v>
      </c>
      <c r="J123" t="str">
        <f t="shared" si="4"/>
        <v>Sinaloa</v>
      </c>
      <c r="K123" s="19">
        <f t="shared" si="5"/>
        <v>1272701</v>
      </c>
      <c r="L123" s="19">
        <f t="shared" si="6"/>
        <v>1313825</v>
      </c>
      <c r="M123" s="19">
        <f t="shared" si="7"/>
        <v>1391560</v>
      </c>
    </row>
    <row r="124" spans="4:13" x14ac:dyDescent="0.25">
      <c r="D124" t="s">
        <v>39</v>
      </c>
      <c r="E124" s="23">
        <v>8.9755065200220942E-3</v>
      </c>
      <c r="F124" s="23">
        <v>1.0994303227780982E-2</v>
      </c>
      <c r="G124" s="23">
        <v>1.1800060991731826E-2</v>
      </c>
      <c r="H124" s="24">
        <v>1.05899569131783E-2</v>
      </c>
      <c r="J124" t="str">
        <f t="shared" si="4"/>
        <v>Sonora</v>
      </c>
      <c r="K124" s="19">
        <f t="shared" si="5"/>
        <v>1106379</v>
      </c>
      <c r="L124" s="19">
        <f t="shared" si="6"/>
        <v>1196707</v>
      </c>
      <c r="M124" s="19">
        <f t="shared" si="7"/>
        <v>1322868</v>
      </c>
    </row>
    <row r="125" spans="4:13" x14ac:dyDescent="0.25">
      <c r="D125" t="s">
        <v>45</v>
      </c>
      <c r="E125" s="23">
        <v>9.8749723696581315E-3</v>
      </c>
      <c r="F125" s="23">
        <v>1.0344489181393119E-2</v>
      </c>
      <c r="G125" s="23">
        <v>1.0414563425481386E-2</v>
      </c>
      <c r="H125" s="24">
        <v>1.0211341658844212E-2</v>
      </c>
      <c r="J125" t="str">
        <f t="shared" si="4"/>
        <v>Tabasco</v>
      </c>
      <c r="K125" s="19">
        <f t="shared" si="5"/>
        <v>957314</v>
      </c>
      <c r="L125" s="19">
        <f t="shared" si="6"/>
        <v>1012184</v>
      </c>
      <c r="M125" s="19">
        <f t="shared" si="7"/>
        <v>1137845</v>
      </c>
    </row>
    <row r="126" spans="4:13" x14ac:dyDescent="0.25">
      <c r="D126" t="s">
        <v>17</v>
      </c>
      <c r="E126" s="23">
        <v>9.686622376327985E-3</v>
      </c>
      <c r="F126" s="23">
        <v>1.0317461209000813E-2</v>
      </c>
      <c r="G126" s="23">
        <v>1.0548624882849781E-2</v>
      </c>
      <c r="H126" s="24">
        <v>1.0184236156059526E-2</v>
      </c>
      <c r="J126" t="str">
        <f t="shared" si="4"/>
        <v>Tamaulipas</v>
      </c>
      <c r="K126" s="19">
        <f t="shared" si="5"/>
        <v>1393348</v>
      </c>
      <c r="L126" s="19">
        <f t="shared" si="6"/>
        <v>1530665</v>
      </c>
      <c r="M126" s="19">
        <f t="shared" si="7"/>
        <v>1652353</v>
      </c>
    </row>
    <row r="127" spans="4:13" x14ac:dyDescent="0.25">
      <c r="D127" t="s">
        <v>34</v>
      </c>
      <c r="E127" s="23">
        <v>9.4394008285224977E-3</v>
      </c>
      <c r="F127" s="23">
        <v>9.1967154902955536E-3</v>
      </c>
      <c r="G127" s="23">
        <v>9.658291232012152E-3</v>
      </c>
      <c r="H127" s="24">
        <v>9.4314691836100677E-3</v>
      </c>
      <c r="J127" t="str">
        <f t="shared" si="4"/>
        <v>Tlaxcala</v>
      </c>
      <c r="K127" s="19">
        <f t="shared" si="5"/>
        <v>492698</v>
      </c>
      <c r="L127" s="19">
        <f t="shared" si="6"/>
        <v>550730</v>
      </c>
      <c r="M127" s="19">
        <f t="shared" si="7"/>
        <v>604161</v>
      </c>
    </row>
    <row r="128" spans="4:13" x14ac:dyDescent="0.25">
      <c r="D128" t="s">
        <v>20</v>
      </c>
      <c r="E128" s="23">
        <v>7.0851951714615818E-3</v>
      </c>
      <c r="F128" s="23">
        <v>7.3087859561609576E-3</v>
      </c>
      <c r="G128" s="23">
        <v>7.321224373142067E-3</v>
      </c>
      <c r="H128" s="24">
        <v>7.2384018335882013E-3</v>
      </c>
      <c r="J128" t="str">
        <f>+D94</f>
        <v>Veracruz de Ignacio de la Llave</v>
      </c>
      <c r="K128" s="19">
        <f>+G94</f>
        <v>3553811</v>
      </c>
      <c r="L128" s="19">
        <f>+J94</f>
        <v>3686835</v>
      </c>
      <c r="M128" s="19">
        <f>+M94</f>
        <v>3947515</v>
      </c>
    </row>
    <row r="129" spans="4:13" x14ac:dyDescent="0.25">
      <c r="D129" t="s">
        <v>22</v>
      </c>
      <c r="E129" s="23">
        <v>5.5663521502509576E-3</v>
      </c>
      <c r="F129" s="23">
        <v>5.5004586911287477E-3</v>
      </c>
      <c r="G129" s="23">
        <v>5.7911255908562895E-3</v>
      </c>
      <c r="H129" s="24">
        <v>5.6193121440786644E-3</v>
      </c>
      <c r="J129" t="str">
        <f t="shared" ref="J129:J132" si="8">+D95</f>
        <v>Yucatán</v>
      </c>
      <c r="K129" s="19">
        <f t="shared" ref="K129:K132" si="9">+G95</f>
        <v>840005</v>
      </c>
      <c r="L129" s="19">
        <f t="shared" ref="L129:L132" si="10">+J95</f>
        <v>922386</v>
      </c>
      <c r="M129" s="19">
        <f t="shared" si="7"/>
        <v>992244</v>
      </c>
    </row>
    <row r="130" spans="4:13" x14ac:dyDescent="0.25">
      <c r="D130" t="s">
        <v>19</v>
      </c>
      <c r="E130" s="23">
        <v>4.3498785208708124E-3</v>
      </c>
      <c r="F130" s="23">
        <v>4.9598411394365643E-3</v>
      </c>
      <c r="G130" s="23">
        <v>5.6706928248046956E-3</v>
      </c>
      <c r="H130" s="24">
        <v>4.9934708283706905E-3</v>
      </c>
      <c r="J130" t="str">
        <f t="shared" si="8"/>
        <v>Zacatecas</v>
      </c>
      <c r="K130" s="19">
        <f t="shared" si="9"/>
        <v>700027</v>
      </c>
      <c r="L130" s="19">
        <f t="shared" si="10"/>
        <v>708359</v>
      </c>
      <c r="M130" s="19">
        <f t="shared" si="7"/>
        <v>763771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CF2C-092E-4521-AE8A-7A7919530502}">
  <dimension ref="A1:AK64"/>
  <sheetViews>
    <sheetView tabSelected="1" topLeftCell="A16" workbookViewId="0">
      <selection activeCell="I23" sqref="I23"/>
    </sheetView>
  </sheetViews>
  <sheetFormatPr defaultRowHeight="15" x14ac:dyDescent="0.25"/>
  <cols>
    <col min="1" max="1" width="5.5703125" customWidth="1"/>
    <col min="3" max="3" width="11" customWidth="1"/>
    <col min="4" max="4" width="10" customWidth="1"/>
    <col min="6" max="7" width="11.7109375" bestFit="1" customWidth="1"/>
    <col min="8" max="8" width="15.7109375" customWidth="1"/>
    <col min="9" max="9" width="10.7109375" customWidth="1"/>
    <col min="10" max="10" width="11.5703125" bestFit="1" customWidth="1"/>
    <col min="11" max="11" width="10.7109375" customWidth="1"/>
    <col min="12" max="12" width="10.5703125" bestFit="1" customWidth="1"/>
    <col min="13" max="13" width="14.28515625" bestFit="1" customWidth="1"/>
    <col min="14" max="14" width="11.5703125" bestFit="1" customWidth="1"/>
    <col min="15" max="15" width="10.5703125" customWidth="1"/>
  </cols>
  <sheetData>
    <row r="1" spans="1:37" ht="18" x14ac:dyDescent="0.25">
      <c r="E1" s="9" t="s">
        <v>53</v>
      </c>
    </row>
    <row r="2" spans="1:37" x14ac:dyDescent="0.25">
      <c r="C2" t="s">
        <v>130</v>
      </c>
      <c r="E2" s="28" t="s">
        <v>52</v>
      </c>
    </row>
    <row r="3" spans="1:37" x14ac:dyDescent="0.25">
      <c r="E3" s="29" t="s">
        <v>80</v>
      </c>
      <c r="F3" s="29" t="s">
        <v>81</v>
      </c>
    </row>
    <row r="4" spans="1:37" x14ac:dyDescent="0.25">
      <c r="E4" s="29" t="s">
        <v>82</v>
      </c>
      <c r="F4" s="29" t="s">
        <v>83</v>
      </c>
    </row>
    <row r="5" spans="1:37" x14ac:dyDescent="0.25">
      <c r="F5">
        <v>2010</v>
      </c>
      <c r="J5">
        <v>2011</v>
      </c>
      <c r="N5">
        <v>2012</v>
      </c>
      <c r="R5">
        <v>2013</v>
      </c>
      <c r="V5">
        <v>2014</v>
      </c>
      <c r="Z5">
        <v>2015</v>
      </c>
      <c r="AD5">
        <v>2016</v>
      </c>
      <c r="AH5">
        <v>2017</v>
      </c>
    </row>
    <row r="6" spans="1:37" x14ac:dyDescent="0.25">
      <c r="F6" t="s">
        <v>13</v>
      </c>
      <c r="G6" t="s">
        <v>14</v>
      </c>
      <c r="H6" t="s">
        <v>15</v>
      </c>
      <c r="I6" t="s">
        <v>54</v>
      </c>
      <c r="J6" t="s">
        <v>13</v>
      </c>
      <c r="K6" t="s">
        <v>14</v>
      </c>
      <c r="L6" t="s">
        <v>15</v>
      </c>
      <c r="M6" t="s">
        <v>54</v>
      </c>
      <c r="N6" t="s">
        <v>13</v>
      </c>
      <c r="O6" t="s">
        <v>14</v>
      </c>
      <c r="P6" t="s">
        <v>15</v>
      </c>
      <c r="Q6" t="s">
        <v>54</v>
      </c>
      <c r="R6" t="s">
        <v>13</v>
      </c>
      <c r="S6" t="s">
        <v>14</v>
      </c>
      <c r="T6" t="s">
        <v>15</v>
      </c>
      <c r="U6" t="s">
        <v>54</v>
      </c>
      <c r="V6" t="s">
        <v>13</v>
      </c>
      <c r="W6" t="s">
        <v>14</v>
      </c>
      <c r="X6" t="s">
        <v>15</v>
      </c>
      <c r="Y6" t="s">
        <v>54</v>
      </c>
      <c r="Z6" t="s">
        <v>13</v>
      </c>
      <c r="AA6" t="s">
        <v>14</v>
      </c>
      <c r="AB6" t="s">
        <v>15</v>
      </c>
      <c r="AC6" t="s">
        <v>54</v>
      </c>
      <c r="AD6" t="s">
        <v>13</v>
      </c>
      <c r="AE6" t="s">
        <v>14</v>
      </c>
      <c r="AF6" t="s">
        <v>15</v>
      </c>
      <c r="AG6" t="s">
        <v>54</v>
      </c>
      <c r="AH6" t="s">
        <v>13</v>
      </c>
      <c r="AI6" t="s">
        <v>14</v>
      </c>
      <c r="AJ6" t="s">
        <v>15</v>
      </c>
      <c r="AK6" t="s">
        <v>54</v>
      </c>
    </row>
    <row r="7" spans="1:37" x14ac:dyDescent="0.25">
      <c r="E7" t="s">
        <v>129</v>
      </c>
      <c r="F7" t="s">
        <v>55</v>
      </c>
      <c r="G7" t="s">
        <v>56</v>
      </c>
      <c r="H7" t="s">
        <v>57</v>
      </c>
      <c r="I7">
        <v>1</v>
      </c>
      <c r="J7" t="s">
        <v>58</v>
      </c>
      <c r="K7" t="s">
        <v>59</v>
      </c>
      <c r="L7" t="s">
        <v>60</v>
      </c>
      <c r="M7">
        <v>86</v>
      </c>
      <c r="N7" t="s">
        <v>61</v>
      </c>
      <c r="O7" t="s">
        <v>62</v>
      </c>
      <c r="P7" t="s">
        <v>63</v>
      </c>
      <c r="Q7">
        <v>0</v>
      </c>
      <c r="R7" t="s">
        <v>64</v>
      </c>
      <c r="S7" t="s">
        <v>65</v>
      </c>
      <c r="T7" t="s">
        <v>66</v>
      </c>
      <c r="U7">
        <v>24</v>
      </c>
      <c r="V7" t="s">
        <v>67</v>
      </c>
      <c r="W7" t="s">
        <v>68</v>
      </c>
      <c r="X7" t="s">
        <v>69</v>
      </c>
      <c r="Y7">
        <v>0</v>
      </c>
      <c r="Z7" t="s">
        <v>70</v>
      </c>
      <c r="AA7" t="s">
        <v>71</v>
      </c>
      <c r="AB7" t="s">
        <v>72</v>
      </c>
      <c r="AC7">
        <v>0</v>
      </c>
      <c r="AD7" t="s">
        <v>73</v>
      </c>
      <c r="AE7" t="s">
        <v>74</v>
      </c>
      <c r="AF7" t="s">
        <v>75</v>
      </c>
      <c r="AG7">
        <v>0</v>
      </c>
      <c r="AH7" t="s">
        <v>76</v>
      </c>
      <c r="AI7" t="s">
        <v>77</v>
      </c>
      <c r="AJ7" t="s">
        <v>78</v>
      </c>
      <c r="AK7">
        <v>0</v>
      </c>
    </row>
    <row r="8" spans="1:37" x14ac:dyDescent="0.25">
      <c r="E8" t="s">
        <v>13</v>
      </c>
      <c r="F8" t="s">
        <v>104</v>
      </c>
      <c r="G8" t="s">
        <v>105</v>
      </c>
      <c r="H8" t="s">
        <v>106</v>
      </c>
      <c r="I8">
        <v>273</v>
      </c>
      <c r="J8" t="s">
        <v>107</v>
      </c>
      <c r="K8" t="s">
        <v>108</v>
      </c>
      <c r="L8" t="s">
        <v>109</v>
      </c>
      <c r="M8">
        <v>299</v>
      </c>
      <c r="N8" t="s">
        <v>110</v>
      </c>
      <c r="O8" t="s">
        <v>111</v>
      </c>
      <c r="P8" t="s">
        <v>112</v>
      </c>
      <c r="Q8">
        <v>223</v>
      </c>
      <c r="R8" t="s">
        <v>113</v>
      </c>
      <c r="S8" t="s">
        <v>114</v>
      </c>
      <c r="T8" t="s">
        <v>115</v>
      </c>
      <c r="U8">
        <v>153</v>
      </c>
      <c r="V8" t="s">
        <v>116</v>
      </c>
      <c r="W8" t="s">
        <v>117</v>
      </c>
      <c r="X8" t="s">
        <v>118</v>
      </c>
      <c r="Y8">
        <v>135</v>
      </c>
      <c r="Z8" t="s">
        <v>119</v>
      </c>
      <c r="AA8" t="s">
        <v>120</v>
      </c>
      <c r="AB8" t="s">
        <v>121</v>
      </c>
      <c r="AC8">
        <v>41</v>
      </c>
      <c r="AD8" t="s">
        <v>122</v>
      </c>
      <c r="AE8" t="s">
        <v>123</v>
      </c>
      <c r="AF8" t="s">
        <v>124</v>
      </c>
      <c r="AG8">
        <v>44</v>
      </c>
      <c r="AH8" t="s">
        <v>125</v>
      </c>
      <c r="AI8" t="s">
        <v>126</v>
      </c>
      <c r="AJ8" t="s">
        <v>127</v>
      </c>
      <c r="AK8">
        <v>16</v>
      </c>
    </row>
    <row r="10" spans="1:37" ht="15" customHeight="1" x14ac:dyDescent="0.25"/>
    <row r="11" spans="1:37" x14ac:dyDescent="0.25">
      <c r="C11" t="s">
        <v>101</v>
      </c>
      <c r="E11" s="30">
        <f>AVERAGE(E13:E20)</f>
        <v>0.12496525387467189</v>
      </c>
      <c r="F11" s="52">
        <v>0.13900000000000001</v>
      </c>
    </row>
    <row r="12" spans="1:37" x14ac:dyDescent="0.25">
      <c r="B12" s="37" t="s">
        <v>0</v>
      </c>
      <c r="C12" s="3" t="s">
        <v>102</v>
      </c>
      <c r="D12" s="46" t="s">
        <v>103</v>
      </c>
      <c r="E12" s="3" t="s">
        <v>148</v>
      </c>
      <c r="F12" s="3" t="s">
        <v>85</v>
      </c>
      <c r="G12" s="38" t="s">
        <v>89</v>
      </c>
      <c r="H12" s="38" t="s">
        <v>90</v>
      </c>
      <c r="I12" s="38" t="s">
        <v>79</v>
      </c>
      <c r="M12" t="str">
        <f>B12&amp;","&amp;C12&amp;","&amp;D12&amp;","&amp;E12&amp;","&amp;F12&amp;","&amp;G12&amp;","&amp;H12&amp;","&amp;I12</f>
        <v>año,MEX,EdoMex,%EdoMex,Toluca,Fcst1,Fcst2,Fcst</v>
      </c>
    </row>
    <row r="13" spans="1:37" x14ac:dyDescent="0.25">
      <c r="A13">
        <v>1</v>
      </c>
      <c r="B13" s="37">
        <v>2010</v>
      </c>
      <c r="C13" s="47">
        <v>2643908</v>
      </c>
      <c r="D13" s="46">
        <v>335898</v>
      </c>
      <c r="E13" s="48">
        <f>ROUND(D13/C13,1)</f>
        <v>0.1</v>
      </c>
      <c r="F13" s="49">
        <f>+$F$11*D13</f>
        <v>46689.822000000007</v>
      </c>
      <c r="G13" s="50"/>
      <c r="H13" s="50">
        <f>ROUND($H$24*A13+$F$13,0)</f>
        <v>45738</v>
      </c>
      <c r="I13" s="37"/>
      <c r="K13" t="s">
        <v>91</v>
      </c>
      <c r="M13" t="str">
        <f t="shared" ref="M13:M23" si="0">B13&amp;","&amp;C13&amp;","&amp;D13&amp;","&amp;E13&amp;","&amp;F13&amp;","&amp;G13&amp;","&amp;H13&amp;","&amp;I13</f>
        <v>2010,2643908,335898,0.1,46689.822,,45738,</v>
      </c>
    </row>
    <row r="14" spans="1:37" x14ac:dyDescent="0.25">
      <c r="A14">
        <f>+A13+1</f>
        <v>2</v>
      </c>
      <c r="B14" s="37">
        <v>2011</v>
      </c>
      <c r="C14" s="47">
        <v>2586287</v>
      </c>
      <c r="D14" s="50">
        <v>327165</v>
      </c>
      <c r="E14" s="48">
        <f t="shared" ref="E14:E20" si="1">+D14/C14</f>
        <v>0.12649988187699199</v>
      </c>
      <c r="F14" s="49">
        <f t="shared" ref="F14:F20" si="2">+$F$11*D14</f>
        <v>45475.935000000005</v>
      </c>
      <c r="G14" s="50"/>
      <c r="H14" s="50">
        <f t="shared" ref="H14:H23" si="3">ROUND($H$24*A14+$F$13,0)</f>
        <v>44786</v>
      </c>
      <c r="I14" s="37"/>
      <c r="M14" t="str">
        <f t="shared" si="0"/>
        <v>2011,2586287,327165,0.126499881876992,45475.935,,44786,</v>
      </c>
    </row>
    <row r="15" spans="1:37" s="45" customFormat="1" ht="15" customHeight="1" x14ac:dyDescent="0.25">
      <c r="A15">
        <f t="shared" ref="A15:A23" si="4">+A14+1</f>
        <v>3</v>
      </c>
      <c r="B15" s="37">
        <v>2012</v>
      </c>
      <c r="C15" s="47">
        <v>2498880</v>
      </c>
      <c r="D15" s="50">
        <v>326412</v>
      </c>
      <c r="E15" s="48">
        <f t="shared" si="1"/>
        <v>0.13062331924702267</v>
      </c>
      <c r="F15" s="49">
        <f t="shared" si="2"/>
        <v>45371.268000000004</v>
      </c>
      <c r="G15" s="50"/>
      <c r="H15" s="50">
        <f t="shared" si="3"/>
        <v>43835</v>
      </c>
      <c r="I15" s="37"/>
      <c r="M15" t="str">
        <f t="shared" si="0"/>
        <v>2012,2498880,326412,0.130623319247023,45371.268,,43835,</v>
      </c>
      <c r="N15" s="39"/>
    </row>
    <row r="16" spans="1:37" x14ac:dyDescent="0.25">
      <c r="A16">
        <f t="shared" si="4"/>
        <v>4</v>
      </c>
      <c r="B16" s="37">
        <v>2013</v>
      </c>
      <c r="C16" s="47">
        <v>2478889</v>
      </c>
      <c r="D16" s="50">
        <v>317834</v>
      </c>
      <c r="E16" s="48">
        <f t="shared" si="1"/>
        <v>0.12821630980653026</v>
      </c>
      <c r="F16" s="49">
        <f t="shared" si="2"/>
        <v>44178.926000000007</v>
      </c>
      <c r="G16" s="50">
        <f>ROUND(AVERAGE(F13:F15),0)</f>
        <v>45846</v>
      </c>
      <c r="H16" s="50">
        <f t="shared" si="3"/>
        <v>42883</v>
      </c>
      <c r="I16" s="37"/>
      <c r="M16" t="str">
        <f t="shared" si="0"/>
        <v>2013,2478889,317834,0.12821630980653,44178.926,45846,42883,</v>
      </c>
    </row>
    <row r="17" spans="1:15" x14ac:dyDescent="0.25">
      <c r="A17">
        <f t="shared" si="4"/>
        <v>5</v>
      </c>
      <c r="B17" s="37">
        <v>2014</v>
      </c>
      <c r="C17" s="47">
        <v>2463420</v>
      </c>
      <c r="D17" s="50">
        <v>316088</v>
      </c>
      <c r="E17" s="48">
        <f t="shared" si="1"/>
        <v>0.12831267100210278</v>
      </c>
      <c r="F17" s="49">
        <f t="shared" si="2"/>
        <v>43936.232000000004</v>
      </c>
      <c r="G17" s="50">
        <f t="shared" ref="G17:G23" si="5">ROUND(AVERAGE(F14:F16),0)</f>
        <v>45009</v>
      </c>
      <c r="H17" s="50">
        <f t="shared" si="3"/>
        <v>41931</v>
      </c>
      <c r="I17" s="37"/>
      <c r="M17" t="str">
        <f t="shared" si="0"/>
        <v>2014,2463420,316088,0.128312671002103,43936.232,45009,41931,</v>
      </c>
      <c r="N17" s="40"/>
    </row>
    <row r="18" spans="1:15" x14ac:dyDescent="0.25">
      <c r="A18">
        <f t="shared" si="4"/>
        <v>6</v>
      </c>
      <c r="B18" s="37">
        <v>2015</v>
      </c>
      <c r="C18" s="47">
        <v>2353596</v>
      </c>
      <c r="D18" s="50">
        <v>303778</v>
      </c>
      <c r="E18" s="48">
        <f t="shared" si="1"/>
        <v>0.12906972989417045</v>
      </c>
      <c r="F18" s="49">
        <f t="shared" si="2"/>
        <v>42225.142000000007</v>
      </c>
      <c r="G18" s="50">
        <f t="shared" si="5"/>
        <v>44495</v>
      </c>
      <c r="H18" s="50">
        <f t="shared" si="3"/>
        <v>40979</v>
      </c>
      <c r="I18" s="37"/>
      <c r="M18" t="str">
        <f t="shared" si="0"/>
        <v>2015,2353596,303778,0.12906972989417,42225.142,44495,40979,</v>
      </c>
    </row>
    <row r="19" spans="1:15" x14ac:dyDescent="0.25">
      <c r="A19">
        <f t="shared" si="4"/>
        <v>7</v>
      </c>
      <c r="B19" s="37">
        <v>2016</v>
      </c>
      <c r="C19" s="47">
        <v>2293708</v>
      </c>
      <c r="D19" s="50">
        <v>295635</v>
      </c>
      <c r="E19" s="48">
        <f t="shared" si="1"/>
        <v>0.12888955350899067</v>
      </c>
      <c r="F19" s="49">
        <f t="shared" si="2"/>
        <v>41093.265000000007</v>
      </c>
      <c r="G19" s="50">
        <f t="shared" si="5"/>
        <v>43447</v>
      </c>
      <c r="H19" s="50">
        <f t="shared" si="3"/>
        <v>40028</v>
      </c>
      <c r="I19" s="37"/>
      <c r="M19" t="str">
        <f t="shared" si="0"/>
        <v>2016,2293708,295635,0.128889553508991,41093.265,43447,40028,</v>
      </c>
    </row>
    <row r="20" spans="1:15" x14ac:dyDescent="0.25">
      <c r="A20">
        <f t="shared" si="4"/>
        <v>8</v>
      </c>
      <c r="B20" s="37">
        <v>2017</v>
      </c>
      <c r="C20" s="47">
        <v>2234039</v>
      </c>
      <c r="D20" s="50">
        <v>286204</v>
      </c>
      <c r="E20" s="48">
        <f t="shared" si="1"/>
        <v>0.12811056566156634</v>
      </c>
      <c r="F20" s="49">
        <f t="shared" si="2"/>
        <v>39782.356000000007</v>
      </c>
      <c r="G20" s="50">
        <f t="shared" si="5"/>
        <v>42418</v>
      </c>
      <c r="H20" s="50">
        <f t="shared" si="3"/>
        <v>39076</v>
      </c>
      <c r="I20" s="50">
        <f>+F20</f>
        <v>39782.356000000007</v>
      </c>
      <c r="M20" t="str">
        <f t="shared" si="0"/>
        <v>2017,2234039,286204,0.128110565661566,39782.356,42418,39076,39782.356</v>
      </c>
      <c r="N20" s="40"/>
    </row>
    <row r="21" spans="1:15" x14ac:dyDescent="0.25">
      <c r="A21">
        <f t="shared" si="4"/>
        <v>9</v>
      </c>
      <c r="B21" s="37">
        <f>+B20+1</f>
        <v>2018</v>
      </c>
      <c r="C21" s="3"/>
      <c r="D21" s="51"/>
      <c r="E21" s="3"/>
      <c r="F21" s="3"/>
      <c r="G21" s="50">
        <f t="shared" si="5"/>
        <v>41034</v>
      </c>
      <c r="H21" s="50">
        <f t="shared" si="3"/>
        <v>38124</v>
      </c>
      <c r="I21" s="50">
        <f>+AVERAGE(G21,H21)</f>
        <v>39579</v>
      </c>
      <c r="K21" s="1"/>
      <c r="L21" s="1"/>
      <c r="M21" t="str">
        <f t="shared" si="0"/>
        <v>2018,,,,,41034,38124,39579</v>
      </c>
    </row>
    <row r="22" spans="1:15" x14ac:dyDescent="0.25">
      <c r="A22">
        <f t="shared" si="4"/>
        <v>10</v>
      </c>
      <c r="B22" s="37">
        <f>+B21+1</f>
        <v>2019</v>
      </c>
      <c r="C22" s="3"/>
      <c r="D22" s="51"/>
      <c r="E22" s="3"/>
      <c r="F22" s="3"/>
      <c r="G22" s="50">
        <f t="shared" si="5"/>
        <v>40438</v>
      </c>
      <c r="H22" s="50">
        <f t="shared" si="3"/>
        <v>37172</v>
      </c>
      <c r="I22" s="50">
        <f t="shared" ref="I22" si="6">+AVERAGE(G22,H22)</f>
        <v>38805</v>
      </c>
      <c r="K22" s="1"/>
      <c r="L22" s="1"/>
      <c r="M22" t="str">
        <f t="shared" si="0"/>
        <v>2019,,,,,40438,37172,38805</v>
      </c>
    </row>
    <row r="23" spans="1:15" x14ac:dyDescent="0.25">
      <c r="A23" s="10">
        <f t="shared" si="4"/>
        <v>11</v>
      </c>
      <c r="B23" s="38">
        <f>+B22+1</f>
        <v>2020</v>
      </c>
      <c r="C23" s="15"/>
      <c r="D23" s="38"/>
      <c r="E23" s="15"/>
      <c r="F23" s="15"/>
      <c r="G23" s="55">
        <f t="shared" si="5"/>
        <v>39782</v>
      </c>
      <c r="H23" s="55">
        <f t="shared" si="3"/>
        <v>36221</v>
      </c>
      <c r="I23" s="58">
        <f t="shared" ref="I23" si="7">+AVERAGE(G23,H23)</f>
        <v>38001.5</v>
      </c>
      <c r="M23" t="str">
        <f t="shared" si="0"/>
        <v>2020,,,,,39782,36221,38001.5</v>
      </c>
    </row>
    <row r="24" spans="1:15" x14ac:dyDescent="0.25">
      <c r="H24">
        <f>+SLOPE(F13:F20,A13:A20)</f>
        <v>-951.7462380952378</v>
      </c>
      <c r="M24" s="2"/>
    </row>
    <row r="25" spans="1:15" x14ac:dyDescent="0.25">
      <c r="M25" s="2"/>
    </row>
    <row r="26" spans="1:15" x14ac:dyDescent="0.25">
      <c r="D26" s="42" t="s">
        <v>131</v>
      </c>
      <c r="E26" s="42"/>
      <c r="F26" s="42"/>
      <c r="G26" s="42"/>
      <c r="H26" s="42"/>
      <c r="I26" s="42"/>
      <c r="J26" s="42"/>
      <c r="K26" s="42"/>
      <c r="L26" s="42"/>
      <c r="M26" s="42"/>
    </row>
    <row r="27" spans="1:15" x14ac:dyDescent="0.25">
      <c r="D27" s="43" t="s">
        <v>134</v>
      </c>
      <c r="E27" s="42">
        <v>2010</v>
      </c>
      <c r="F27" s="42">
        <v>2011</v>
      </c>
      <c r="G27" s="42">
        <v>2012</v>
      </c>
      <c r="H27" s="42">
        <v>2013</v>
      </c>
      <c r="I27" s="42">
        <v>2014</v>
      </c>
      <c r="J27" s="42">
        <v>2015</v>
      </c>
      <c r="K27" s="42">
        <v>2016</v>
      </c>
      <c r="L27" s="42">
        <v>2017</v>
      </c>
      <c r="M27" s="42">
        <v>2018</v>
      </c>
    </row>
    <row r="28" spans="1:15" x14ac:dyDescent="0.25">
      <c r="D28" s="42" t="s">
        <v>16</v>
      </c>
      <c r="E28" s="44">
        <v>568632</v>
      </c>
      <c r="F28" s="44">
        <v>570954</v>
      </c>
      <c r="G28" s="44">
        <v>585434</v>
      </c>
      <c r="H28" s="44">
        <v>583264</v>
      </c>
      <c r="I28" s="44">
        <v>577713</v>
      </c>
      <c r="J28" s="44">
        <v>558022</v>
      </c>
      <c r="K28" s="44">
        <v>543749</v>
      </c>
      <c r="L28" s="44">
        <v>528678</v>
      </c>
      <c r="M28" s="44">
        <v>501298</v>
      </c>
    </row>
    <row r="29" spans="1:15" x14ac:dyDescent="0.25">
      <c r="D29" s="42" t="s">
        <v>31</v>
      </c>
      <c r="E29" s="44">
        <v>68277</v>
      </c>
      <c r="F29" s="44">
        <v>64417</v>
      </c>
      <c r="G29" s="44">
        <v>72465</v>
      </c>
      <c r="H29" s="44">
        <v>70188</v>
      </c>
      <c r="I29" s="44">
        <v>68166</v>
      </c>
      <c r="J29" s="44">
        <v>69024</v>
      </c>
      <c r="K29" s="44">
        <v>68962</v>
      </c>
      <c r="L29" s="44">
        <v>66914</v>
      </c>
      <c r="M29" s="44">
        <v>61064</v>
      </c>
      <c r="N29" s="32"/>
      <c r="O29" s="32"/>
    </row>
    <row r="30" spans="1:15" x14ac:dyDescent="0.25">
      <c r="D30" s="41" t="s">
        <v>80</v>
      </c>
      <c r="E30" s="40" t="s">
        <v>132</v>
      </c>
      <c r="M30" s="32" t="s">
        <v>87</v>
      </c>
      <c r="N30" s="32"/>
      <c r="O30" s="32"/>
    </row>
    <row r="31" spans="1:15" x14ac:dyDescent="0.25">
      <c r="D31" s="41" t="s">
        <v>82</v>
      </c>
      <c r="E31" s="40" t="s">
        <v>133</v>
      </c>
      <c r="M31" s="32" t="s">
        <v>88</v>
      </c>
      <c r="N31" s="32"/>
      <c r="O31" s="32"/>
    </row>
    <row r="32" spans="1:15" x14ac:dyDescent="0.25">
      <c r="M32" s="32" t="s">
        <v>84</v>
      </c>
      <c r="N32" s="32"/>
      <c r="O32" s="32"/>
    </row>
    <row r="33" spans="2:15" x14ac:dyDescent="0.25">
      <c r="M33" s="32" t="s">
        <v>85</v>
      </c>
      <c r="N33" s="32">
        <v>7436</v>
      </c>
      <c r="O33" s="53">
        <f>+N33/N34</f>
        <v>6.0982310537408664E-2</v>
      </c>
    </row>
    <row r="34" spans="2:15" x14ac:dyDescent="0.25">
      <c r="M34" s="35" t="s">
        <v>86</v>
      </c>
      <c r="N34" s="36">
        <v>121937</v>
      </c>
      <c r="O34" s="32"/>
    </row>
    <row r="35" spans="2:15" x14ac:dyDescent="0.25">
      <c r="M35" s="32"/>
      <c r="N35" s="32"/>
      <c r="O35" s="32"/>
    </row>
    <row r="36" spans="2:15" x14ac:dyDescent="0.25">
      <c r="M36" s="34" t="s">
        <v>92</v>
      </c>
      <c r="N36" s="33">
        <v>826124</v>
      </c>
      <c r="O36" s="32"/>
    </row>
    <row r="37" spans="2:15" x14ac:dyDescent="0.25">
      <c r="M37" s="34" t="s">
        <v>93</v>
      </c>
      <c r="N37" s="33">
        <v>3885</v>
      </c>
      <c r="O37" s="32"/>
    </row>
    <row r="38" spans="2:15" x14ac:dyDescent="0.25">
      <c r="M38" s="34" t="s">
        <v>94</v>
      </c>
      <c r="N38" s="33">
        <v>211</v>
      </c>
      <c r="O38" s="32"/>
    </row>
    <row r="39" spans="2:15" x14ac:dyDescent="0.25">
      <c r="M39" s="34" t="s">
        <v>95</v>
      </c>
      <c r="N39" s="33">
        <v>126</v>
      </c>
      <c r="O39" s="32"/>
    </row>
    <row r="44" spans="2:15" x14ac:dyDescent="0.25">
      <c r="L44" t="s">
        <v>101</v>
      </c>
      <c r="M44" t="s">
        <v>97</v>
      </c>
      <c r="N44" t="s">
        <v>100</v>
      </c>
      <c r="O44" t="s">
        <v>100</v>
      </c>
    </row>
    <row r="45" spans="2:15" x14ac:dyDescent="0.25">
      <c r="L45" t="s">
        <v>99</v>
      </c>
      <c r="M45" s="31" t="s">
        <v>96</v>
      </c>
      <c r="N45" s="31" t="s">
        <v>86</v>
      </c>
      <c r="O45" t="s">
        <v>85</v>
      </c>
    </row>
    <row r="46" spans="2:15" x14ac:dyDescent="0.25">
      <c r="H46" t="s">
        <v>98</v>
      </c>
      <c r="I46" t="s">
        <v>85</v>
      </c>
    </row>
    <row r="47" spans="2:15" x14ac:dyDescent="0.25">
      <c r="B47" t="s">
        <v>141</v>
      </c>
    </row>
    <row r="48" spans="2:15" x14ac:dyDescent="0.25">
      <c r="B48" t="s">
        <v>142</v>
      </c>
    </row>
    <row r="49" spans="2:18" x14ac:dyDescent="0.25">
      <c r="B49" t="s">
        <v>135</v>
      </c>
    </row>
    <row r="50" spans="2:18" x14ac:dyDescent="0.25">
      <c r="G50" s="10"/>
      <c r="J50" s="10"/>
    </row>
    <row r="51" spans="2:18" x14ac:dyDescent="0.25">
      <c r="B51" s="3" t="s">
        <v>136</v>
      </c>
      <c r="C51" s="3" t="s">
        <v>137</v>
      </c>
      <c r="D51" s="3" t="s">
        <v>138</v>
      </c>
      <c r="E51" s="3" t="s">
        <v>139</v>
      </c>
      <c r="F51" s="15" t="s">
        <v>146</v>
      </c>
      <c r="G51" s="3" t="s">
        <v>137</v>
      </c>
      <c r="H51" s="3" t="s">
        <v>138</v>
      </c>
      <c r="I51" s="15" t="s">
        <v>140</v>
      </c>
      <c r="J51" s="3" t="s">
        <v>147</v>
      </c>
      <c r="L51" s="31" t="str">
        <f>+B51</f>
        <v>Año</v>
      </c>
      <c r="M51" s="31" t="str">
        <f>+J51</f>
        <v>Edomex TOTAL</v>
      </c>
      <c r="N51" s="31" t="str">
        <f>+F51</f>
        <v>Toluca TOTAL</v>
      </c>
      <c r="O51" s="31" t="s">
        <v>128</v>
      </c>
      <c r="P51" s="31" t="s">
        <v>79</v>
      </c>
      <c r="R51" t="str">
        <f>L51&amp;","&amp;M51&amp;","&amp;N51&amp;","&amp;O51&amp;","&amp;P51</f>
        <v>Año,Edomex TOTAL,Toluca TOTAL,%Toluca,Fcst</v>
      </c>
    </row>
    <row r="52" spans="2:18" x14ac:dyDescent="0.25">
      <c r="B52">
        <v>2008</v>
      </c>
      <c r="C52" s="7">
        <v>20313</v>
      </c>
      <c r="D52" s="7">
        <v>19472</v>
      </c>
      <c r="E52">
        <v>25</v>
      </c>
      <c r="F52" s="7">
        <v>39810</v>
      </c>
      <c r="G52" s="54">
        <v>147333</v>
      </c>
      <c r="H52" s="7">
        <v>142573</v>
      </c>
      <c r="I52">
        <v>431</v>
      </c>
      <c r="J52" s="54">
        <v>290337</v>
      </c>
      <c r="K52" s="2">
        <f>F52/J52</f>
        <v>0.13711652321268045</v>
      </c>
      <c r="L52" s="31">
        <f t="shared" ref="L52:L59" si="8">+B52</f>
        <v>2008</v>
      </c>
      <c r="M52" s="56">
        <f>+J52</f>
        <v>290337</v>
      </c>
      <c r="N52" s="56">
        <f>+F52</f>
        <v>39810</v>
      </c>
      <c r="O52" s="57">
        <f>+K52</f>
        <v>0.13711652321268045</v>
      </c>
      <c r="P52" s="31"/>
      <c r="R52" t="str">
        <f t="shared" ref="R52:R64" si="9">L52&amp;","&amp;M52&amp;","&amp;N52&amp;","&amp;O52&amp;","&amp;P52</f>
        <v>2008,290337,39810,0.13711652321268,</v>
      </c>
    </row>
    <row r="53" spans="2:18" x14ac:dyDescent="0.25">
      <c r="B53">
        <v>2009</v>
      </c>
      <c r="C53" s="7">
        <v>21034</v>
      </c>
      <c r="D53" s="7">
        <v>20231</v>
      </c>
      <c r="E53">
        <v>8</v>
      </c>
      <c r="F53" s="7">
        <v>41273</v>
      </c>
      <c r="G53" s="54">
        <v>146203</v>
      </c>
      <c r="H53" s="7">
        <v>139470</v>
      </c>
      <c r="I53">
        <v>408</v>
      </c>
      <c r="J53" s="54">
        <v>286081</v>
      </c>
      <c r="K53" s="2">
        <f t="shared" ref="K53:K60" si="10">F53/J53</f>
        <v>0.14427032903268655</v>
      </c>
      <c r="L53" s="31">
        <f t="shared" si="8"/>
        <v>2009</v>
      </c>
      <c r="M53" s="56">
        <f>+J53</f>
        <v>286081</v>
      </c>
      <c r="N53" s="56">
        <f>+F53</f>
        <v>41273</v>
      </c>
      <c r="O53" s="57">
        <f>+K53</f>
        <v>0.14427032903268655</v>
      </c>
      <c r="P53" s="31"/>
      <c r="R53" t="str">
        <f t="shared" si="9"/>
        <v>2009,286081,41273,0.144270329032687,</v>
      </c>
    </row>
    <row r="54" spans="2:18" x14ac:dyDescent="0.25">
      <c r="B54">
        <v>2010</v>
      </c>
      <c r="C54" s="7">
        <v>20405</v>
      </c>
      <c r="D54" s="7">
        <v>19351</v>
      </c>
      <c r="E54">
        <v>31</v>
      </c>
      <c r="F54" s="7">
        <v>39787</v>
      </c>
      <c r="G54" s="54">
        <v>139910</v>
      </c>
      <c r="H54" s="7">
        <v>131602</v>
      </c>
      <c r="I54">
        <v>390</v>
      </c>
      <c r="J54" s="54">
        <v>271902</v>
      </c>
      <c r="K54" s="2">
        <f t="shared" si="10"/>
        <v>0.14632845657626645</v>
      </c>
      <c r="L54" s="31">
        <f t="shared" si="8"/>
        <v>2010</v>
      </c>
      <c r="M54" s="56">
        <f>+J54</f>
        <v>271902</v>
      </c>
      <c r="N54" s="56">
        <f>+F54</f>
        <v>39787</v>
      </c>
      <c r="O54" s="57">
        <f>+K54</f>
        <v>0.14632845657626645</v>
      </c>
      <c r="P54" s="31"/>
      <c r="R54" t="str">
        <f t="shared" si="9"/>
        <v>2010,271902,39787,0.146328456576266,</v>
      </c>
    </row>
    <row r="55" spans="2:18" x14ac:dyDescent="0.25">
      <c r="B55">
        <v>2011</v>
      </c>
      <c r="C55" s="7">
        <v>20437</v>
      </c>
      <c r="D55" s="7">
        <v>19586</v>
      </c>
      <c r="E55">
        <v>4</v>
      </c>
      <c r="F55" s="7">
        <v>40027</v>
      </c>
      <c r="G55" s="54">
        <v>144586</v>
      </c>
      <c r="H55" s="7">
        <v>135905</v>
      </c>
      <c r="I55">
        <v>374</v>
      </c>
      <c r="J55" s="54">
        <v>280865</v>
      </c>
      <c r="K55" s="2">
        <f t="shared" si="10"/>
        <v>0.14251330710483684</v>
      </c>
      <c r="L55" s="31">
        <f t="shared" si="8"/>
        <v>2011</v>
      </c>
      <c r="M55" s="56">
        <f>+J55</f>
        <v>280865</v>
      </c>
      <c r="N55" s="56">
        <f>+F55</f>
        <v>40027</v>
      </c>
      <c r="O55" s="57">
        <f>+K55</f>
        <v>0.14251330710483684</v>
      </c>
      <c r="P55" s="31"/>
      <c r="R55" t="str">
        <f t="shared" si="9"/>
        <v>2011,280865,40027,0.142513307104837,</v>
      </c>
    </row>
    <row r="56" spans="2:18" x14ac:dyDescent="0.25">
      <c r="B56">
        <v>2012</v>
      </c>
      <c r="C56" s="7">
        <v>20909</v>
      </c>
      <c r="D56" s="7">
        <v>19935</v>
      </c>
      <c r="E56">
        <v>2</v>
      </c>
      <c r="F56" s="7">
        <v>40846</v>
      </c>
      <c r="G56" s="54">
        <v>149768</v>
      </c>
      <c r="H56" s="7">
        <v>139904</v>
      </c>
      <c r="I56">
        <v>216</v>
      </c>
      <c r="J56" s="54">
        <v>289888</v>
      </c>
      <c r="K56" s="2">
        <f t="shared" si="10"/>
        <v>0.14090269345402362</v>
      </c>
      <c r="L56" s="31">
        <f t="shared" si="8"/>
        <v>2012</v>
      </c>
      <c r="M56" s="56">
        <f>+J56</f>
        <v>289888</v>
      </c>
      <c r="N56" s="56">
        <f>+F56</f>
        <v>40846</v>
      </c>
      <c r="O56" s="57">
        <f>+K56</f>
        <v>0.14090269345402362</v>
      </c>
      <c r="P56" s="31"/>
      <c r="R56" t="str">
        <f t="shared" si="9"/>
        <v>2012,289888,40846,0.140902693454024,</v>
      </c>
    </row>
    <row r="57" spans="2:18" x14ac:dyDescent="0.25">
      <c r="B57">
        <v>2013</v>
      </c>
      <c r="C57" s="7">
        <v>19035</v>
      </c>
      <c r="D57" s="7">
        <v>18678</v>
      </c>
      <c r="E57">
        <v>1</v>
      </c>
      <c r="F57" s="7">
        <v>37714</v>
      </c>
      <c r="G57" s="54">
        <v>144713</v>
      </c>
      <c r="H57" s="7">
        <v>134998</v>
      </c>
      <c r="I57">
        <v>158</v>
      </c>
      <c r="J57" s="54">
        <v>279869</v>
      </c>
      <c r="K57" s="2">
        <f t="shared" si="10"/>
        <v>0.13475590365492426</v>
      </c>
      <c r="L57" s="31">
        <f t="shared" si="8"/>
        <v>2013</v>
      </c>
      <c r="M57" s="56">
        <f>+J57</f>
        <v>279869</v>
      </c>
      <c r="N57" s="56">
        <f>+F57</f>
        <v>37714</v>
      </c>
      <c r="O57" s="57">
        <f>+K57</f>
        <v>0.13475590365492426</v>
      </c>
      <c r="P57" s="56">
        <f>AVERAGE(N52:N56)</f>
        <v>40348.6</v>
      </c>
      <c r="R57" t="str">
        <f t="shared" si="9"/>
        <v>2013,279869,37714,0.134755903654924,40348.6</v>
      </c>
    </row>
    <row r="58" spans="2:18" x14ac:dyDescent="0.25">
      <c r="B58">
        <v>2014</v>
      </c>
      <c r="C58" s="7">
        <v>14279</v>
      </c>
      <c r="D58" s="7">
        <v>13853</v>
      </c>
      <c r="E58">
        <v>6</v>
      </c>
      <c r="F58" s="7">
        <v>28138</v>
      </c>
      <c r="G58" s="54">
        <v>110250</v>
      </c>
      <c r="H58" s="7">
        <v>104707</v>
      </c>
      <c r="I58">
        <v>151</v>
      </c>
      <c r="J58" s="54">
        <v>215108</v>
      </c>
      <c r="K58" s="2">
        <f t="shared" si="10"/>
        <v>0.13080871004332709</v>
      </c>
      <c r="L58" s="31">
        <f t="shared" si="8"/>
        <v>2014</v>
      </c>
      <c r="M58" s="56">
        <f>+J58</f>
        <v>215108</v>
      </c>
      <c r="N58" s="56">
        <f>+F58</f>
        <v>28138</v>
      </c>
      <c r="O58" s="57">
        <f>+K58</f>
        <v>0.13080871004332709</v>
      </c>
      <c r="P58" s="56">
        <f>AVERAGE(N53:N57)</f>
        <v>39929.4</v>
      </c>
      <c r="R58" t="str">
        <f t="shared" si="9"/>
        <v>2014,215108,28138,0.130808710043327,39929.4</v>
      </c>
    </row>
    <row r="59" spans="2:18" x14ac:dyDescent="0.25">
      <c r="B59">
        <v>2015</v>
      </c>
      <c r="C59" s="7">
        <v>18366</v>
      </c>
      <c r="D59" s="7">
        <v>17505</v>
      </c>
      <c r="E59">
        <v>1</v>
      </c>
      <c r="F59" s="7">
        <v>35872</v>
      </c>
      <c r="G59" s="54">
        <v>135666</v>
      </c>
      <c r="H59" s="7">
        <v>130739</v>
      </c>
      <c r="I59">
        <v>147</v>
      </c>
      <c r="J59" s="54">
        <v>266552</v>
      </c>
      <c r="K59" s="2">
        <f t="shared" si="10"/>
        <v>0.13457786848344788</v>
      </c>
      <c r="L59" s="31">
        <f t="shared" si="8"/>
        <v>2015</v>
      </c>
      <c r="M59" s="56">
        <f>+J59</f>
        <v>266552</v>
      </c>
      <c r="N59" s="56">
        <f>+F59</f>
        <v>35872</v>
      </c>
      <c r="O59" s="57">
        <f>+K59</f>
        <v>0.13457786848344788</v>
      </c>
      <c r="P59" s="56">
        <f>AVERAGE(N54:N58)</f>
        <v>37302.400000000001</v>
      </c>
      <c r="R59" t="str">
        <f t="shared" si="9"/>
        <v>2015,266552,35872,0.134577868483448,37302.4</v>
      </c>
    </row>
    <row r="60" spans="2:18" x14ac:dyDescent="0.25">
      <c r="B60" t="s">
        <v>13</v>
      </c>
      <c r="C60" s="7">
        <v>154778</v>
      </c>
      <c r="D60" s="7">
        <v>148611</v>
      </c>
      <c r="E60">
        <v>78</v>
      </c>
      <c r="F60" s="7">
        <v>303467</v>
      </c>
      <c r="G60" s="54">
        <v>1118429</v>
      </c>
      <c r="H60" s="7">
        <v>1059898</v>
      </c>
      <c r="I60" s="7">
        <v>2275</v>
      </c>
      <c r="J60" s="54">
        <v>2180602</v>
      </c>
      <c r="K60" s="2">
        <f t="shared" si="10"/>
        <v>0.13916661545756631</v>
      </c>
      <c r="L60" s="31">
        <f>+L59+1</f>
        <v>2016</v>
      </c>
      <c r="M60" s="31"/>
      <c r="N60" s="56"/>
      <c r="O60" s="56"/>
      <c r="P60" s="56">
        <f>AVERAGE(N55:N59)</f>
        <v>36519.4</v>
      </c>
      <c r="R60" t="str">
        <f t="shared" si="9"/>
        <v>2016,,,,36519.4</v>
      </c>
    </row>
    <row r="61" spans="2:18" x14ac:dyDescent="0.25">
      <c r="B61" t="s">
        <v>143</v>
      </c>
      <c r="L61" s="31">
        <f t="shared" ref="L61:L64" si="11">+L60+1</f>
        <v>2017</v>
      </c>
      <c r="M61" s="31"/>
      <c r="N61" s="56"/>
      <c r="O61" s="56"/>
      <c r="P61" s="56">
        <f>AVERAGE(N56:N60)</f>
        <v>35642.5</v>
      </c>
      <c r="R61" t="str">
        <f t="shared" si="9"/>
        <v>2017,,,,35642.5</v>
      </c>
    </row>
    <row r="62" spans="2:18" x14ac:dyDescent="0.25">
      <c r="B62" t="s">
        <v>144</v>
      </c>
      <c r="L62" s="31">
        <f t="shared" si="11"/>
        <v>2018</v>
      </c>
      <c r="M62" s="31"/>
      <c r="N62" s="56"/>
      <c r="O62" s="56"/>
      <c r="P62" s="56">
        <f>AVERAGE(N57:N61)</f>
        <v>33908</v>
      </c>
      <c r="R62" t="str">
        <f t="shared" si="9"/>
        <v>2018,,,,33908</v>
      </c>
    </row>
    <row r="63" spans="2:18" x14ac:dyDescent="0.25">
      <c r="B63" t="s">
        <v>145</v>
      </c>
      <c r="L63" s="31">
        <f>+L62+1</f>
        <v>2019</v>
      </c>
      <c r="M63" s="31"/>
      <c r="N63" s="56"/>
      <c r="O63" s="56"/>
      <c r="P63" s="56">
        <f>AVERAGE(N58:N62)</f>
        <v>32005</v>
      </c>
      <c r="R63" t="str">
        <f t="shared" si="9"/>
        <v>2019,,,,32005</v>
      </c>
    </row>
    <row r="64" spans="2:18" x14ac:dyDescent="0.25">
      <c r="L64" s="59">
        <f t="shared" si="11"/>
        <v>2020</v>
      </c>
      <c r="M64" s="59"/>
      <c r="N64" s="60"/>
      <c r="O64" s="60"/>
      <c r="P64" s="61">
        <f>AVERAGE(N59:N63)</f>
        <v>35872</v>
      </c>
      <c r="R64" t="str">
        <f t="shared" si="9"/>
        <v>2020,,,,35872</v>
      </c>
    </row>
  </sheetData>
  <hyperlinks>
    <hyperlink ref="E2" r:id="rId1" xr:uid="{21472526-293F-414A-8231-5EE05860B79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Frank. I. S. R.</dc:creator>
  <cp:lastModifiedBy>Frank. I. S. R.</cp:lastModifiedBy>
  <dcterms:created xsi:type="dcterms:W3CDTF">2020-01-08T19:12:49Z</dcterms:created>
  <dcterms:modified xsi:type="dcterms:W3CDTF">2020-01-11T14:06:22Z</dcterms:modified>
</cp:coreProperties>
</file>