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rajvanshi/MS CE/Sem 2 Spring 2023/Image Video Processing/project/"/>
    </mc:Choice>
  </mc:AlternateContent>
  <xr:revisionPtr revIDLastSave="0" documentId="13_ncr:40009_{F1DF5D12-8E8F-5B49-B219-BC804BFBF700}" xr6:coauthVersionLast="47" xr6:coauthVersionMax="47" xr10:uidLastSave="{00000000-0000-0000-0000-000000000000}"/>
  <bookViews>
    <workbookView xWindow="0" yWindow="740" windowWidth="30240" windowHeight="18900"/>
  </bookViews>
  <sheets>
    <sheet name="hevc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I17" i="1"/>
  <c r="I16" i="1"/>
  <c r="I15" i="1"/>
  <c r="I14" i="1"/>
  <c r="I13" i="1"/>
  <c r="I12" i="1"/>
  <c r="O8" i="1"/>
  <c r="O7" i="1"/>
  <c r="O6" i="1"/>
  <c r="O5" i="1"/>
  <c r="O4" i="1"/>
  <c r="O3" i="1"/>
  <c r="P8" i="1"/>
  <c r="P7" i="1"/>
  <c r="P6" i="1"/>
  <c r="P5" i="1"/>
  <c r="P4" i="1"/>
  <c r="P3" i="1"/>
  <c r="M3" i="1"/>
  <c r="M8" i="1"/>
  <c r="M7" i="1"/>
  <c r="M6" i="1"/>
  <c r="M5" i="1"/>
  <c r="M4" i="1"/>
  <c r="L8" i="1"/>
  <c r="L7" i="1"/>
  <c r="L6" i="1"/>
  <c r="L5" i="1"/>
  <c r="L4" i="1"/>
  <c r="L3" i="1"/>
  <c r="J4" i="1"/>
  <c r="I4" i="1"/>
  <c r="J8" i="1"/>
  <c r="J7" i="1"/>
  <c r="J6" i="1"/>
  <c r="J5" i="1"/>
  <c r="J3" i="1"/>
  <c r="I8" i="1"/>
  <c r="I7" i="1"/>
  <c r="I6" i="1"/>
  <c r="I5" i="1"/>
  <c r="I3" i="1"/>
</calcChain>
</file>

<file path=xl/sharedStrings.xml><?xml version="1.0" encoding="utf-8"?>
<sst xmlns="http://schemas.openxmlformats.org/spreadsheetml/2006/main" count="353" uniqueCount="25">
  <si>
    <t>Video</t>
  </si>
  <si>
    <t>Resolution</t>
  </si>
  <si>
    <t>QP</t>
  </si>
  <si>
    <t>PSNR</t>
  </si>
  <si>
    <t>BPP</t>
  </si>
  <si>
    <t>HoneyBee</t>
  </si>
  <si>
    <t>1920x1080</t>
  </si>
  <si>
    <t>960x540</t>
  </si>
  <si>
    <t>Beauty</t>
  </si>
  <si>
    <t>YachtRide</t>
  </si>
  <si>
    <t>FlowerKids</t>
  </si>
  <si>
    <t>ShakeNDry</t>
  </si>
  <si>
    <t>Jockey</t>
  </si>
  <si>
    <t>RaceNight</t>
  </si>
  <si>
    <t>ReadySteadyGo</t>
  </si>
  <si>
    <t>CityAlley</t>
  </si>
  <si>
    <t>RiverBank</t>
  </si>
  <si>
    <t>Bosphorus</t>
  </si>
  <si>
    <t>FlowerFocus</t>
  </si>
  <si>
    <t>SunBath</t>
  </si>
  <si>
    <t>Twilight</t>
  </si>
  <si>
    <t>Average PSNR</t>
  </si>
  <si>
    <t>Min PSNR</t>
  </si>
  <si>
    <t>Max PSNR</t>
  </si>
  <si>
    <t>Average BPP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</si>
</sst>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workbookViewId="0">
      <selection activeCell="K23" sqref="K23"/>
    </sheetView>
  </sheetViews>
  <sheetFormatPr baseColWidth="10" defaultRowHeight="16" x14ac:dyDescent="0.2"/>
  <cols>
    <col min="2" max="2" width="10.83203125" style="1"/>
  </cols>
  <sheetData>
    <row r="1" spans="1:16" x14ac:dyDescent="0.2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I1" s="6" t="s">
        <v>21</v>
      </c>
      <c r="J1" s="6"/>
      <c r="K1" s="4"/>
      <c r="L1" s="6" t="s">
        <v>22</v>
      </c>
      <c r="M1" s="6"/>
      <c r="N1" s="4"/>
      <c r="O1" s="6" t="s">
        <v>23</v>
      </c>
      <c r="P1" s="6"/>
    </row>
    <row r="2" spans="1:16" x14ac:dyDescent="0.2">
      <c r="A2" t="s">
        <v>5</v>
      </c>
      <c r="B2" s="1" t="s">
        <v>6</v>
      </c>
      <c r="C2">
        <v>17</v>
      </c>
      <c r="D2">
        <v>38.788871389819398</v>
      </c>
      <c r="E2">
        <v>0.46933874742798298</v>
      </c>
      <c r="I2" s="7" t="s">
        <v>6</v>
      </c>
      <c r="J2" s="7" t="s">
        <v>7</v>
      </c>
      <c r="K2" s="4"/>
      <c r="L2" s="7" t="s">
        <v>6</v>
      </c>
      <c r="M2" s="7" t="s">
        <v>7</v>
      </c>
      <c r="N2" s="4"/>
      <c r="O2" s="7" t="s">
        <v>6</v>
      </c>
      <c r="P2" s="7" t="s">
        <v>7</v>
      </c>
    </row>
    <row r="3" spans="1:16" x14ac:dyDescent="0.2">
      <c r="A3" t="s">
        <v>5</v>
      </c>
      <c r="B3" s="1" t="s">
        <v>6</v>
      </c>
      <c r="C3">
        <v>22</v>
      </c>
      <c r="D3">
        <v>37.468165627182202</v>
      </c>
      <c r="E3">
        <v>6.1813522376543202E-2</v>
      </c>
      <c r="I3" s="2">
        <f>AVERAGEIFS(D2:D169, C2:C169, 17, B2:B169, "1920x1080")</f>
        <v>40.339535233506489</v>
      </c>
      <c r="J3" s="2">
        <f>AVERAGEIFS(D2:D169, C2:C169, 17, B2:B169, "960x540")</f>
        <v>39.917486750626686</v>
      </c>
      <c r="K3" s="2"/>
      <c r="L3" s="2">
        <f>_xlfn.MINIFS(D2:D169, C2:C169, 17, B2:B169, "1920x1080")</f>
        <v>36.633947612407503</v>
      </c>
      <c r="M3" s="2">
        <f>_xlfn.MINIFS(D2:D169, C2:C169, 17, B2:B169, "960x540")</f>
        <v>36.307490881675697</v>
      </c>
      <c r="N3" s="2"/>
      <c r="O3" s="2">
        <f>_xlfn.MAXIFS(D2:D169, C2:C169, 17, B2:B169, "1920x1080")</f>
        <v>43.985053774920402</v>
      </c>
      <c r="P3" s="2">
        <f>_xlfn.MAXIFS(D2:D169, C2:C169, 17, B2:B169, "960x540")</f>
        <v>42.502053914180799</v>
      </c>
    </row>
    <row r="4" spans="1:16" x14ac:dyDescent="0.2">
      <c r="A4" t="s">
        <v>5</v>
      </c>
      <c r="B4" s="1" t="s">
        <v>6</v>
      </c>
      <c r="C4">
        <v>27</v>
      </c>
      <c r="D4">
        <v>36.08267652971</v>
      </c>
      <c r="E4">
        <v>7.6242991255144003E-3</v>
      </c>
      <c r="I4" s="2">
        <f>AVERAGEIFS(D2:D169, C2:C169, 22, B2:B169, "1920x1080")</f>
        <v>38.626199154270168</v>
      </c>
      <c r="J4" s="2">
        <f>AVERAGEIFS(D2:D169, C2:C169, 22, B2:B169, "960x540")</f>
        <v>37.889086801524563</v>
      </c>
      <c r="K4" s="2"/>
      <c r="L4" s="2">
        <f>_xlfn.MINIFS(D2:D169, C2:C169, 22, B2:B169, "1920x1080")</f>
        <v>34.206967714531402</v>
      </c>
      <c r="M4" s="2">
        <f>_xlfn.MINIFS(D2:D169, C2:C169, 22, B2:B169, "960x540")</f>
        <v>35.253395318145699</v>
      </c>
      <c r="N4" s="2"/>
      <c r="O4" s="2">
        <f>_xlfn.MAXIFS(D2:D169, C2:C169, 22, B2:B169, "1920x1080")</f>
        <v>42.162137101801001</v>
      </c>
      <c r="P4" s="2">
        <f>_xlfn.MAXIFS(D2:D169, C2:C169, 22, B2:B169, "960x540")</f>
        <v>40.359600078427299</v>
      </c>
    </row>
    <row r="5" spans="1:16" x14ac:dyDescent="0.2">
      <c r="A5" t="s">
        <v>5</v>
      </c>
      <c r="B5" s="1" t="s">
        <v>6</v>
      </c>
      <c r="C5">
        <v>32</v>
      </c>
      <c r="D5">
        <v>34.344569643895603</v>
      </c>
      <c r="E5">
        <v>2.4659786522633698E-3</v>
      </c>
      <c r="I5" s="2">
        <f>AVERAGEIFS(D2:D169, C2:C169, 27, B2:B169, "1920x1080")</f>
        <v>36.824918892090871</v>
      </c>
      <c r="J5" s="2">
        <f>AVERAGEIFS(D2:D169, C2:C169, 27, B2:B169, "960x540")</f>
        <v>35.673014793831292</v>
      </c>
      <c r="K5" s="2"/>
      <c r="L5" s="2">
        <f>_xlfn.MINIFS(D2:D169, C2:C169, 27, B2:B169, "1920x1080")</f>
        <v>33.131946452694997</v>
      </c>
      <c r="M5" s="2">
        <f>_xlfn.MINIFS(D2:D169, C2:C169, 27, B2:B169, "960x540")</f>
        <v>33.814472820813101</v>
      </c>
      <c r="N5" s="2"/>
      <c r="O5" s="2">
        <f>_xlfn.MAXIFS(D2:D169, C2:C169, 27, B2:B169, "1920x1080")</f>
        <v>39.903095655901197</v>
      </c>
      <c r="P5" s="2">
        <f>_xlfn.MAXIFS(D2:D169, C2:C169, 27, B2:B169, "960x540")</f>
        <v>38.214636060729703</v>
      </c>
    </row>
    <row r="6" spans="1:16" x14ac:dyDescent="0.2">
      <c r="A6" t="s">
        <v>5</v>
      </c>
      <c r="B6" s="1" t="s">
        <v>6</v>
      </c>
      <c r="C6">
        <v>37</v>
      </c>
      <c r="D6">
        <v>32.347265820850701</v>
      </c>
      <c r="E6">
        <v>1.3791345164609E-3</v>
      </c>
      <c r="I6" s="2">
        <f>AVERAGEIFS(D2:D169, C2:C169, 32, B2:B169, "1920x1080")</f>
        <v>34.789129890610283</v>
      </c>
      <c r="J6" s="2">
        <f>AVERAGEIFS(D2:D169, C2:C169, 32, B2:B169, "960x540")</f>
        <v>33.298238142891911</v>
      </c>
      <c r="K6" s="2"/>
      <c r="L6" s="2">
        <f>_xlfn.MINIFS(D2:D169, C2:C169, 32, B2:B169, "1920x1080")</f>
        <v>32.285193989061298</v>
      </c>
      <c r="M6" s="2">
        <f>_xlfn.MINIFS(D2:D169, C2:C169, 32, B2:B169, "960x540")</f>
        <v>31.194023645451502</v>
      </c>
      <c r="N6" s="2"/>
      <c r="O6" s="2">
        <f>_xlfn.MAXIFS(D2:D169, C2:C169, 32, B2:B169, "1920x1080")</f>
        <v>37.269459476803199</v>
      </c>
      <c r="P6" s="2">
        <f>_xlfn.MAXIFS(D2:D169, C2:C169, 32, B2:B169, "960x540")</f>
        <v>36.094973520492204</v>
      </c>
    </row>
    <row r="7" spans="1:16" x14ac:dyDescent="0.2">
      <c r="A7" t="s">
        <v>5</v>
      </c>
      <c r="B7" s="1" t="s">
        <v>6</v>
      </c>
      <c r="C7">
        <v>42</v>
      </c>
      <c r="D7">
        <v>29.873346989256699</v>
      </c>
      <c r="E7">
        <v>8.8092849794238601E-4</v>
      </c>
      <c r="I7" s="2">
        <f>AVERAGEIFS(D2:D169, C2:C169, 37, B2:B169, "1920x1080")</f>
        <v>32.607297920390906</v>
      </c>
      <c r="J7" s="2">
        <f>AVERAGEIFS(D2:D169, C2:C169, 37, B2:B169, "960x540")</f>
        <v>30.920052283561635</v>
      </c>
      <c r="K7" s="2"/>
      <c r="L7" s="2">
        <f>_xlfn.MINIFS(D2:D169, C2:C169, 37, B2:B169, "1920x1080")</f>
        <v>29.914481858308498</v>
      </c>
      <c r="M7" s="2">
        <f>_xlfn.MINIFS(D2:D169, C2:C169, 37, B2:B169, "960x540")</f>
        <v>28.445467166298101</v>
      </c>
      <c r="N7" s="2"/>
      <c r="O7" s="2">
        <f>_xlfn.MAXIFS(D2:D169, C2:C169, 37, B2:B169, "1920x1080")</f>
        <v>35.2118510168036</v>
      </c>
      <c r="P7" s="2">
        <f>_xlfn.MAXIFS(D2:D169, C2:C169, 37, B2:B169, "960x540")</f>
        <v>33.9173669575638</v>
      </c>
    </row>
    <row r="8" spans="1:16" x14ac:dyDescent="0.2">
      <c r="A8" t="s">
        <v>5</v>
      </c>
      <c r="B8" s="1" t="s">
        <v>7</v>
      </c>
      <c r="C8">
        <v>17</v>
      </c>
      <c r="D8">
        <v>38.643237318567998</v>
      </c>
      <c r="E8">
        <v>0.121412345679012</v>
      </c>
      <c r="I8" s="2">
        <f>AVERAGEIFS(D2:D169, C2:C169, 42, B2:B169, "1920x1080")</f>
        <v>30.28201790808372</v>
      </c>
      <c r="J8" s="2">
        <f>AVERAGEIFS(D2:D169, C2:C169, 42, B2:B169, "960x540")</f>
        <v>28.518544929184522</v>
      </c>
      <c r="K8" s="2"/>
      <c r="L8" s="2">
        <f>_xlfn.MINIFS(D2:D169, C2:C169, 42, B2:B169, "1920x1080")</f>
        <v>27.7680897907053</v>
      </c>
      <c r="M8" s="2">
        <f>_xlfn.MINIFS(D2:D169, C2:C169, 42, B2:B169, "960x540")</f>
        <v>25.895213569199601</v>
      </c>
      <c r="N8" s="2"/>
      <c r="O8" s="2">
        <f>_xlfn.MAXIFS(D2:D169, C2:C169, 42, B2:B169, "1920x1080")</f>
        <v>32.853754380331203</v>
      </c>
      <c r="P8" s="2">
        <f>_xlfn.MAXIFS(D2:D169, C2:C169, 42, B2:B169, "960x540")</f>
        <v>31.474451350324198</v>
      </c>
    </row>
    <row r="9" spans="1:16" x14ac:dyDescent="0.2">
      <c r="A9" t="s">
        <v>5</v>
      </c>
      <c r="B9" s="1" t="s">
        <v>7</v>
      </c>
      <c r="C9">
        <v>22</v>
      </c>
      <c r="D9">
        <v>36.864928913318501</v>
      </c>
      <c r="E9">
        <v>2.1307587448559599E-2</v>
      </c>
    </row>
    <row r="10" spans="1:16" x14ac:dyDescent="0.2">
      <c r="A10" t="s">
        <v>5</v>
      </c>
      <c r="B10" s="1" t="s">
        <v>7</v>
      </c>
      <c r="C10">
        <v>27</v>
      </c>
      <c r="D10">
        <v>34.768302694964703</v>
      </c>
      <c r="E10">
        <v>7.8758744855966997E-3</v>
      </c>
      <c r="I10" s="6" t="s">
        <v>24</v>
      </c>
      <c r="J10" s="6"/>
    </row>
    <row r="11" spans="1:16" x14ac:dyDescent="0.2">
      <c r="A11" t="s">
        <v>5</v>
      </c>
      <c r="B11" s="1" t="s">
        <v>7</v>
      </c>
      <c r="C11">
        <v>32</v>
      </c>
      <c r="D11">
        <v>32.3738757717529</v>
      </c>
      <c r="E11">
        <v>4.2427469135802396E-3</v>
      </c>
      <c r="I11" s="7" t="s">
        <v>6</v>
      </c>
      <c r="J11" s="7" t="s">
        <v>7</v>
      </c>
    </row>
    <row r="12" spans="1:16" x14ac:dyDescent="0.2">
      <c r="A12" t="s">
        <v>5</v>
      </c>
      <c r="B12" s="1" t="s">
        <v>7</v>
      </c>
      <c r="C12">
        <v>37</v>
      </c>
      <c r="D12">
        <v>29.882591399844699</v>
      </c>
      <c r="E12">
        <v>2.60877057613168E-3</v>
      </c>
      <c r="I12" s="3">
        <f>AVERAGEIFS(E2:E169, C2:C169, 17, B2:B169, "1920x1080")</f>
        <v>0.43164171075837665</v>
      </c>
      <c r="J12" s="3">
        <f>AVERAGEIFS(E2:E169, C2:C169, 17, B2:B169, "960X540")</f>
        <v>0.39778535052910013</v>
      </c>
    </row>
    <row r="13" spans="1:16" x14ac:dyDescent="0.2">
      <c r="A13" t="s">
        <v>5</v>
      </c>
      <c r="B13" s="1" t="s">
        <v>7</v>
      </c>
      <c r="C13">
        <v>42</v>
      </c>
      <c r="D13">
        <v>27.268288268218701</v>
      </c>
      <c r="E13">
        <v>1.7446244855967E-3</v>
      </c>
      <c r="I13" s="3">
        <f>AVERAGEIFS(E2:E169, C2:C169, 22, B2:B169, "1920x1080")</f>
        <v>0.15154998851778337</v>
      </c>
      <c r="J13" s="3">
        <f>AVERAGEIFS(E2:E169, C2:C169, 22, B2:B169, "960X540")</f>
        <v>0.18711730415931765</v>
      </c>
    </row>
    <row r="14" spans="1:16" x14ac:dyDescent="0.2">
      <c r="A14" t="s">
        <v>8</v>
      </c>
      <c r="B14" s="1" t="s">
        <v>7</v>
      </c>
      <c r="C14">
        <v>17</v>
      </c>
      <c r="D14">
        <v>36.307490881675697</v>
      </c>
      <c r="E14">
        <v>0.66426044238683102</v>
      </c>
      <c r="I14" s="3">
        <f>AVERAGEIFS(E2:E169, C2:C169, 27, B2:B169, "1920x1080")</f>
        <v>6.1120777759406102E-2</v>
      </c>
      <c r="J14" s="3">
        <f>AVERAGEIFS(E2:E169, C2:C169, 27, B2:B169, "960X540")</f>
        <v>9.3010236625514109E-2</v>
      </c>
    </row>
    <row r="15" spans="1:16" x14ac:dyDescent="0.2">
      <c r="A15" t="s">
        <v>8</v>
      </c>
      <c r="B15" s="1" t="s">
        <v>7</v>
      </c>
      <c r="C15">
        <v>22</v>
      </c>
      <c r="D15">
        <v>35.253395318145699</v>
      </c>
      <c r="E15">
        <v>0.13139092078189299</v>
      </c>
      <c r="I15" s="3">
        <f>AVERAGEIFS(E2:E169, C2:C169, 32, B2:B169, "1920x1080")</f>
        <v>2.9457029412845347E-2</v>
      </c>
      <c r="J15" s="3">
        <f>AVERAGEIFS(E2:E169, C2:C169, 32, B2:B169, "960X540")</f>
        <v>4.4745899470899388E-2</v>
      </c>
    </row>
    <row r="16" spans="1:16" x14ac:dyDescent="0.2">
      <c r="A16" t="s">
        <v>8</v>
      </c>
      <c r="B16" s="1" t="s">
        <v>7</v>
      </c>
      <c r="C16">
        <v>27</v>
      </c>
      <c r="D16">
        <v>34.659430497069302</v>
      </c>
      <c r="E16">
        <v>5.37129629629629E-2</v>
      </c>
      <c r="I16" s="3">
        <f>AVERAGEIFS(E2:E169, C2:C169, 37, B2:B169, "1920x1080")</f>
        <v>1.4458139054232766E-2</v>
      </c>
      <c r="J16" s="3">
        <f>AVERAGEIFS(E2:E169, C2:C169, 37, B2:B169, "960X540")</f>
        <v>2.1216683201058167E-2</v>
      </c>
    </row>
    <row r="17" spans="1:10" x14ac:dyDescent="0.2">
      <c r="A17" t="s">
        <v>8</v>
      </c>
      <c r="B17" s="1" t="s">
        <v>7</v>
      </c>
      <c r="C17">
        <v>32</v>
      </c>
      <c r="D17">
        <v>33.759441250677199</v>
      </c>
      <c r="E17">
        <v>2.6652700617283899E-2</v>
      </c>
      <c r="I17" s="3">
        <f>AVERAGEIFS(E2:E169, C2:C169, 42, B2:B169, "1920x1080")</f>
        <v>6.7102182539682323E-3</v>
      </c>
      <c r="J17" s="3">
        <f>AVERAGEIFS(E2:E169, C2:C169, 42, B2:B169, "960X540")</f>
        <v>9.7687536743092159E-3</v>
      </c>
    </row>
    <row r="18" spans="1:10" x14ac:dyDescent="0.2">
      <c r="A18" t="s">
        <v>8</v>
      </c>
      <c r="B18" s="1" t="s">
        <v>7</v>
      </c>
      <c r="C18">
        <v>37</v>
      </c>
      <c r="D18">
        <v>32.470642124823897</v>
      </c>
      <c r="E18">
        <v>1.34208333333333E-2</v>
      </c>
    </row>
    <row r="19" spans="1:10" x14ac:dyDescent="0.2">
      <c r="A19" t="s">
        <v>8</v>
      </c>
      <c r="B19" s="1" t="s">
        <v>7</v>
      </c>
      <c r="C19">
        <v>42</v>
      </c>
      <c r="D19">
        <v>30.739141012133501</v>
      </c>
      <c r="E19">
        <v>6.5096965020576096E-3</v>
      </c>
    </row>
    <row r="20" spans="1:10" x14ac:dyDescent="0.2">
      <c r="A20" t="s">
        <v>8</v>
      </c>
      <c r="B20" s="1" t="s">
        <v>6</v>
      </c>
      <c r="C20">
        <v>17</v>
      </c>
      <c r="D20">
        <v>36.633947612407503</v>
      </c>
      <c r="E20">
        <v>1.3275757651748901</v>
      </c>
    </row>
    <row r="21" spans="1:10" x14ac:dyDescent="0.2">
      <c r="A21" t="s">
        <v>8</v>
      </c>
      <c r="B21" s="1" t="s">
        <v>6</v>
      </c>
      <c r="C21">
        <v>22</v>
      </c>
      <c r="D21">
        <v>34.206967714531402</v>
      </c>
      <c r="E21">
        <v>0.41191539351851802</v>
      </c>
    </row>
    <row r="22" spans="1:10" x14ac:dyDescent="0.2">
      <c r="A22" t="s">
        <v>8</v>
      </c>
      <c r="B22" s="1" t="s">
        <v>6</v>
      </c>
      <c r="C22">
        <v>27</v>
      </c>
      <c r="D22">
        <v>33.131946452694997</v>
      </c>
      <c r="E22">
        <v>5.5887840792181002E-2</v>
      </c>
    </row>
    <row r="23" spans="1:10" x14ac:dyDescent="0.2">
      <c r="A23" t="s">
        <v>8</v>
      </c>
      <c r="B23" s="1" t="s">
        <v>6</v>
      </c>
      <c r="C23">
        <v>32</v>
      </c>
      <c r="D23">
        <v>32.678884453064299</v>
      </c>
      <c r="E23">
        <v>1.7345627572016398E-2</v>
      </c>
    </row>
    <row r="24" spans="1:10" x14ac:dyDescent="0.2">
      <c r="A24" t="s">
        <v>8</v>
      </c>
      <c r="B24" s="1" t="s">
        <v>6</v>
      </c>
      <c r="C24">
        <v>37</v>
      </c>
      <c r="D24">
        <v>32.022170637884997</v>
      </c>
      <c r="E24">
        <v>8.7423353909464995E-3</v>
      </c>
    </row>
    <row r="25" spans="1:10" x14ac:dyDescent="0.2">
      <c r="A25" t="s">
        <v>8</v>
      </c>
      <c r="B25" s="1" t="s">
        <v>6</v>
      </c>
      <c r="C25">
        <v>42</v>
      </c>
      <c r="D25">
        <v>30.919696072522299</v>
      </c>
      <c r="E25">
        <v>4.34411008230452E-3</v>
      </c>
    </row>
    <row r="26" spans="1:10" x14ac:dyDescent="0.2">
      <c r="A26" t="s">
        <v>9</v>
      </c>
      <c r="B26" s="1" t="s">
        <v>6</v>
      </c>
      <c r="C26">
        <v>17</v>
      </c>
      <c r="D26">
        <v>40.8923148159733</v>
      </c>
      <c r="E26">
        <v>0.53505120884773605</v>
      </c>
    </row>
    <row r="27" spans="1:10" x14ac:dyDescent="0.2">
      <c r="A27" t="s">
        <v>9</v>
      </c>
      <c r="B27" s="1" t="s">
        <v>6</v>
      </c>
      <c r="C27">
        <v>22</v>
      </c>
      <c r="D27">
        <v>38.801487073069602</v>
      </c>
      <c r="E27">
        <v>0.287065509259259</v>
      </c>
    </row>
    <row r="28" spans="1:10" x14ac:dyDescent="0.2">
      <c r="A28" t="s">
        <v>9</v>
      </c>
      <c r="B28" s="1" t="s">
        <v>6</v>
      </c>
      <c r="C28">
        <v>27</v>
      </c>
      <c r="D28">
        <v>36.435688611657397</v>
      </c>
      <c r="E28">
        <v>0.15226177340534899</v>
      </c>
    </row>
    <row r="29" spans="1:10" x14ac:dyDescent="0.2">
      <c r="A29" t="s">
        <v>9</v>
      </c>
      <c r="B29" s="1" t="s">
        <v>6</v>
      </c>
      <c r="C29">
        <v>32</v>
      </c>
      <c r="D29">
        <v>33.965970083996098</v>
      </c>
      <c r="E29">
        <v>7.6552591306584303E-2</v>
      </c>
    </row>
    <row r="30" spans="1:10" x14ac:dyDescent="0.2">
      <c r="A30" t="s">
        <v>9</v>
      </c>
      <c r="B30" s="1" t="s">
        <v>6</v>
      </c>
      <c r="C30">
        <v>37</v>
      </c>
      <c r="D30">
        <v>31.4612052994684</v>
      </c>
      <c r="E30">
        <v>3.5999247685185101E-2</v>
      </c>
    </row>
    <row r="31" spans="1:10" x14ac:dyDescent="0.2">
      <c r="A31" t="s">
        <v>9</v>
      </c>
      <c r="B31" s="1" t="s">
        <v>6</v>
      </c>
      <c r="C31">
        <v>42</v>
      </c>
      <c r="D31">
        <v>28.917253125277</v>
      </c>
      <c r="E31">
        <v>1.4795949074074E-2</v>
      </c>
    </row>
    <row r="32" spans="1:10" x14ac:dyDescent="0.2">
      <c r="A32" t="s">
        <v>9</v>
      </c>
      <c r="B32" s="1" t="s">
        <v>7</v>
      </c>
      <c r="C32">
        <v>17</v>
      </c>
      <c r="D32">
        <v>39.598731223774401</v>
      </c>
      <c r="E32">
        <v>0.81274578189300395</v>
      </c>
    </row>
    <row r="33" spans="1:5" x14ac:dyDescent="0.2">
      <c r="A33" t="s">
        <v>9</v>
      </c>
      <c r="B33" s="1" t="s">
        <v>7</v>
      </c>
      <c r="C33">
        <v>22</v>
      </c>
      <c r="D33">
        <v>37.0970877791286</v>
      </c>
      <c r="E33">
        <v>0.45160825617283901</v>
      </c>
    </row>
    <row r="34" spans="1:5" x14ac:dyDescent="0.2">
      <c r="A34" t="s">
        <v>9</v>
      </c>
      <c r="B34" s="1" t="s">
        <v>7</v>
      </c>
      <c r="C34">
        <v>27</v>
      </c>
      <c r="D34">
        <v>34.472613973865499</v>
      </c>
      <c r="E34">
        <v>0.23235622427983499</v>
      </c>
    </row>
    <row r="35" spans="1:5" x14ac:dyDescent="0.2">
      <c r="A35" t="s">
        <v>9</v>
      </c>
      <c r="B35" s="1" t="s">
        <v>7</v>
      </c>
      <c r="C35">
        <v>32</v>
      </c>
      <c r="D35">
        <v>31.856650248444101</v>
      </c>
      <c r="E35">
        <v>0.107315946502057</v>
      </c>
    </row>
    <row r="36" spans="1:5" x14ac:dyDescent="0.2">
      <c r="A36" t="s">
        <v>9</v>
      </c>
      <c r="B36" s="1" t="s">
        <v>7</v>
      </c>
      <c r="C36">
        <v>37</v>
      </c>
      <c r="D36">
        <v>29.3622552750778</v>
      </c>
      <c r="E36">
        <v>4.4872016460905301E-2</v>
      </c>
    </row>
    <row r="37" spans="1:5" x14ac:dyDescent="0.2">
      <c r="A37" t="s">
        <v>9</v>
      </c>
      <c r="B37" s="1" t="s">
        <v>7</v>
      </c>
      <c r="C37">
        <v>42</v>
      </c>
      <c r="D37">
        <v>26.980849273256801</v>
      </c>
      <c r="E37">
        <v>1.6434773662551399E-2</v>
      </c>
    </row>
    <row r="38" spans="1:5" x14ac:dyDescent="0.2">
      <c r="A38" t="s">
        <v>10</v>
      </c>
      <c r="B38" s="1" t="s">
        <v>6</v>
      </c>
      <c r="C38">
        <v>17</v>
      </c>
      <c r="D38">
        <v>41.170520797015897</v>
      </c>
      <c r="E38">
        <v>0.25547744984567899</v>
      </c>
    </row>
    <row r="39" spans="1:5" x14ac:dyDescent="0.2">
      <c r="A39" t="s">
        <v>10</v>
      </c>
      <c r="B39" s="1" t="s">
        <v>6</v>
      </c>
      <c r="C39">
        <v>22</v>
      </c>
      <c r="D39">
        <v>38.923859933436901</v>
      </c>
      <c r="E39">
        <v>0.122062339248971</v>
      </c>
    </row>
    <row r="40" spans="1:5" x14ac:dyDescent="0.2">
      <c r="A40" t="s">
        <v>10</v>
      </c>
      <c r="B40" s="1" t="s">
        <v>6</v>
      </c>
      <c r="C40">
        <v>27</v>
      </c>
      <c r="D40">
        <v>36.412439652082902</v>
      </c>
      <c r="E40">
        <v>6.0603260030864199E-2</v>
      </c>
    </row>
    <row r="41" spans="1:5" x14ac:dyDescent="0.2">
      <c r="A41" t="s">
        <v>10</v>
      </c>
      <c r="B41" s="1" t="s">
        <v>6</v>
      </c>
      <c r="C41">
        <v>32</v>
      </c>
      <c r="D41">
        <v>33.746492758320898</v>
      </c>
      <c r="E41">
        <v>3.00424061213991E-2</v>
      </c>
    </row>
    <row r="42" spans="1:5" x14ac:dyDescent="0.2">
      <c r="A42" t="s">
        <v>10</v>
      </c>
      <c r="B42" s="1" t="s">
        <v>6</v>
      </c>
      <c r="C42">
        <v>37</v>
      </c>
      <c r="D42">
        <v>31.042773036052999</v>
      </c>
      <c r="E42">
        <v>1.4927494855967E-2</v>
      </c>
    </row>
    <row r="43" spans="1:5" x14ac:dyDescent="0.2">
      <c r="A43" t="s">
        <v>10</v>
      </c>
      <c r="B43" s="1" t="s">
        <v>6</v>
      </c>
      <c r="C43">
        <v>42</v>
      </c>
      <c r="D43">
        <v>28.346542894394901</v>
      </c>
      <c r="E43">
        <v>6.9432227366255104E-3</v>
      </c>
    </row>
    <row r="44" spans="1:5" x14ac:dyDescent="0.2">
      <c r="A44" t="s">
        <v>10</v>
      </c>
      <c r="B44" s="1" t="s">
        <v>7</v>
      </c>
      <c r="C44">
        <v>17</v>
      </c>
      <c r="D44">
        <v>39.709425290082201</v>
      </c>
      <c r="E44">
        <v>0.44040967078189203</v>
      </c>
    </row>
    <row r="45" spans="1:5" x14ac:dyDescent="0.2">
      <c r="A45" t="s">
        <v>10</v>
      </c>
      <c r="B45" s="1" t="s">
        <v>7</v>
      </c>
      <c r="C45">
        <v>22</v>
      </c>
      <c r="D45">
        <v>36.963634212703901</v>
      </c>
      <c r="E45">
        <v>0.220291203703703</v>
      </c>
    </row>
    <row r="46" spans="1:5" x14ac:dyDescent="0.2">
      <c r="A46" t="s">
        <v>10</v>
      </c>
      <c r="B46" s="1" t="s">
        <v>7</v>
      </c>
      <c r="C46">
        <v>27</v>
      </c>
      <c r="D46">
        <v>34.129004127607701</v>
      </c>
      <c r="E46">
        <v>0.103465946502057</v>
      </c>
    </row>
    <row r="47" spans="1:5" x14ac:dyDescent="0.2">
      <c r="A47" t="s">
        <v>10</v>
      </c>
      <c r="B47" s="1" t="s">
        <v>7</v>
      </c>
      <c r="C47">
        <v>32</v>
      </c>
      <c r="D47">
        <v>31.342382225104899</v>
      </c>
      <c r="E47">
        <v>4.7835159465020503E-2</v>
      </c>
    </row>
    <row r="48" spans="1:5" x14ac:dyDescent="0.2">
      <c r="A48" t="s">
        <v>10</v>
      </c>
      <c r="B48" s="1" t="s">
        <v>7</v>
      </c>
      <c r="C48">
        <v>37</v>
      </c>
      <c r="D48">
        <v>28.687225617534601</v>
      </c>
      <c r="E48">
        <v>2.2349768518518501E-2</v>
      </c>
    </row>
    <row r="49" spans="1:5" x14ac:dyDescent="0.2">
      <c r="A49" t="s">
        <v>10</v>
      </c>
      <c r="B49" s="1" t="s">
        <v>7</v>
      </c>
      <c r="C49">
        <v>42</v>
      </c>
      <c r="D49">
        <v>26.0933263296821</v>
      </c>
      <c r="E49">
        <v>9.9036008230452693E-3</v>
      </c>
    </row>
    <row r="50" spans="1:5" x14ac:dyDescent="0.2">
      <c r="A50" t="s">
        <v>11</v>
      </c>
      <c r="B50" s="1" t="s">
        <v>6</v>
      </c>
      <c r="C50">
        <v>17</v>
      </c>
      <c r="D50">
        <v>38.425961207163603</v>
      </c>
      <c r="E50">
        <v>0.66742193930041105</v>
      </c>
    </row>
    <row r="51" spans="1:5" x14ac:dyDescent="0.2">
      <c r="A51" t="s">
        <v>11</v>
      </c>
      <c r="B51" s="1" t="s">
        <v>6</v>
      </c>
      <c r="C51">
        <v>22</v>
      </c>
      <c r="D51">
        <v>36.774978233398102</v>
      </c>
      <c r="E51">
        <v>0.22686949588477301</v>
      </c>
    </row>
    <row r="52" spans="1:5" x14ac:dyDescent="0.2">
      <c r="A52" t="s">
        <v>11</v>
      </c>
      <c r="B52" s="1" t="s">
        <v>6</v>
      </c>
      <c r="C52">
        <v>27</v>
      </c>
      <c r="D52">
        <v>35.145229357062902</v>
      </c>
      <c r="E52">
        <v>0.10156525205761301</v>
      </c>
    </row>
    <row r="53" spans="1:5" x14ac:dyDescent="0.2">
      <c r="A53" t="s">
        <v>11</v>
      </c>
      <c r="B53" s="1" t="s">
        <v>6</v>
      </c>
      <c r="C53">
        <v>32</v>
      </c>
      <c r="D53">
        <v>33.242603900656803</v>
      </c>
      <c r="E53">
        <v>4.6852134773662499E-2</v>
      </c>
    </row>
    <row r="54" spans="1:5" x14ac:dyDescent="0.2">
      <c r="A54" t="s">
        <v>11</v>
      </c>
      <c r="B54" s="1" t="s">
        <v>6</v>
      </c>
      <c r="C54">
        <v>37</v>
      </c>
      <c r="D54">
        <v>31.155803148879599</v>
      </c>
      <c r="E54">
        <v>1.9139056069958801E-2</v>
      </c>
    </row>
    <row r="55" spans="1:5" x14ac:dyDescent="0.2">
      <c r="A55" t="s">
        <v>11</v>
      </c>
      <c r="B55" s="1" t="s">
        <v>6</v>
      </c>
      <c r="C55">
        <v>42</v>
      </c>
      <c r="D55">
        <v>29.038029346070601</v>
      </c>
      <c r="E55">
        <v>6.24582047325102E-3</v>
      </c>
    </row>
    <row r="56" spans="1:5" x14ac:dyDescent="0.2">
      <c r="A56" t="s">
        <v>11</v>
      </c>
      <c r="B56" s="1" t="s">
        <v>7</v>
      </c>
      <c r="C56">
        <v>17</v>
      </c>
      <c r="D56">
        <v>38.020528998591097</v>
      </c>
      <c r="E56">
        <v>0.65161095679012304</v>
      </c>
    </row>
    <row r="57" spans="1:5" x14ac:dyDescent="0.2">
      <c r="A57" t="s">
        <v>11</v>
      </c>
      <c r="B57" s="1" t="s">
        <v>7</v>
      </c>
      <c r="C57">
        <v>22</v>
      </c>
      <c r="D57">
        <v>35.995545382904098</v>
      </c>
      <c r="E57">
        <v>0.31530272633744799</v>
      </c>
    </row>
    <row r="58" spans="1:5" x14ac:dyDescent="0.2">
      <c r="A58" t="s">
        <v>11</v>
      </c>
      <c r="B58" s="1" t="s">
        <v>7</v>
      </c>
      <c r="C58">
        <v>27</v>
      </c>
      <c r="D58">
        <v>33.814472820813101</v>
      </c>
      <c r="E58">
        <v>0.14459490740740699</v>
      </c>
    </row>
    <row r="59" spans="1:5" x14ac:dyDescent="0.2">
      <c r="A59" t="s">
        <v>11</v>
      </c>
      <c r="B59" s="1" t="s">
        <v>7</v>
      </c>
      <c r="C59">
        <v>32</v>
      </c>
      <c r="D59">
        <v>31.573457687657601</v>
      </c>
      <c r="E59">
        <v>5.6144032921810701E-2</v>
      </c>
    </row>
    <row r="60" spans="1:5" x14ac:dyDescent="0.2">
      <c r="A60" t="s">
        <v>11</v>
      </c>
      <c r="B60" s="1" t="s">
        <v>7</v>
      </c>
      <c r="C60">
        <v>37</v>
      </c>
      <c r="D60">
        <v>29.355471453957001</v>
      </c>
      <c r="E60">
        <v>1.8592798353909399E-2</v>
      </c>
    </row>
    <row r="61" spans="1:5" x14ac:dyDescent="0.2">
      <c r="A61" t="s">
        <v>11</v>
      </c>
      <c r="B61" s="1" t="s">
        <v>7</v>
      </c>
      <c r="C61">
        <v>42</v>
      </c>
      <c r="D61">
        <v>27.242495272459699</v>
      </c>
      <c r="E61">
        <v>6.2757716049382699E-3</v>
      </c>
    </row>
    <row r="62" spans="1:5" x14ac:dyDescent="0.2">
      <c r="A62" t="s">
        <v>12</v>
      </c>
      <c r="B62" s="1" t="s">
        <v>7</v>
      </c>
      <c r="C62">
        <v>17</v>
      </c>
      <c r="D62">
        <v>39.794733113817003</v>
      </c>
      <c r="E62">
        <v>0.26121823559670698</v>
      </c>
    </row>
    <row r="63" spans="1:5" x14ac:dyDescent="0.2">
      <c r="A63" t="s">
        <v>12</v>
      </c>
      <c r="B63" s="1" t="s">
        <v>7</v>
      </c>
      <c r="C63">
        <v>22</v>
      </c>
      <c r="D63">
        <v>38.4022592270492</v>
      </c>
      <c r="E63">
        <v>0.11869876543209799</v>
      </c>
    </row>
    <row r="64" spans="1:5" x14ac:dyDescent="0.2">
      <c r="A64" t="s">
        <v>12</v>
      </c>
      <c r="B64" s="1" t="s">
        <v>7</v>
      </c>
      <c r="C64">
        <v>27</v>
      </c>
      <c r="D64">
        <v>36.594898777375199</v>
      </c>
      <c r="E64">
        <v>6.1595216049382701E-2</v>
      </c>
    </row>
    <row r="65" spans="1:5" x14ac:dyDescent="0.2">
      <c r="A65" t="s">
        <v>12</v>
      </c>
      <c r="B65" s="1" t="s">
        <v>7</v>
      </c>
      <c r="C65">
        <v>32</v>
      </c>
      <c r="D65">
        <v>34.3286628896632</v>
      </c>
      <c r="E65">
        <v>3.2983487654320902E-2</v>
      </c>
    </row>
    <row r="66" spans="1:5" x14ac:dyDescent="0.2">
      <c r="A66" t="s">
        <v>12</v>
      </c>
      <c r="B66" s="1" t="s">
        <v>7</v>
      </c>
      <c r="C66">
        <v>37</v>
      </c>
      <c r="D66">
        <v>31.8426752206563</v>
      </c>
      <c r="E66">
        <v>1.81689300411522E-2</v>
      </c>
    </row>
    <row r="67" spans="1:5" x14ac:dyDescent="0.2">
      <c r="A67" t="s">
        <v>12</v>
      </c>
      <c r="B67" s="1" t="s">
        <v>7</v>
      </c>
      <c r="C67">
        <v>42</v>
      </c>
      <c r="D67">
        <v>29.173001987912901</v>
      </c>
      <c r="E67">
        <v>9.7309413580246897E-3</v>
      </c>
    </row>
    <row r="68" spans="1:5" x14ac:dyDescent="0.2">
      <c r="A68" t="s">
        <v>12</v>
      </c>
      <c r="B68" s="1" t="s">
        <v>6</v>
      </c>
      <c r="C68">
        <v>17</v>
      </c>
      <c r="D68">
        <v>39.251054835465098</v>
      </c>
      <c r="E68">
        <v>0.43739666923868298</v>
      </c>
    </row>
    <row r="69" spans="1:5" x14ac:dyDescent="0.2">
      <c r="A69" t="s">
        <v>12</v>
      </c>
      <c r="B69" s="1" t="s">
        <v>6</v>
      </c>
      <c r="C69">
        <v>22</v>
      </c>
      <c r="D69">
        <v>38.123348225856397</v>
      </c>
      <c r="E69">
        <v>9.6058474794238596E-2</v>
      </c>
    </row>
    <row r="70" spans="1:5" x14ac:dyDescent="0.2">
      <c r="A70" t="s">
        <v>12</v>
      </c>
      <c r="B70" s="1" t="s">
        <v>6</v>
      </c>
      <c r="C70">
        <v>27</v>
      </c>
      <c r="D70">
        <v>37.056438768924501</v>
      </c>
      <c r="E70">
        <v>3.5647055041152197E-2</v>
      </c>
    </row>
    <row r="71" spans="1:5" x14ac:dyDescent="0.2">
      <c r="A71" t="s">
        <v>12</v>
      </c>
      <c r="B71" s="1" t="s">
        <v>6</v>
      </c>
      <c r="C71">
        <v>32</v>
      </c>
      <c r="D71">
        <v>35.445823429260102</v>
      </c>
      <c r="E71">
        <v>1.8209387860082301E-2</v>
      </c>
    </row>
    <row r="72" spans="1:5" x14ac:dyDescent="0.2">
      <c r="A72" t="s">
        <v>12</v>
      </c>
      <c r="B72" s="1" t="s">
        <v>6</v>
      </c>
      <c r="C72">
        <v>37</v>
      </c>
      <c r="D72">
        <v>33.3632787886093</v>
      </c>
      <c r="E72">
        <v>1.0146508487654299E-2</v>
      </c>
    </row>
    <row r="73" spans="1:5" x14ac:dyDescent="0.2">
      <c r="A73" t="s">
        <v>12</v>
      </c>
      <c r="B73" s="1" t="s">
        <v>6</v>
      </c>
      <c r="C73">
        <v>42</v>
      </c>
      <c r="D73">
        <v>30.982502073085801</v>
      </c>
      <c r="E73">
        <v>5.5573495370370299E-3</v>
      </c>
    </row>
    <row r="74" spans="1:5" x14ac:dyDescent="0.2">
      <c r="A74" t="s">
        <v>13</v>
      </c>
      <c r="B74" s="1" t="s">
        <v>6</v>
      </c>
      <c r="C74">
        <v>17</v>
      </c>
      <c r="D74">
        <v>39.609061980639503</v>
      </c>
      <c r="E74">
        <v>0.46965866126543199</v>
      </c>
    </row>
    <row r="75" spans="1:5" x14ac:dyDescent="0.2">
      <c r="A75" t="s">
        <v>13</v>
      </c>
      <c r="B75" s="1" t="s">
        <v>6</v>
      </c>
      <c r="C75">
        <v>22</v>
      </c>
      <c r="D75">
        <v>38.205853742325097</v>
      </c>
      <c r="E75">
        <v>0.16584533179012301</v>
      </c>
    </row>
    <row r="76" spans="1:5" x14ac:dyDescent="0.2">
      <c r="A76" t="s">
        <v>13</v>
      </c>
      <c r="B76" s="1" t="s">
        <v>6</v>
      </c>
      <c r="C76">
        <v>27</v>
      </c>
      <c r="D76">
        <v>36.538485222325697</v>
      </c>
      <c r="E76">
        <v>8.4705124742798302E-2</v>
      </c>
    </row>
    <row r="77" spans="1:5" x14ac:dyDescent="0.2">
      <c r="A77" t="s">
        <v>13</v>
      </c>
      <c r="B77" s="1" t="s">
        <v>6</v>
      </c>
      <c r="C77">
        <v>32</v>
      </c>
      <c r="D77">
        <v>34.456894016531002</v>
      </c>
      <c r="E77">
        <v>4.6057921810699502E-2</v>
      </c>
    </row>
    <row r="78" spans="1:5" x14ac:dyDescent="0.2">
      <c r="A78" t="s">
        <v>13</v>
      </c>
      <c r="B78" s="1" t="s">
        <v>6</v>
      </c>
      <c r="C78">
        <v>37</v>
      </c>
      <c r="D78">
        <v>32.088022113402097</v>
      </c>
      <c r="E78">
        <v>2.5507163065843601E-2</v>
      </c>
    </row>
    <row r="79" spans="1:5" x14ac:dyDescent="0.2">
      <c r="A79" t="s">
        <v>13</v>
      </c>
      <c r="B79" s="1" t="s">
        <v>6</v>
      </c>
      <c r="C79">
        <v>42</v>
      </c>
      <c r="D79">
        <v>29.592550517796301</v>
      </c>
      <c r="E79">
        <v>1.3636291152263299E-2</v>
      </c>
    </row>
    <row r="80" spans="1:5" x14ac:dyDescent="0.2">
      <c r="A80" t="s">
        <v>13</v>
      </c>
      <c r="B80" s="1" t="s">
        <v>7</v>
      </c>
      <c r="C80">
        <v>17</v>
      </c>
      <c r="D80">
        <v>39.894363380161401</v>
      </c>
      <c r="E80">
        <v>0.49355702160493797</v>
      </c>
    </row>
    <row r="81" spans="1:5" x14ac:dyDescent="0.2">
      <c r="A81" t="s">
        <v>13</v>
      </c>
      <c r="B81" s="1" t="s">
        <v>7</v>
      </c>
      <c r="C81">
        <v>22</v>
      </c>
      <c r="D81">
        <v>37.808990589567301</v>
      </c>
      <c r="E81">
        <v>0.27953492798353902</v>
      </c>
    </row>
    <row r="82" spans="1:5" x14ac:dyDescent="0.2">
      <c r="A82" t="s">
        <v>13</v>
      </c>
      <c r="B82" s="1" t="s">
        <v>7</v>
      </c>
      <c r="C82">
        <v>27</v>
      </c>
      <c r="D82">
        <v>35.388597465220897</v>
      </c>
      <c r="E82">
        <v>0.15642376543209799</v>
      </c>
    </row>
    <row r="83" spans="1:5" x14ac:dyDescent="0.2">
      <c r="A83" t="s">
        <v>13</v>
      </c>
      <c r="B83" s="1" t="s">
        <v>7</v>
      </c>
      <c r="C83">
        <v>32</v>
      </c>
      <c r="D83">
        <v>32.8195241661182</v>
      </c>
      <c r="E83">
        <v>8.5184182098765396E-2</v>
      </c>
    </row>
    <row r="84" spans="1:5" x14ac:dyDescent="0.2">
      <c r="A84" t="s">
        <v>13</v>
      </c>
      <c r="B84" s="1" t="s">
        <v>7</v>
      </c>
      <c r="C84">
        <v>37</v>
      </c>
      <c r="D84">
        <v>30.168623488362901</v>
      </c>
      <c r="E84">
        <v>4.5837525720164599E-2</v>
      </c>
    </row>
    <row r="85" spans="1:5" x14ac:dyDescent="0.2">
      <c r="A85" t="s">
        <v>13</v>
      </c>
      <c r="B85" s="1" t="s">
        <v>7</v>
      </c>
      <c r="C85">
        <v>42</v>
      </c>
      <c r="D85">
        <v>27.533092736858901</v>
      </c>
      <c r="E85">
        <v>2.3457484567901199E-2</v>
      </c>
    </row>
    <row r="86" spans="1:5" x14ac:dyDescent="0.2">
      <c r="A86" t="s">
        <v>14</v>
      </c>
      <c r="B86" s="1" t="s">
        <v>7</v>
      </c>
      <c r="C86">
        <v>17</v>
      </c>
      <c r="D86">
        <v>39.359859273942902</v>
      </c>
      <c r="E86">
        <v>0.60616080246913495</v>
      </c>
    </row>
    <row r="87" spans="1:5" x14ac:dyDescent="0.2">
      <c r="A87" t="s">
        <v>14</v>
      </c>
      <c r="B87" s="1" t="s">
        <v>7</v>
      </c>
      <c r="C87">
        <v>22</v>
      </c>
      <c r="D87">
        <v>36.773536270128197</v>
      </c>
      <c r="E87">
        <v>0.330954089506172</v>
      </c>
    </row>
    <row r="88" spans="1:5" x14ac:dyDescent="0.2">
      <c r="A88" t="s">
        <v>14</v>
      </c>
      <c r="B88" s="1" t="s">
        <v>7</v>
      </c>
      <c r="C88">
        <v>27</v>
      </c>
      <c r="D88">
        <v>34.010455990267999</v>
      </c>
      <c r="E88">
        <v>0.17516718106995799</v>
      </c>
    </row>
    <row r="89" spans="1:5" x14ac:dyDescent="0.2">
      <c r="A89" t="s">
        <v>14</v>
      </c>
      <c r="B89" s="1" t="s">
        <v>7</v>
      </c>
      <c r="C89">
        <v>32</v>
      </c>
      <c r="D89">
        <v>31.194023645451502</v>
      </c>
      <c r="E89">
        <v>9.0659439300411496E-2</v>
      </c>
    </row>
    <row r="90" spans="1:5" x14ac:dyDescent="0.2">
      <c r="A90" t="s">
        <v>14</v>
      </c>
      <c r="B90" s="1" t="s">
        <v>7</v>
      </c>
      <c r="C90">
        <v>37</v>
      </c>
      <c r="D90">
        <v>28.445467166298101</v>
      </c>
      <c r="E90">
        <v>4.6852469135802398E-2</v>
      </c>
    </row>
    <row r="91" spans="1:5" x14ac:dyDescent="0.2">
      <c r="A91" t="s">
        <v>14</v>
      </c>
      <c r="B91" s="1" t="s">
        <v>7</v>
      </c>
      <c r="C91">
        <v>42</v>
      </c>
      <c r="D91">
        <v>25.895213569199601</v>
      </c>
      <c r="E91">
        <v>2.3113168724279799E-2</v>
      </c>
    </row>
    <row r="92" spans="1:5" x14ac:dyDescent="0.2">
      <c r="A92" t="s">
        <v>14</v>
      </c>
      <c r="B92" s="1" t="s">
        <v>6</v>
      </c>
      <c r="C92">
        <v>17</v>
      </c>
      <c r="D92">
        <v>40.528846373157997</v>
      </c>
      <c r="E92">
        <v>0.36510686728394998</v>
      </c>
    </row>
    <row r="93" spans="1:5" x14ac:dyDescent="0.2">
      <c r="A93" t="s">
        <v>14</v>
      </c>
      <c r="B93" s="1" t="s">
        <v>6</v>
      </c>
      <c r="C93">
        <v>22</v>
      </c>
      <c r="D93">
        <v>38.546374592550897</v>
      </c>
      <c r="E93">
        <v>0.170789557613168</v>
      </c>
    </row>
    <row r="94" spans="1:5" x14ac:dyDescent="0.2">
      <c r="A94" t="s">
        <v>14</v>
      </c>
      <c r="B94" s="1" t="s">
        <v>6</v>
      </c>
      <c r="C94">
        <v>27</v>
      </c>
      <c r="D94">
        <v>36.209561280708101</v>
      </c>
      <c r="E94">
        <v>8.8873559670781893E-2</v>
      </c>
    </row>
    <row r="95" spans="1:5" x14ac:dyDescent="0.2">
      <c r="A95" t="s">
        <v>14</v>
      </c>
      <c r="B95" s="1" t="s">
        <v>6</v>
      </c>
      <c r="C95">
        <v>32</v>
      </c>
      <c r="D95">
        <v>33.575645319695198</v>
      </c>
      <c r="E95">
        <v>4.7476466049382701E-2</v>
      </c>
    </row>
    <row r="96" spans="1:5" x14ac:dyDescent="0.2">
      <c r="A96" t="s">
        <v>14</v>
      </c>
      <c r="B96" s="1" t="s">
        <v>6</v>
      </c>
      <c r="C96">
        <v>37</v>
      </c>
      <c r="D96">
        <v>30.833762540597402</v>
      </c>
      <c r="E96">
        <v>2.5782735339506101E-2</v>
      </c>
    </row>
    <row r="97" spans="1:5" x14ac:dyDescent="0.2">
      <c r="A97" t="s">
        <v>14</v>
      </c>
      <c r="B97" s="1" t="s">
        <v>6</v>
      </c>
      <c r="C97">
        <v>42</v>
      </c>
      <c r="D97">
        <v>28.1554772464841</v>
      </c>
      <c r="E97">
        <v>1.3472202932098699E-2</v>
      </c>
    </row>
    <row r="98" spans="1:5" x14ac:dyDescent="0.2">
      <c r="A98" t="s">
        <v>15</v>
      </c>
      <c r="B98" s="1" t="s">
        <v>7</v>
      </c>
      <c r="C98">
        <v>17</v>
      </c>
      <c r="D98">
        <v>42.225221820706601</v>
      </c>
      <c r="E98">
        <v>4.8972762345679002E-2</v>
      </c>
    </row>
    <row r="99" spans="1:5" x14ac:dyDescent="0.2">
      <c r="A99" t="s">
        <v>15</v>
      </c>
      <c r="B99" s="1" t="s">
        <v>7</v>
      </c>
      <c r="C99">
        <v>22</v>
      </c>
      <c r="D99">
        <v>40.240538381522697</v>
      </c>
      <c r="E99">
        <v>1.7326157407407401E-2</v>
      </c>
    </row>
    <row r="100" spans="1:5" x14ac:dyDescent="0.2">
      <c r="A100" t="s">
        <v>15</v>
      </c>
      <c r="B100" s="1" t="s">
        <v>7</v>
      </c>
      <c r="C100">
        <v>27</v>
      </c>
      <c r="D100">
        <v>37.945614169191998</v>
      </c>
      <c r="E100">
        <v>6.8801697530864198E-3</v>
      </c>
    </row>
    <row r="101" spans="1:5" x14ac:dyDescent="0.2">
      <c r="A101" t="s">
        <v>15</v>
      </c>
      <c r="B101" s="1" t="s">
        <v>7</v>
      </c>
      <c r="C101">
        <v>32</v>
      </c>
      <c r="D101">
        <v>35.3490123052404</v>
      </c>
      <c r="E101">
        <v>3.5031121399176899E-3</v>
      </c>
    </row>
    <row r="102" spans="1:5" x14ac:dyDescent="0.2">
      <c r="A102" t="s">
        <v>15</v>
      </c>
      <c r="B102" s="1" t="s">
        <v>7</v>
      </c>
      <c r="C102">
        <v>37</v>
      </c>
      <c r="D102">
        <v>32.911155518875397</v>
      </c>
      <c r="E102">
        <v>2.2322788065843599E-3</v>
      </c>
    </row>
    <row r="103" spans="1:5" x14ac:dyDescent="0.2">
      <c r="A103" t="s">
        <v>15</v>
      </c>
      <c r="B103" s="1" t="s">
        <v>7</v>
      </c>
      <c r="C103">
        <v>42</v>
      </c>
      <c r="D103">
        <v>30.877315558916901</v>
      </c>
      <c r="E103">
        <v>1.57147633744855E-3</v>
      </c>
    </row>
    <row r="104" spans="1:5" x14ac:dyDescent="0.2">
      <c r="A104" t="s">
        <v>15</v>
      </c>
      <c r="B104" s="1" t="s">
        <v>6</v>
      </c>
      <c r="C104">
        <v>17</v>
      </c>
      <c r="D104">
        <v>42.2323731260351</v>
      </c>
      <c r="E104">
        <v>6.0689776234567901E-2</v>
      </c>
    </row>
    <row r="105" spans="1:5" x14ac:dyDescent="0.2">
      <c r="A105" t="s">
        <v>15</v>
      </c>
      <c r="B105" s="1" t="s">
        <v>6</v>
      </c>
      <c r="C105">
        <v>22</v>
      </c>
      <c r="D105">
        <v>40.780170171425297</v>
      </c>
      <c r="E105">
        <v>1.38191422325102E-2</v>
      </c>
    </row>
    <row r="106" spans="1:5" x14ac:dyDescent="0.2">
      <c r="A106" t="s">
        <v>15</v>
      </c>
      <c r="B106" s="1" t="s">
        <v>6</v>
      </c>
      <c r="C106">
        <v>27</v>
      </c>
      <c r="D106">
        <v>38.991182993571101</v>
      </c>
      <c r="E106">
        <v>4.8687435699588397E-3</v>
      </c>
    </row>
    <row r="107" spans="1:5" x14ac:dyDescent="0.2">
      <c r="A107" t="s">
        <v>15</v>
      </c>
      <c r="B107" s="1" t="s">
        <v>6</v>
      </c>
      <c r="C107">
        <v>32</v>
      </c>
      <c r="D107">
        <v>36.803448916846598</v>
      </c>
      <c r="E107">
        <v>2.1903549382716E-3</v>
      </c>
    </row>
    <row r="108" spans="1:5" x14ac:dyDescent="0.2">
      <c r="A108" t="s">
        <v>15</v>
      </c>
      <c r="B108" s="1" t="s">
        <v>6</v>
      </c>
      <c r="C108">
        <v>37</v>
      </c>
      <c r="D108">
        <v>34.442301300256801</v>
      </c>
      <c r="E108">
        <v>1.2910043724279801E-3</v>
      </c>
    </row>
    <row r="109" spans="1:5" x14ac:dyDescent="0.2">
      <c r="A109" t="s">
        <v>15</v>
      </c>
      <c r="B109" s="1" t="s">
        <v>6</v>
      </c>
      <c r="C109">
        <v>42</v>
      </c>
      <c r="D109">
        <v>32.204691971168202</v>
      </c>
      <c r="E109">
        <v>8.8242026748971102E-4</v>
      </c>
    </row>
    <row r="110" spans="1:5" x14ac:dyDescent="0.2">
      <c r="A110" t="s">
        <v>16</v>
      </c>
      <c r="B110" s="1" t="s">
        <v>7</v>
      </c>
      <c r="C110">
        <v>17</v>
      </c>
      <c r="D110">
        <v>39.450037890979601</v>
      </c>
      <c r="E110">
        <v>0.50441365740740696</v>
      </c>
    </row>
    <row r="111" spans="1:5" x14ac:dyDescent="0.2">
      <c r="A111" t="s">
        <v>16</v>
      </c>
      <c r="B111" s="1" t="s">
        <v>7</v>
      </c>
      <c r="C111">
        <v>22</v>
      </c>
      <c r="D111">
        <v>36.955497486450902</v>
      </c>
      <c r="E111">
        <v>0.25728536522633699</v>
      </c>
    </row>
    <row r="112" spans="1:5" x14ac:dyDescent="0.2">
      <c r="A112" t="s">
        <v>16</v>
      </c>
      <c r="B112" s="1" t="s">
        <v>7</v>
      </c>
      <c r="C112">
        <v>27</v>
      </c>
      <c r="D112">
        <v>34.315029035507997</v>
      </c>
      <c r="E112">
        <v>0.12229603909465001</v>
      </c>
    </row>
    <row r="113" spans="1:5" x14ac:dyDescent="0.2">
      <c r="A113" t="s">
        <v>16</v>
      </c>
      <c r="B113" s="1" t="s">
        <v>7</v>
      </c>
      <c r="C113">
        <v>32</v>
      </c>
      <c r="D113">
        <v>31.690727803100199</v>
      </c>
      <c r="E113">
        <v>5.2558796296296298E-2</v>
      </c>
    </row>
    <row r="114" spans="1:5" x14ac:dyDescent="0.2">
      <c r="A114" t="s">
        <v>16</v>
      </c>
      <c r="B114" s="1" t="s">
        <v>7</v>
      </c>
      <c r="C114">
        <v>37</v>
      </c>
      <c r="D114">
        <v>29.433802262803901</v>
      </c>
      <c r="E114">
        <v>2.0382227366255098E-2</v>
      </c>
    </row>
    <row r="115" spans="1:5" x14ac:dyDescent="0.2">
      <c r="A115" t="s">
        <v>16</v>
      </c>
      <c r="B115" s="1" t="s">
        <v>7</v>
      </c>
      <c r="C115">
        <v>42</v>
      </c>
      <c r="D115">
        <v>27.225636702944598</v>
      </c>
      <c r="E115">
        <v>6.6552983539094604E-3</v>
      </c>
    </row>
    <row r="116" spans="1:5" x14ac:dyDescent="0.2">
      <c r="A116" t="s">
        <v>16</v>
      </c>
      <c r="B116" s="1" t="s">
        <v>6</v>
      </c>
      <c r="C116">
        <v>17</v>
      </c>
      <c r="D116">
        <v>39.904763772813197</v>
      </c>
      <c r="E116">
        <v>0.53259447659464998</v>
      </c>
    </row>
    <row r="117" spans="1:5" x14ac:dyDescent="0.2">
      <c r="A117" t="s">
        <v>16</v>
      </c>
      <c r="B117" s="1" t="s">
        <v>6</v>
      </c>
      <c r="C117">
        <v>22</v>
      </c>
      <c r="D117">
        <v>37.449064714364901</v>
      </c>
      <c r="E117">
        <v>0.25560384516460899</v>
      </c>
    </row>
    <row r="118" spans="1:5" x14ac:dyDescent="0.2">
      <c r="A118" t="s">
        <v>16</v>
      </c>
      <c r="B118" s="1" t="s">
        <v>6</v>
      </c>
      <c r="C118">
        <v>27</v>
      </c>
      <c r="D118">
        <v>34.898174548838199</v>
      </c>
      <c r="E118">
        <v>0.123225604423868</v>
      </c>
    </row>
    <row r="119" spans="1:5" x14ac:dyDescent="0.2">
      <c r="A119" t="s">
        <v>16</v>
      </c>
      <c r="B119" s="1" t="s">
        <v>6</v>
      </c>
      <c r="C119">
        <v>32</v>
      </c>
      <c r="D119">
        <v>32.285193989061298</v>
      </c>
      <c r="E119">
        <v>5.5069200102880599E-2</v>
      </c>
    </row>
    <row r="120" spans="1:5" x14ac:dyDescent="0.2">
      <c r="A120" t="s">
        <v>16</v>
      </c>
      <c r="B120" s="1" t="s">
        <v>6</v>
      </c>
      <c r="C120">
        <v>37</v>
      </c>
      <c r="D120">
        <v>29.914481858308498</v>
      </c>
      <c r="E120">
        <v>2.24773855452674E-2</v>
      </c>
    </row>
    <row r="121" spans="1:5" x14ac:dyDescent="0.2">
      <c r="A121" t="s">
        <v>16</v>
      </c>
      <c r="B121" s="1" t="s">
        <v>6</v>
      </c>
      <c r="C121">
        <v>42</v>
      </c>
      <c r="D121">
        <v>27.7680897907053</v>
      </c>
      <c r="E121">
        <v>7.7911265432098701E-3</v>
      </c>
    </row>
    <row r="122" spans="1:5" x14ac:dyDescent="0.2">
      <c r="A122" t="s">
        <v>17</v>
      </c>
      <c r="B122" s="1" t="s">
        <v>7</v>
      </c>
      <c r="C122">
        <v>17</v>
      </c>
      <c r="D122">
        <v>40.395023742747597</v>
      </c>
      <c r="E122">
        <v>0.32991504629629598</v>
      </c>
    </row>
    <row r="123" spans="1:5" x14ac:dyDescent="0.2">
      <c r="A123" t="s">
        <v>17</v>
      </c>
      <c r="B123" s="1" t="s">
        <v>7</v>
      </c>
      <c r="C123">
        <v>22</v>
      </c>
      <c r="D123">
        <v>38.136738240554799</v>
      </c>
      <c r="E123">
        <v>0.14718960905349701</v>
      </c>
    </row>
    <row r="124" spans="1:5" x14ac:dyDescent="0.2">
      <c r="A124" t="s">
        <v>17</v>
      </c>
      <c r="B124" s="1" t="s">
        <v>7</v>
      </c>
      <c r="C124">
        <v>27</v>
      </c>
      <c r="D124">
        <v>35.686594659118001</v>
      </c>
      <c r="E124">
        <v>6.2360390946502003E-2</v>
      </c>
    </row>
    <row r="125" spans="1:5" x14ac:dyDescent="0.2">
      <c r="A125" t="s">
        <v>17</v>
      </c>
      <c r="B125" s="1" t="s">
        <v>7</v>
      </c>
      <c r="C125">
        <v>32</v>
      </c>
      <c r="D125">
        <v>33.2019285588241</v>
      </c>
      <c r="E125">
        <v>2.5369547325102802E-2</v>
      </c>
    </row>
    <row r="126" spans="1:5" x14ac:dyDescent="0.2">
      <c r="A126" t="s">
        <v>17</v>
      </c>
      <c r="B126" s="1" t="s">
        <v>7</v>
      </c>
      <c r="C126">
        <v>37</v>
      </c>
      <c r="D126">
        <v>30.865885481193899</v>
      </c>
      <c r="E126">
        <v>1.04883744855967E-2</v>
      </c>
    </row>
    <row r="127" spans="1:5" x14ac:dyDescent="0.2">
      <c r="A127" t="s">
        <v>17</v>
      </c>
      <c r="B127" s="1" t="s">
        <v>7</v>
      </c>
      <c r="C127">
        <v>42</v>
      </c>
      <c r="D127">
        <v>28.620252329125599</v>
      </c>
      <c r="E127">
        <v>4.3559927983538999E-3</v>
      </c>
    </row>
    <row r="128" spans="1:5" x14ac:dyDescent="0.2">
      <c r="A128" t="s">
        <v>17</v>
      </c>
      <c r="B128" s="1" t="s">
        <v>6</v>
      </c>
      <c r="C128">
        <v>17</v>
      </c>
      <c r="D128">
        <v>41.371682838211697</v>
      </c>
      <c r="E128">
        <v>0.26653013760288002</v>
      </c>
    </row>
    <row r="129" spans="1:5" x14ac:dyDescent="0.2">
      <c r="A129" t="s">
        <v>17</v>
      </c>
      <c r="B129" s="1" t="s">
        <v>6</v>
      </c>
      <c r="C129">
        <v>22</v>
      </c>
      <c r="D129">
        <v>39.614564432575499</v>
      </c>
      <c r="E129">
        <v>0.109096875</v>
      </c>
    </row>
    <row r="130" spans="1:5" x14ac:dyDescent="0.2">
      <c r="A130" t="s">
        <v>17</v>
      </c>
      <c r="B130" s="1" t="s">
        <v>6</v>
      </c>
      <c r="C130">
        <v>27</v>
      </c>
      <c r="D130">
        <v>37.528799599410902</v>
      </c>
      <c r="E130">
        <v>4.5971804269547299E-2</v>
      </c>
    </row>
    <row r="131" spans="1:5" x14ac:dyDescent="0.2">
      <c r="A131" t="s">
        <v>17</v>
      </c>
      <c r="B131" s="1" t="s">
        <v>6</v>
      </c>
      <c r="C131">
        <v>32</v>
      </c>
      <c r="D131">
        <v>35.2161967649904</v>
      </c>
      <c r="E131">
        <v>1.9193338477366199E-2</v>
      </c>
    </row>
    <row r="132" spans="1:5" x14ac:dyDescent="0.2">
      <c r="A132" t="s">
        <v>17</v>
      </c>
      <c r="B132" s="1" t="s">
        <v>6</v>
      </c>
      <c r="C132">
        <v>37</v>
      </c>
      <c r="D132">
        <v>32.933795864002803</v>
      </c>
      <c r="E132">
        <v>8.1772440843621407E-3</v>
      </c>
    </row>
    <row r="133" spans="1:5" x14ac:dyDescent="0.2">
      <c r="A133" t="s">
        <v>17</v>
      </c>
      <c r="B133" s="1" t="s">
        <v>6</v>
      </c>
      <c r="C133">
        <v>42</v>
      </c>
      <c r="D133">
        <v>30.580089345333899</v>
      </c>
      <c r="E133">
        <v>3.4144933127572001E-3</v>
      </c>
    </row>
    <row r="134" spans="1:5" x14ac:dyDescent="0.2">
      <c r="A134" t="s">
        <v>18</v>
      </c>
      <c r="B134" s="1" t="s">
        <v>7</v>
      </c>
      <c r="C134">
        <v>17</v>
      </c>
      <c r="D134">
        <v>40.6199918386815</v>
      </c>
      <c r="E134">
        <v>9.7148302469135805E-2</v>
      </c>
    </row>
    <row r="135" spans="1:5" x14ac:dyDescent="0.2">
      <c r="A135" t="s">
        <v>18</v>
      </c>
      <c r="B135" s="1" t="s">
        <v>7</v>
      </c>
      <c r="C135">
        <v>22</v>
      </c>
      <c r="D135">
        <v>39.536507192571499</v>
      </c>
      <c r="E135">
        <v>3.2413194444444397E-2</v>
      </c>
    </row>
    <row r="136" spans="1:5" x14ac:dyDescent="0.2">
      <c r="A136" t="s">
        <v>18</v>
      </c>
      <c r="B136" s="1" t="s">
        <v>7</v>
      </c>
      <c r="C136">
        <v>27</v>
      </c>
      <c r="D136">
        <v>38.068475600019198</v>
      </c>
      <c r="E136">
        <v>1.46240226337448E-2</v>
      </c>
    </row>
    <row r="137" spans="1:5" x14ac:dyDescent="0.2">
      <c r="A137" t="s">
        <v>18</v>
      </c>
      <c r="B137" s="1" t="s">
        <v>7</v>
      </c>
      <c r="C137">
        <v>32</v>
      </c>
      <c r="D137">
        <v>36.094973520492204</v>
      </c>
      <c r="E137">
        <v>7.3844135802469098E-3</v>
      </c>
    </row>
    <row r="138" spans="1:5" x14ac:dyDescent="0.2">
      <c r="A138" t="s">
        <v>18</v>
      </c>
      <c r="B138" s="1" t="s">
        <v>7</v>
      </c>
      <c r="C138">
        <v>37</v>
      </c>
      <c r="D138">
        <v>33.724409006875803</v>
      </c>
      <c r="E138">
        <v>4.2119855967078096E-3</v>
      </c>
    </row>
    <row r="139" spans="1:5" x14ac:dyDescent="0.2">
      <c r="A139" t="s">
        <v>18</v>
      </c>
      <c r="B139" s="1" t="s">
        <v>7</v>
      </c>
      <c r="C139">
        <v>42</v>
      </c>
      <c r="D139">
        <v>31.156534298282502</v>
      </c>
      <c r="E139">
        <v>2.62654320987654E-3</v>
      </c>
    </row>
    <row r="140" spans="1:5" x14ac:dyDescent="0.2">
      <c r="A140" t="s">
        <v>18</v>
      </c>
      <c r="B140" s="1" t="s">
        <v>6</v>
      </c>
      <c r="C140">
        <v>17</v>
      </c>
      <c r="D140">
        <v>39.688935154737202</v>
      </c>
      <c r="E140">
        <v>0.33150537551440301</v>
      </c>
    </row>
    <row r="141" spans="1:5" x14ac:dyDescent="0.2">
      <c r="A141" t="s">
        <v>18</v>
      </c>
      <c r="B141" s="1" t="s">
        <v>6</v>
      </c>
      <c r="C141">
        <v>22</v>
      </c>
      <c r="D141">
        <v>38.828077575936199</v>
      </c>
      <c r="E141">
        <v>4.2766981738683103E-2</v>
      </c>
    </row>
    <row r="142" spans="1:5" x14ac:dyDescent="0.2">
      <c r="A142" t="s">
        <v>18</v>
      </c>
      <c r="B142" s="1" t="s">
        <v>6</v>
      </c>
      <c r="C142">
        <v>27</v>
      </c>
      <c r="D142">
        <v>38.039293278775098</v>
      </c>
      <c r="E142">
        <v>1.0486709104938201E-2</v>
      </c>
    </row>
    <row r="143" spans="1:5" x14ac:dyDescent="0.2">
      <c r="A143" t="s">
        <v>18</v>
      </c>
      <c r="B143" s="1" t="s">
        <v>6</v>
      </c>
      <c r="C143">
        <v>32</v>
      </c>
      <c r="D143">
        <v>36.768366050788202</v>
      </c>
      <c r="E143">
        <v>4.6163387345678998E-3</v>
      </c>
    </row>
    <row r="144" spans="1:5" x14ac:dyDescent="0.2">
      <c r="A144" t="s">
        <v>18</v>
      </c>
      <c r="B144" s="1" t="s">
        <v>6</v>
      </c>
      <c r="C144">
        <v>37</v>
      </c>
      <c r="D144">
        <v>35.003311552491397</v>
      </c>
      <c r="E144">
        <v>2.5544174382715998E-3</v>
      </c>
    </row>
    <row r="145" spans="1:5" x14ac:dyDescent="0.2">
      <c r="A145" t="s">
        <v>18</v>
      </c>
      <c r="B145" s="1" t="s">
        <v>6</v>
      </c>
      <c r="C145">
        <v>42</v>
      </c>
      <c r="D145">
        <v>32.853754380331203</v>
      </c>
      <c r="E145">
        <v>1.54789094650205E-3</v>
      </c>
    </row>
    <row r="146" spans="1:5" x14ac:dyDescent="0.2">
      <c r="A146" t="s">
        <v>19</v>
      </c>
      <c r="B146" s="1" t="s">
        <v>6</v>
      </c>
      <c r="C146">
        <v>17</v>
      </c>
      <c r="D146">
        <v>43.985053774920402</v>
      </c>
      <c r="E146">
        <v>0.22246343878600799</v>
      </c>
    </row>
    <row r="147" spans="1:5" x14ac:dyDescent="0.2">
      <c r="A147" t="s">
        <v>19</v>
      </c>
      <c r="B147" s="1" t="s">
        <v>6</v>
      </c>
      <c r="C147">
        <v>22</v>
      </c>
      <c r="D147">
        <v>42.162137101801001</v>
      </c>
      <c r="E147">
        <v>0.124880259773662</v>
      </c>
    </row>
    <row r="148" spans="1:5" x14ac:dyDescent="0.2">
      <c r="A148" t="s">
        <v>19</v>
      </c>
      <c r="B148" s="1" t="s">
        <v>6</v>
      </c>
      <c r="C148">
        <v>27</v>
      </c>
      <c r="D148">
        <v>39.903095655901197</v>
      </c>
      <c r="E148">
        <v>7.1855246913580195E-2</v>
      </c>
    </row>
    <row r="149" spans="1:5" x14ac:dyDescent="0.2">
      <c r="A149" t="s">
        <v>19</v>
      </c>
      <c r="B149" s="1" t="s">
        <v>6</v>
      </c>
      <c r="C149">
        <v>32</v>
      </c>
      <c r="D149">
        <v>37.269459476803199</v>
      </c>
      <c r="E149">
        <v>4.1531597222222202E-2</v>
      </c>
    </row>
    <row r="150" spans="1:5" x14ac:dyDescent="0.2">
      <c r="A150" t="s">
        <v>19</v>
      </c>
      <c r="B150" s="1" t="s">
        <v>6</v>
      </c>
      <c r="C150">
        <v>37</v>
      </c>
      <c r="D150">
        <v>34.682147907864099</v>
      </c>
      <c r="E150">
        <v>2.3971836419753E-2</v>
      </c>
    </row>
    <row r="151" spans="1:5" x14ac:dyDescent="0.2">
      <c r="A151" t="s">
        <v>19</v>
      </c>
      <c r="B151" s="1" t="s">
        <v>6</v>
      </c>
      <c r="C151">
        <v>42</v>
      </c>
      <c r="D151">
        <v>31.8786232862657</v>
      </c>
      <c r="E151">
        <v>1.3138451646090499E-2</v>
      </c>
    </row>
    <row r="152" spans="1:5" x14ac:dyDescent="0.2">
      <c r="A152" t="s">
        <v>19</v>
      </c>
      <c r="B152" s="1" t="s">
        <v>7</v>
      </c>
      <c r="C152">
        <v>17</v>
      </c>
      <c r="D152">
        <v>42.502053914180799</v>
      </c>
      <c r="E152">
        <v>0.42803832304526701</v>
      </c>
    </row>
    <row r="153" spans="1:5" x14ac:dyDescent="0.2">
      <c r="A153" t="s">
        <v>19</v>
      </c>
      <c r="B153" s="1" t="s">
        <v>7</v>
      </c>
      <c r="C153">
        <v>22</v>
      </c>
      <c r="D153">
        <v>40.058956148871196</v>
      </c>
      <c r="E153">
        <v>0.25008127572016398</v>
      </c>
    </row>
    <row r="154" spans="1:5" x14ac:dyDescent="0.2">
      <c r="A154" t="s">
        <v>19</v>
      </c>
      <c r="B154" s="1" t="s">
        <v>7</v>
      </c>
      <c r="C154">
        <v>27</v>
      </c>
      <c r="D154">
        <v>37.354081241886803</v>
      </c>
      <c r="E154">
        <v>0.142201851851851</v>
      </c>
    </row>
    <row r="155" spans="1:5" x14ac:dyDescent="0.2">
      <c r="A155" t="s">
        <v>19</v>
      </c>
      <c r="B155" s="1" t="s">
        <v>7</v>
      </c>
      <c r="C155">
        <v>32</v>
      </c>
      <c r="D155">
        <v>34.563378455240802</v>
      </c>
      <c r="E155">
        <v>7.8961265432098707E-2</v>
      </c>
    </row>
    <row r="156" spans="1:5" x14ac:dyDescent="0.2">
      <c r="A156" t="s">
        <v>19</v>
      </c>
      <c r="B156" s="1" t="s">
        <v>7</v>
      </c>
      <c r="C156">
        <v>37</v>
      </c>
      <c r="D156">
        <v>31.813160995994799</v>
      </c>
      <c r="E156">
        <v>4.3242541152263302E-2</v>
      </c>
    </row>
    <row r="157" spans="1:5" x14ac:dyDescent="0.2">
      <c r="A157" t="s">
        <v>19</v>
      </c>
      <c r="B157" s="1" t="s">
        <v>7</v>
      </c>
      <c r="C157">
        <v>42</v>
      </c>
      <c r="D157">
        <v>28.9800303192673</v>
      </c>
      <c r="E157">
        <v>2.2213683127572E-2</v>
      </c>
    </row>
    <row r="158" spans="1:5" x14ac:dyDescent="0.2">
      <c r="A158" t="s">
        <v>20</v>
      </c>
      <c r="B158" s="1" t="s">
        <v>7</v>
      </c>
      <c r="C158">
        <v>17</v>
      </c>
      <c r="D158">
        <v>42.324115820864797</v>
      </c>
      <c r="E158">
        <v>0.109131558641975</v>
      </c>
    </row>
    <row r="159" spans="1:5" x14ac:dyDescent="0.2">
      <c r="A159" t="s">
        <v>20</v>
      </c>
      <c r="B159" s="1" t="s">
        <v>7</v>
      </c>
      <c r="C159">
        <v>22</v>
      </c>
      <c r="D159">
        <v>40.359600078427299</v>
      </c>
      <c r="E159">
        <v>4.62581790123456E-2</v>
      </c>
    </row>
    <row r="160" spans="1:5" x14ac:dyDescent="0.2">
      <c r="A160" t="s">
        <v>20</v>
      </c>
      <c r="B160" s="1" t="s">
        <v>7</v>
      </c>
      <c r="C160">
        <v>27</v>
      </c>
      <c r="D160">
        <v>38.214636060729703</v>
      </c>
      <c r="E160">
        <v>1.85887602880658E-2</v>
      </c>
    </row>
    <row r="161" spans="1:5" x14ac:dyDescent="0.2">
      <c r="A161" t="s">
        <v>20</v>
      </c>
      <c r="B161" s="1" t="s">
        <v>7</v>
      </c>
      <c r="C161">
        <v>32</v>
      </c>
      <c r="D161">
        <v>36.027295472719402</v>
      </c>
      <c r="E161">
        <v>7.6477623456790104E-3</v>
      </c>
    </row>
    <row r="162" spans="1:5" x14ac:dyDescent="0.2">
      <c r="A162" t="s">
        <v>20</v>
      </c>
      <c r="B162" s="1" t="s">
        <v>7</v>
      </c>
      <c r="C162">
        <v>37</v>
      </c>
      <c r="D162">
        <v>33.9173669575638</v>
      </c>
      <c r="E162">
        <v>3.7730452674897101E-3</v>
      </c>
    </row>
    <row r="163" spans="1:5" x14ac:dyDescent="0.2">
      <c r="A163" t="s">
        <v>20</v>
      </c>
      <c r="B163" s="1" t="s">
        <v>7</v>
      </c>
      <c r="C163">
        <v>42</v>
      </c>
      <c r="D163">
        <v>31.474451350324198</v>
      </c>
      <c r="E163">
        <v>2.1694958847736602E-3</v>
      </c>
    </row>
    <row r="164" spans="1:5" x14ac:dyDescent="0.2">
      <c r="A164" t="s">
        <v>20</v>
      </c>
      <c r="B164" s="1" t="s">
        <v>6</v>
      </c>
      <c r="C164">
        <v>17</v>
      </c>
      <c r="D164">
        <v>42.270105590730999</v>
      </c>
      <c r="E164">
        <v>0.10217343750000001</v>
      </c>
    </row>
    <row r="165" spans="1:5" x14ac:dyDescent="0.2">
      <c r="A165" t="s">
        <v>20</v>
      </c>
      <c r="B165" s="1" t="s">
        <v>6</v>
      </c>
      <c r="C165">
        <v>22</v>
      </c>
      <c r="D165">
        <v>40.881739021328798</v>
      </c>
      <c r="E165">
        <v>3.3113110853909403E-2</v>
      </c>
    </row>
    <row r="166" spans="1:5" x14ac:dyDescent="0.2">
      <c r="A166" t="s">
        <v>20</v>
      </c>
      <c r="B166" s="1" t="s">
        <v>6</v>
      </c>
      <c r="C166">
        <v>27</v>
      </c>
      <c r="D166">
        <v>39.175852537609202</v>
      </c>
      <c r="E166">
        <v>1.2114615483538999E-2</v>
      </c>
    </row>
    <row r="167" spans="1:5" x14ac:dyDescent="0.2">
      <c r="A167" t="s">
        <v>20</v>
      </c>
      <c r="B167" s="1" t="s">
        <v>6</v>
      </c>
      <c r="C167">
        <v>32</v>
      </c>
      <c r="D167">
        <v>37.2482696646343</v>
      </c>
      <c r="E167">
        <v>4.7950681584362099E-3</v>
      </c>
    </row>
    <row r="168" spans="1:5" x14ac:dyDescent="0.2">
      <c r="A168" t="s">
        <v>20</v>
      </c>
      <c r="B168" s="1" t="s">
        <v>6</v>
      </c>
      <c r="C168">
        <v>37</v>
      </c>
      <c r="D168">
        <v>35.2118510168036</v>
      </c>
      <c r="E168">
        <v>2.31838348765432E-3</v>
      </c>
    </row>
    <row r="169" spans="1:5" x14ac:dyDescent="0.2">
      <c r="A169" t="s">
        <v>20</v>
      </c>
      <c r="B169" s="1" t="s">
        <v>6</v>
      </c>
      <c r="C169">
        <v>42</v>
      </c>
      <c r="D169">
        <v>32.8376036744801</v>
      </c>
      <c r="E169">
        <v>1.2927983539094601E-3</v>
      </c>
    </row>
  </sheetData>
  <mergeCells count="4">
    <mergeCell ref="I1:J1"/>
    <mergeCell ref="L1:M1"/>
    <mergeCell ref="O1:P1"/>
    <mergeCell ref="I10:J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hevc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2023-05-15T02:34:59Z</dcterms:created>
  <dcterms:modified xsi:type="dcterms:W3CDTF">2023-05-15T13:22:20Z</dcterms:modified>
</cp:coreProperties>
</file>