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codeName="ThisWorkbook"/>
  <mc:AlternateContent xmlns:mc="http://schemas.openxmlformats.org/markup-compatibility/2006">
    <mc:Choice Requires="x15">
      <x15ac:absPath xmlns:x15ac="http://schemas.microsoft.com/office/spreadsheetml/2010/11/ac" url="P:\Sophie P\Site Internet\Fréquentation\"/>
    </mc:Choice>
  </mc:AlternateContent>
  <xr:revisionPtr revIDLastSave="0" documentId="13_ncr:1_{0988D0BF-5E60-44CA-991D-183607620C7E}" xr6:coauthVersionLast="36" xr6:coauthVersionMax="36" xr10:uidLastSave="{00000000-0000-0000-0000-000000000000}"/>
  <bookViews>
    <workbookView xWindow="-15" yWindow="3975" windowWidth="20505" windowHeight="4035" tabRatio="788" xr2:uid="{00000000-000D-0000-FFFF-FFFF00000000}"/>
  </bookViews>
  <sheets>
    <sheet name="Sommaire" sheetId="17" r:id="rId1"/>
    <sheet name="Définitions" sheetId="31" r:id="rId2"/>
    <sheet name="freqciné" sheetId="43" r:id="rId3"/>
    <sheet name="décompos" sheetId="44" r:id="rId4"/>
    <sheet name="mois" sheetId="45" r:id="rId5"/>
    <sheet name="semaine" sheetId="46" r:id="rId6"/>
    <sheet name="jour" sheetId="47" r:id="rId7"/>
    <sheet name="LM CM HF" sheetId="49" r:id="rId8"/>
    <sheet name="filmexpl&lt;1979" sheetId="26" r:id="rId9"/>
    <sheet name="filmexpl" sheetId="16" r:id="rId10"/>
    <sheet name="natio" sheetId="8" r:id="rId11"/>
    <sheet name="entrées" sheetId="3" r:id="rId12"/>
    <sheet name="perform" sheetId="7" r:id="rId13"/>
    <sheet name="entrées ff" sheetId="29" r:id="rId14"/>
    <sheet name="age" sheetId="6" r:id="rId15"/>
    <sheet name="classAE" sheetId="14" r:id="rId16"/>
    <sheet name="natio sortie1" sheetId="13" r:id="rId17"/>
    <sheet name="entrées sortie1" sheetId="9" r:id="rId18"/>
    <sheet name="genre sortie1" sheetId="50" r:id="rId19"/>
    <sheet name="perform sortie1" sheetId="10" r:id="rId20"/>
    <sheet name="AE sortie1" sheetId="15" r:id="rId21"/>
    <sheet name="ESRI_MAPINFO_SHEET" sheetId="51" state="veryHidden" r:id="rId22"/>
  </sheets>
  <definedNames>
    <definedName name="_xlnm.Database" localSheetId="9">#REF!</definedName>
    <definedName name="_xlnm.Database" localSheetId="8">#REF!</definedName>
    <definedName name="_xlnm.Database">'natio sortie1'!$A$7:$E$31</definedName>
    <definedName name="_xlnm.Print_Titles" localSheetId="20">'AE sortie1'!$5:$6</definedName>
    <definedName name="_xlnm.Print_Titles" localSheetId="14">age!$5:$8</definedName>
    <definedName name="_xlnm.Print_Titles" localSheetId="15">classAE!$5:$6</definedName>
    <definedName name="_xlnm.Print_Titles" localSheetId="3">décompos!$5:$6</definedName>
    <definedName name="_xlnm.Print_Titles" localSheetId="11">entrées!$5:$6</definedName>
    <definedName name="_xlnm.Print_Titles" localSheetId="13">'entrées ff'!$5:$6</definedName>
    <definedName name="_xlnm.Print_Titles" localSheetId="17">'entrées sortie1'!$5:$6</definedName>
    <definedName name="_xlnm.Print_Titles" localSheetId="9">filmexpl!$5:$5</definedName>
    <definedName name="_xlnm.Print_Titles" localSheetId="8">'filmexpl&lt;1979'!$5:$7</definedName>
    <definedName name="_xlnm.Print_Titles" localSheetId="2">freqciné!$5:$6</definedName>
    <definedName name="_xlnm.Print_Titles" localSheetId="18">'genre sortie1'!$5:$6</definedName>
    <definedName name="_xlnm.Print_Titles" localSheetId="4">mois!$5:$6</definedName>
    <definedName name="_xlnm.Print_Titles" localSheetId="10">natio!$5:$6</definedName>
    <definedName name="_xlnm.Print_Titles" localSheetId="16">'natio sortie1'!$5:$6</definedName>
    <definedName name="_xlnm.Print_Titles" localSheetId="5">semaine!$A:$A</definedName>
    <definedName name="_xlnm.Print_Area" localSheetId="20">'AE sortie1'!$A$5:$D$112</definedName>
    <definedName name="_xlnm.Print_Area" localSheetId="14">age!$A$5:$L$127</definedName>
    <definedName name="_xlnm.Print_Area" localSheetId="15">classAE!$A$5:$D$123</definedName>
    <definedName name="_xlnm.Print_Area" localSheetId="3">décompos!$A$5:$I$47</definedName>
    <definedName name="_xlnm.Print_Area" localSheetId="1">Définitions!$A$5:$L$44</definedName>
    <definedName name="_xlnm.Print_Area" localSheetId="11">entrées!$A$5:$J$123</definedName>
    <definedName name="_xlnm.Print_Area" localSheetId="13">'entrées ff'!$A$5:$I$123</definedName>
    <definedName name="_xlnm.Print_Area" localSheetId="17">'entrées sortie1'!$A$5:$I$112</definedName>
    <definedName name="_xlnm.Print_Area" localSheetId="9">filmexpl!$A$5:$F$168</definedName>
    <definedName name="_xlnm.Print_Area" localSheetId="8">'filmexpl&lt;1979'!$A$4:$E$72</definedName>
    <definedName name="_xlnm.Print_Area" localSheetId="2">freqciné!$A$5:$E$86</definedName>
    <definedName name="_xlnm.Print_Area" localSheetId="18">'genre sortie1'!$A$5:$E$112</definedName>
    <definedName name="_xlnm.Print_Area" localSheetId="6">jour!$A$5:$I$93</definedName>
    <definedName name="_xlnm.Print_Area" localSheetId="4">mois!$A$5:$N$126</definedName>
    <definedName name="_xlnm.Print_Area" localSheetId="10">natio!$A$5:$AG$125</definedName>
    <definedName name="_xlnm.Print_Area" localSheetId="16">'natio sortie1'!$A$5:$AG$112</definedName>
    <definedName name="_xlnm.Print_Area" localSheetId="12">perform!$A$5:$E$30</definedName>
    <definedName name="_xlnm.Print_Area" localSheetId="19">'perform sortie1'!$A$5:$E$33</definedName>
    <definedName name="_xlnm.Print_Area" localSheetId="5">semaine!$A$7:$U$180</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0" i="9" l="1"/>
  <c r="E30" i="50"/>
  <c r="D30" i="15"/>
  <c r="B30" i="13"/>
  <c r="AG30" i="13" s="1"/>
  <c r="I56" i="9"/>
  <c r="E56" i="50"/>
  <c r="D56" i="15"/>
  <c r="AG56" i="13"/>
  <c r="I83" i="9"/>
  <c r="E83" i="50"/>
  <c r="D83" i="15"/>
  <c r="AG83" i="13"/>
  <c r="I110" i="9"/>
  <c r="E110" i="50"/>
  <c r="D110" i="15"/>
  <c r="AG110" i="13"/>
  <c r="L36" i="6"/>
  <c r="L66" i="6"/>
  <c r="L96" i="6"/>
  <c r="L126" i="6"/>
  <c r="I124" i="29"/>
  <c r="D124" i="14"/>
  <c r="J124" i="3"/>
  <c r="I94" i="29"/>
  <c r="D94" i="14"/>
  <c r="J94" i="3"/>
  <c r="I64" i="29"/>
  <c r="D64" i="14"/>
  <c r="J64" i="3"/>
  <c r="I34" i="29"/>
  <c r="D34" i="14"/>
  <c r="J34" i="3"/>
  <c r="B32" i="8"/>
  <c r="B33" i="8"/>
  <c r="B34" i="8"/>
  <c r="AG34" i="8"/>
  <c r="AG124" i="8"/>
  <c r="AG94" i="8"/>
  <c r="AG63" i="8"/>
  <c r="AG64" i="8"/>
  <c r="F46" i="16" l="1"/>
  <c r="F88" i="16"/>
  <c r="F130" i="16"/>
  <c r="F172" i="16"/>
  <c r="I90" i="47" l="1"/>
  <c r="I70" i="47"/>
  <c r="I50" i="47"/>
  <c r="C62" i="46"/>
  <c r="D62" i="46"/>
  <c r="E62" i="46"/>
  <c r="F62" i="46"/>
  <c r="G62" i="46"/>
  <c r="H62" i="46"/>
  <c r="I62" i="46"/>
  <c r="J62" i="46"/>
  <c r="K62" i="46"/>
  <c r="L62" i="46"/>
  <c r="M62" i="46"/>
  <c r="N62" i="46"/>
  <c r="O62" i="46"/>
  <c r="P62" i="46"/>
  <c r="Q62" i="46"/>
  <c r="R62" i="46"/>
  <c r="S62" i="46"/>
  <c r="T62" i="46"/>
  <c r="U62" i="46"/>
  <c r="V62" i="46"/>
  <c r="W62" i="46"/>
  <c r="X62" i="46"/>
  <c r="Y62" i="46"/>
  <c r="Z62" i="46"/>
  <c r="AA62" i="46"/>
  <c r="AA120" i="46"/>
  <c r="AA178" i="46"/>
  <c r="N46" i="45"/>
  <c r="N88" i="45"/>
  <c r="N130" i="45"/>
  <c r="G18" i="44" l="1"/>
  <c r="G19" i="44"/>
  <c r="G20" i="44"/>
  <c r="G21" i="44"/>
  <c r="G22" i="44"/>
  <c r="B24" i="8" l="1"/>
  <c r="AG24" i="8" s="1"/>
  <c r="B25" i="8"/>
  <c r="B26" i="8"/>
  <c r="B27" i="8"/>
  <c r="B28" i="8"/>
  <c r="AG28" i="8" s="1"/>
  <c r="B29" i="8"/>
  <c r="B30" i="8"/>
  <c r="B31" i="8"/>
  <c r="AG31" i="8" s="1"/>
  <c r="AG32" i="8"/>
  <c r="N87" i="45"/>
  <c r="N45" i="45"/>
  <c r="D29" i="15"/>
  <c r="D55" i="15"/>
  <c r="D82" i="15"/>
  <c r="D109" i="15"/>
  <c r="E29" i="50"/>
  <c r="E55" i="50"/>
  <c r="E82" i="50"/>
  <c r="E109" i="50"/>
  <c r="I29" i="9"/>
  <c r="I55" i="9"/>
  <c r="I82" i="9"/>
  <c r="I109" i="9"/>
  <c r="B29" i="13"/>
  <c r="AG29" i="13" s="1"/>
  <c r="AG55" i="13"/>
  <c r="AG82" i="13"/>
  <c r="AG109" i="13"/>
  <c r="D33" i="14"/>
  <c r="D63" i="14"/>
  <c r="D93" i="14"/>
  <c r="D123" i="14"/>
  <c r="L35" i="6"/>
  <c r="L65" i="6"/>
  <c r="L95" i="6"/>
  <c r="L125" i="6"/>
  <c r="I33" i="29"/>
  <c r="I63" i="29"/>
  <c r="I93" i="29"/>
  <c r="I123" i="29"/>
  <c r="J33" i="3"/>
  <c r="J63" i="3"/>
  <c r="J93" i="3"/>
  <c r="J123" i="3"/>
  <c r="AG33" i="8"/>
  <c r="AG93" i="8"/>
  <c r="AG123" i="8"/>
  <c r="F171" i="16"/>
  <c r="F129" i="16"/>
  <c r="F87" i="16"/>
  <c r="F45" i="16"/>
  <c r="I89" i="47"/>
  <c r="I69" i="47"/>
  <c r="I49" i="47"/>
  <c r="Z120" i="46"/>
  <c r="Z178" i="46"/>
  <c r="N129" i="45"/>
  <c r="G8" i="44"/>
  <c r="G9" i="44"/>
  <c r="D28" i="15"/>
  <c r="D54" i="15"/>
  <c r="D81" i="15"/>
  <c r="D108" i="15"/>
  <c r="E108" i="50"/>
  <c r="E81" i="50"/>
  <c r="E54" i="50"/>
  <c r="E28" i="50"/>
  <c r="I108" i="9"/>
  <c r="I81" i="9"/>
  <c r="I54" i="9"/>
  <c r="I28" i="9"/>
  <c r="AG45" i="13"/>
  <c r="AG46" i="13"/>
  <c r="AG47" i="13"/>
  <c r="AG48" i="13"/>
  <c r="AG49" i="13"/>
  <c r="AG50" i="13"/>
  <c r="AG51" i="13"/>
  <c r="AG52" i="13"/>
  <c r="AG53" i="13"/>
  <c r="AG54" i="13"/>
  <c r="B28" i="13"/>
  <c r="AG28" i="13" s="1"/>
  <c r="AG81" i="13"/>
  <c r="AG108" i="13"/>
  <c r="D122" i="14"/>
  <c r="D92" i="14"/>
  <c r="D62" i="14"/>
  <c r="D32" i="14"/>
  <c r="L124" i="6"/>
  <c r="L94" i="6"/>
  <c r="L64" i="6"/>
  <c r="L34" i="6"/>
  <c r="I32" i="29"/>
  <c r="I62" i="29"/>
  <c r="I92" i="29"/>
  <c r="I122" i="29"/>
  <c r="J122" i="3"/>
  <c r="J92" i="3"/>
  <c r="J62" i="3"/>
  <c r="J32" i="3"/>
  <c r="AG62" i="8"/>
  <c r="AG92" i="8"/>
  <c r="AG122" i="8"/>
  <c r="F170" i="16"/>
  <c r="F128" i="16"/>
  <c r="F86" i="16"/>
  <c r="F44" i="16"/>
  <c r="I68" i="47"/>
  <c r="I88" i="47"/>
  <c r="I48" i="47"/>
  <c r="Y178" i="46"/>
  <c r="Y120" i="46"/>
  <c r="N44" i="45"/>
  <c r="N86" i="45"/>
  <c r="N128" i="45"/>
  <c r="E15" i="50"/>
  <c r="E107" i="50"/>
  <c r="E106" i="50"/>
  <c r="E105" i="50"/>
  <c r="E104" i="50"/>
  <c r="E103" i="50"/>
  <c r="E102" i="50"/>
  <c r="E101" i="50"/>
  <c r="E100" i="50"/>
  <c r="E99" i="50"/>
  <c r="E98" i="50"/>
  <c r="E97" i="50"/>
  <c r="E96" i="50"/>
  <c r="E95" i="50"/>
  <c r="E94" i="50"/>
  <c r="E93" i="50"/>
  <c r="E92" i="50"/>
  <c r="E91" i="50"/>
  <c r="E90" i="50"/>
  <c r="E89" i="50"/>
  <c r="E88" i="50"/>
  <c r="E80" i="50"/>
  <c r="E79" i="50"/>
  <c r="E78" i="50"/>
  <c r="E77" i="50"/>
  <c r="E76" i="50"/>
  <c r="E75" i="50"/>
  <c r="E74" i="50"/>
  <c r="E73" i="50"/>
  <c r="E72" i="50"/>
  <c r="E71" i="50"/>
  <c r="E70" i="50"/>
  <c r="E69" i="50"/>
  <c r="E68" i="50"/>
  <c r="E67" i="50"/>
  <c r="E66" i="50"/>
  <c r="E65" i="50"/>
  <c r="E64" i="50"/>
  <c r="E63" i="50"/>
  <c r="E62" i="50"/>
  <c r="E61" i="50"/>
  <c r="E53" i="50"/>
  <c r="E52" i="50"/>
  <c r="E51" i="50"/>
  <c r="E50" i="50"/>
  <c r="E49" i="50"/>
  <c r="E48" i="50"/>
  <c r="E47" i="50"/>
  <c r="E46" i="50"/>
  <c r="E45" i="50"/>
  <c r="E44" i="50"/>
  <c r="E43" i="50"/>
  <c r="E42" i="50"/>
  <c r="E41" i="50"/>
  <c r="E40" i="50"/>
  <c r="E39" i="50"/>
  <c r="E38" i="50"/>
  <c r="E37" i="50"/>
  <c r="E36" i="50"/>
  <c r="E35" i="50"/>
  <c r="E34" i="50"/>
  <c r="E27" i="50"/>
  <c r="E26" i="50"/>
  <c r="E25" i="50"/>
  <c r="E24" i="50"/>
  <c r="E23" i="50"/>
  <c r="E22" i="50"/>
  <c r="E21" i="50"/>
  <c r="E20" i="50"/>
  <c r="E19" i="50"/>
  <c r="E18" i="50"/>
  <c r="E17" i="50"/>
  <c r="E16" i="50"/>
  <c r="E14" i="50"/>
  <c r="E13" i="50"/>
  <c r="E12" i="50"/>
  <c r="E11" i="50"/>
  <c r="E10" i="50"/>
  <c r="E9" i="50"/>
  <c r="E8" i="50"/>
  <c r="W120" i="46"/>
  <c r="X178" i="46"/>
  <c r="I67" i="47"/>
  <c r="I87" i="47"/>
  <c r="I47" i="47"/>
  <c r="X120" i="46"/>
  <c r="N126" i="45"/>
  <c r="N127" i="45"/>
  <c r="N85" i="45"/>
  <c r="N43" i="45"/>
  <c r="G10" i="44"/>
  <c r="G11" i="44"/>
  <c r="G12" i="44"/>
  <c r="G13" i="44"/>
  <c r="G14" i="44"/>
  <c r="G15" i="44"/>
  <c r="G16" i="44"/>
  <c r="G17" i="44"/>
  <c r="D105" i="15"/>
  <c r="D80" i="15"/>
  <c r="D79" i="15"/>
  <c r="D53" i="15"/>
  <c r="D27" i="15"/>
  <c r="I107" i="9"/>
  <c r="I80" i="9"/>
  <c r="I53" i="9"/>
  <c r="I27" i="9"/>
  <c r="I26" i="9"/>
  <c r="I23" i="9"/>
  <c r="I22" i="9"/>
  <c r="I21" i="9"/>
  <c r="I20" i="9"/>
  <c r="I19" i="9"/>
  <c r="I18" i="9"/>
  <c r="I24" i="9"/>
  <c r="I25" i="9"/>
  <c r="AG107" i="13"/>
  <c r="AG80" i="13"/>
  <c r="B27" i="13"/>
  <c r="AG27" i="13"/>
  <c r="B18" i="13"/>
  <c r="B19" i="13"/>
  <c r="B20" i="13"/>
  <c r="B21" i="13"/>
  <c r="B22" i="13"/>
  <c r="B23" i="13"/>
  <c r="B24" i="13"/>
  <c r="B25" i="13"/>
  <c r="AG25" i="13" s="1"/>
  <c r="B26" i="13"/>
  <c r="D121" i="14"/>
  <c r="D91" i="14"/>
  <c r="D61" i="14"/>
  <c r="D31" i="14"/>
  <c r="L123" i="6"/>
  <c r="L93" i="6"/>
  <c r="L63" i="6"/>
  <c r="L33" i="6"/>
  <c r="I121" i="29"/>
  <c r="I91" i="29"/>
  <c r="I61" i="29"/>
  <c r="I31" i="29"/>
  <c r="I30" i="29"/>
  <c r="I28" i="29"/>
  <c r="I27" i="29"/>
  <c r="I26" i="29"/>
  <c r="I25" i="29"/>
  <c r="I24" i="29"/>
  <c r="I23" i="29"/>
  <c r="I22" i="29"/>
  <c r="I29" i="29"/>
  <c r="J121" i="3"/>
  <c r="J91" i="3"/>
  <c r="J61" i="3"/>
  <c r="J31" i="3"/>
  <c r="AG120" i="8"/>
  <c r="AG121" i="8"/>
  <c r="AG91" i="8"/>
  <c r="AG61" i="8"/>
  <c r="F169" i="16"/>
  <c r="F127" i="16"/>
  <c r="F85" i="16"/>
  <c r="F43" i="16"/>
  <c r="F42" i="16"/>
  <c r="F168" i="16"/>
  <c r="F126" i="16"/>
  <c r="F84" i="16"/>
  <c r="I86" i="47"/>
  <c r="I66" i="47"/>
  <c r="I46" i="47"/>
  <c r="W178" i="46"/>
  <c r="N42" i="45"/>
  <c r="N84" i="45"/>
  <c r="I17" i="9"/>
  <c r="I21" i="29"/>
  <c r="J21" i="3"/>
  <c r="J22" i="3"/>
  <c r="J23" i="3"/>
  <c r="J24" i="3"/>
  <c r="J25" i="3"/>
  <c r="J26" i="3"/>
  <c r="J27" i="3"/>
  <c r="J28" i="3"/>
  <c r="J29" i="3"/>
  <c r="J30" i="3"/>
  <c r="B21" i="8"/>
  <c r="B22" i="8"/>
  <c r="AG22" i="8" s="1"/>
  <c r="B23" i="8"/>
  <c r="AG23" i="8" s="1"/>
  <c r="D107" i="15"/>
  <c r="D52" i="15"/>
  <c r="D26" i="15"/>
  <c r="I52" i="9"/>
  <c r="I79" i="9"/>
  <c r="I106" i="9"/>
  <c r="AG26" i="13"/>
  <c r="AG79" i="13"/>
  <c r="AG106" i="13"/>
  <c r="D120" i="14"/>
  <c r="D90" i="14"/>
  <c r="D60" i="14"/>
  <c r="D30" i="14"/>
  <c r="L32" i="6"/>
  <c r="L62" i="6"/>
  <c r="L92" i="6"/>
  <c r="L122" i="6"/>
  <c r="I120" i="29"/>
  <c r="I90" i="29"/>
  <c r="I60" i="29"/>
  <c r="J120" i="3"/>
  <c r="J90" i="3"/>
  <c r="J60" i="3"/>
  <c r="AG90" i="8"/>
  <c r="AG60" i="8"/>
  <c r="AG30" i="8"/>
  <c r="I38" i="47"/>
  <c r="I39" i="47"/>
  <c r="I40" i="47"/>
  <c r="I37" i="47"/>
  <c r="I85" i="47"/>
  <c r="I84" i="47"/>
  <c r="I83" i="47"/>
  <c r="I82" i="47"/>
  <c r="I81" i="47"/>
  <c r="I80" i="47"/>
  <c r="I79" i="47"/>
  <c r="I78" i="47"/>
  <c r="I77" i="47"/>
  <c r="I65" i="47"/>
  <c r="I64" i="47"/>
  <c r="I63" i="47"/>
  <c r="I62" i="47"/>
  <c r="I61" i="47"/>
  <c r="I60" i="47"/>
  <c r="I59" i="47"/>
  <c r="I58" i="47"/>
  <c r="I57" i="47"/>
  <c r="I45" i="47"/>
  <c r="V178" i="46"/>
  <c r="V120" i="46"/>
  <c r="N83" i="45"/>
  <c r="N125" i="45"/>
  <c r="N121" i="45"/>
  <c r="N41" i="45"/>
  <c r="G74" i="44"/>
  <c r="D25" i="15"/>
  <c r="D51" i="15"/>
  <c r="D78" i="15"/>
  <c r="D106" i="15"/>
  <c r="I105" i="9"/>
  <c r="I78" i="9"/>
  <c r="I51" i="9"/>
  <c r="AG105" i="13"/>
  <c r="AG78" i="13"/>
  <c r="D119" i="14"/>
  <c r="D89" i="14"/>
  <c r="D59" i="14"/>
  <c r="D29" i="14"/>
  <c r="I59" i="29"/>
  <c r="I89" i="29"/>
  <c r="I119" i="29"/>
  <c r="J59" i="3"/>
  <c r="J89" i="3"/>
  <c r="J119" i="3"/>
  <c r="AG29" i="8"/>
  <c r="AG59" i="8"/>
  <c r="AG89" i="8"/>
  <c r="AG119" i="8"/>
  <c r="F60" i="16"/>
  <c r="F61" i="16"/>
  <c r="F62" i="16"/>
  <c r="F63" i="16"/>
  <c r="F64" i="16"/>
  <c r="F65" i="16"/>
  <c r="F66" i="16"/>
  <c r="F67" i="16"/>
  <c r="F68" i="16"/>
  <c r="F69" i="16"/>
  <c r="F70" i="16"/>
  <c r="F71" i="16"/>
  <c r="F72" i="16"/>
  <c r="F73" i="16"/>
  <c r="F74" i="16"/>
  <c r="F75" i="16"/>
  <c r="F76" i="16"/>
  <c r="F77" i="16"/>
  <c r="F78" i="16"/>
  <c r="F79" i="16"/>
  <c r="F80" i="16"/>
  <c r="F81" i="16"/>
  <c r="F82" i="16"/>
  <c r="F83" i="16"/>
  <c r="L31" i="6"/>
  <c r="L61" i="6"/>
  <c r="L91" i="6"/>
  <c r="L121" i="6"/>
  <c r="L10" i="6"/>
  <c r="L11" i="6"/>
  <c r="L12" i="6"/>
  <c r="L13" i="6"/>
  <c r="L14" i="6"/>
  <c r="L15" i="6"/>
  <c r="L16" i="6"/>
  <c r="L17" i="6"/>
  <c r="L18" i="6"/>
  <c r="L19" i="6"/>
  <c r="L120" i="6"/>
  <c r="L119" i="6"/>
  <c r="L118" i="6"/>
  <c r="L117" i="6"/>
  <c r="L116" i="6"/>
  <c r="L115" i="6"/>
  <c r="L114" i="6"/>
  <c r="L113" i="6"/>
  <c r="L112" i="6"/>
  <c r="L111" i="6"/>
  <c r="L110" i="6"/>
  <c r="L109" i="6"/>
  <c r="L108" i="6"/>
  <c r="L107" i="6"/>
  <c r="L106" i="6"/>
  <c r="L105" i="6"/>
  <c r="L104" i="6"/>
  <c r="L103" i="6"/>
  <c r="L102" i="6"/>
  <c r="L101" i="6"/>
  <c r="L100" i="6"/>
  <c r="L90" i="6"/>
  <c r="L89" i="6"/>
  <c r="L88" i="6"/>
  <c r="L87" i="6"/>
  <c r="L86" i="6"/>
  <c r="L85" i="6"/>
  <c r="L84" i="6"/>
  <c r="L83" i="6"/>
  <c r="L82" i="6"/>
  <c r="L81" i="6"/>
  <c r="L80" i="6"/>
  <c r="L79" i="6"/>
  <c r="L78" i="6"/>
  <c r="L77" i="6"/>
  <c r="L76" i="6"/>
  <c r="L75" i="6"/>
  <c r="L74" i="6"/>
  <c r="L73" i="6"/>
  <c r="L72" i="6"/>
  <c r="L71" i="6"/>
  <c r="L70" i="6"/>
  <c r="L41" i="6"/>
  <c r="L42" i="6"/>
  <c r="L43" i="6"/>
  <c r="L44" i="6"/>
  <c r="L45" i="6"/>
  <c r="L46" i="6"/>
  <c r="L47" i="6"/>
  <c r="L48" i="6"/>
  <c r="L49" i="6"/>
  <c r="L50" i="6"/>
  <c r="L51" i="6"/>
  <c r="L52" i="6"/>
  <c r="L53" i="6"/>
  <c r="L54" i="6"/>
  <c r="L55" i="6"/>
  <c r="L56" i="6"/>
  <c r="L57" i="6"/>
  <c r="L58" i="6"/>
  <c r="L59" i="6"/>
  <c r="L60" i="6"/>
  <c r="L40" i="6"/>
  <c r="L20" i="6"/>
  <c r="L21" i="6"/>
  <c r="L22" i="6"/>
  <c r="L23" i="6"/>
  <c r="L24" i="6"/>
  <c r="L25" i="6"/>
  <c r="L26" i="6"/>
  <c r="L27" i="6"/>
  <c r="L28" i="6"/>
  <c r="L29" i="6"/>
  <c r="L30" i="6"/>
  <c r="F167" i="16"/>
  <c r="F125" i="16"/>
  <c r="F41" i="16"/>
  <c r="I33" i="47"/>
  <c r="I32" i="47"/>
  <c r="I31" i="47"/>
  <c r="I30" i="47"/>
  <c r="I29" i="47"/>
  <c r="I28" i="47"/>
  <c r="I27" i="47"/>
  <c r="I26" i="47"/>
  <c r="I25" i="47"/>
  <c r="I24" i="47"/>
  <c r="I23" i="47"/>
  <c r="I22" i="47"/>
  <c r="I18" i="47"/>
  <c r="I17" i="47"/>
  <c r="I16" i="47"/>
  <c r="I15" i="47"/>
  <c r="I14" i="47"/>
  <c r="I13" i="47"/>
  <c r="I12" i="47"/>
  <c r="I11" i="47"/>
  <c r="I10" i="47"/>
  <c r="I44" i="47"/>
  <c r="U178" i="46"/>
  <c r="U120" i="46"/>
  <c r="N82" i="45"/>
  <c r="N81" i="45"/>
  <c r="N124" i="45"/>
  <c r="N40" i="45"/>
  <c r="I43" i="47"/>
  <c r="I42" i="47"/>
  <c r="I41" i="47"/>
  <c r="T178" i="46"/>
  <c r="S178" i="46"/>
  <c r="R178" i="46"/>
  <c r="Q178" i="46"/>
  <c r="P178" i="46"/>
  <c r="O178" i="46"/>
  <c r="N178" i="46"/>
  <c r="M178" i="46"/>
  <c r="L178" i="46"/>
  <c r="K178" i="46"/>
  <c r="J178" i="46"/>
  <c r="I178" i="46"/>
  <c r="H178" i="46"/>
  <c r="G178" i="46"/>
  <c r="F178" i="46"/>
  <c r="E178" i="46"/>
  <c r="D178" i="46"/>
  <c r="T120" i="46"/>
  <c r="S120" i="46"/>
  <c r="R120" i="46"/>
  <c r="Q120" i="46"/>
  <c r="P120" i="46"/>
  <c r="O120" i="46"/>
  <c r="N120" i="46"/>
  <c r="M120" i="46"/>
  <c r="L120" i="46"/>
  <c r="K120" i="46"/>
  <c r="J120" i="46"/>
  <c r="I120" i="46"/>
  <c r="H120" i="46"/>
  <c r="G120" i="46"/>
  <c r="F120" i="46"/>
  <c r="E120" i="46"/>
  <c r="D120" i="46"/>
  <c r="C120" i="46"/>
  <c r="B120" i="46"/>
  <c r="B62" i="46"/>
  <c r="N123" i="45"/>
  <c r="N122" i="45"/>
  <c r="N120" i="45"/>
  <c r="N119" i="45"/>
  <c r="N118" i="45"/>
  <c r="N117" i="45"/>
  <c r="N116" i="45"/>
  <c r="N115" i="45"/>
  <c r="N114" i="45"/>
  <c r="N113" i="45"/>
  <c r="N112" i="45"/>
  <c r="N111" i="45"/>
  <c r="N110" i="45"/>
  <c r="N109" i="45"/>
  <c r="N108" i="45"/>
  <c r="N107" i="45"/>
  <c r="N106" i="45"/>
  <c r="N105" i="45"/>
  <c r="N104" i="45"/>
  <c r="N103" i="45"/>
  <c r="N102" i="45"/>
  <c r="N101" i="45"/>
  <c r="N100" i="45"/>
  <c r="N99" i="45"/>
  <c r="N98" i="45"/>
  <c r="N97" i="45"/>
  <c r="N96" i="45"/>
  <c r="N95" i="45"/>
  <c r="N94" i="45"/>
  <c r="N93" i="45"/>
  <c r="N92" i="45"/>
  <c r="N80" i="45"/>
  <c r="N79" i="45"/>
  <c r="N78" i="45"/>
  <c r="N77" i="45"/>
  <c r="N76" i="45"/>
  <c r="N75" i="45"/>
  <c r="N74" i="45"/>
  <c r="N73" i="45"/>
  <c r="N72" i="45"/>
  <c r="N71" i="45"/>
  <c r="N70" i="45"/>
  <c r="N69" i="45"/>
  <c r="N68" i="45"/>
  <c r="N67" i="45"/>
  <c r="N66" i="45"/>
  <c r="N65" i="45"/>
  <c r="N64" i="45"/>
  <c r="N63" i="45"/>
  <c r="N62" i="45"/>
  <c r="N61" i="45"/>
  <c r="N60" i="45"/>
  <c r="N59" i="45"/>
  <c r="N58" i="45"/>
  <c r="N57" i="45"/>
  <c r="N56" i="45"/>
  <c r="N55" i="45"/>
  <c r="N54" i="45"/>
  <c r="N53" i="45"/>
  <c r="N52" i="45"/>
  <c r="N51" i="45"/>
  <c r="N50" i="45"/>
  <c r="N39" i="45"/>
  <c r="N38" i="45"/>
  <c r="N37" i="45"/>
  <c r="N36" i="45"/>
  <c r="N35" i="45"/>
  <c r="N34" i="45"/>
  <c r="N33" i="45"/>
  <c r="N32" i="45"/>
  <c r="N31" i="45"/>
  <c r="N30" i="45"/>
  <c r="N29" i="45"/>
  <c r="N28" i="45"/>
  <c r="N27" i="45"/>
  <c r="N26" i="45"/>
  <c r="N25" i="45"/>
  <c r="N24" i="45"/>
  <c r="N23" i="45"/>
  <c r="N22" i="45"/>
  <c r="N21" i="45"/>
  <c r="N20" i="45"/>
  <c r="N19" i="45"/>
  <c r="N18" i="45"/>
  <c r="N17" i="45"/>
  <c r="N16" i="45"/>
  <c r="N15" i="45"/>
  <c r="N14" i="45"/>
  <c r="N13" i="45"/>
  <c r="N12" i="45"/>
  <c r="N11" i="45"/>
  <c r="N10" i="45"/>
  <c r="N9" i="45"/>
  <c r="N8" i="45"/>
  <c r="G73" i="44"/>
  <c r="G72" i="44"/>
  <c r="G71" i="44"/>
  <c r="G70" i="44"/>
  <c r="G69" i="44"/>
  <c r="G68" i="44"/>
  <c r="G67" i="44"/>
  <c r="G66" i="44"/>
  <c r="G65" i="44"/>
  <c r="G64" i="44"/>
  <c r="G63" i="44"/>
  <c r="G62" i="44"/>
  <c r="G61" i="44"/>
  <c r="G60" i="44"/>
  <c r="G59" i="44"/>
  <c r="G58" i="44"/>
  <c r="G57" i="44"/>
  <c r="G56" i="44"/>
  <c r="G55" i="44"/>
  <c r="G54" i="44"/>
  <c r="G53" i="44"/>
  <c r="G52" i="44"/>
  <c r="G51" i="44"/>
  <c r="E75" i="43"/>
  <c r="E74" i="43"/>
  <c r="E73" i="43"/>
  <c r="E72" i="43"/>
  <c r="E71" i="43"/>
  <c r="E70" i="43"/>
  <c r="E69" i="43"/>
  <c r="E68" i="43"/>
  <c r="E67" i="43"/>
  <c r="E66" i="43"/>
  <c r="E65" i="43"/>
  <c r="E64" i="43"/>
  <c r="E63" i="43"/>
  <c r="E62" i="43"/>
  <c r="E61" i="43"/>
  <c r="E60" i="43"/>
  <c r="E59" i="43"/>
  <c r="E58" i="43"/>
  <c r="E57" i="43"/>
  <c r="E56" i="43"/>
  <c r="E55" i="43"/>
  <c r="E54" i="43"/>
  <c r="E53" i="43"/>
  <c r="E52" i="43"/>
  <c r="E48" i="43"/>
  <c r="E47" i="43"/>
  <c r="E46" i="43"/>
  <c r="E45" i="43"/>
  <c r="E44" i="43"/>
  <c r="E43" i="43"/>
  <c r="E42" i="43"/>
  <c r="E41" i="43"/>
  <c r="E40" i="43"/>
  <c r="E39" i="43"/>
  <c r="E38" i="43"/>
  <c r="E37" i="43"/>
  <c r="E36" i="43"/>
  <c r="E35" i="43"/>
  <c r="E34" i="43"/>
  <c r="E33" i="43"/>
  <c r="E32" i="43"/>
  <c r="E31" i="43"/>
  <c r="E30" i="43"/>
  <c r="E29" i="43"/>
  <c r="E28" i="43"/>
  <c r="E27" i="43"/>
  <c r="E26" i="43"/>
  <c r="E25" i="43"/>
  <c r="E24" i="43"/>
  <c r="E23" i="43"/>
  <c r="E22" i="43"/>
  <c r="E21" i="43"/>
  <c r="E20" i="43"/>
  <c r="E19" i="43"/>
  <c r="E18" i="43"/>
  <c r="E17" i="43"/>
  <c r="E16" i="43"/>
  <c r="I8" i="9"/>
  <c r="I9" i="9"/>
  <c r="I10" i="9"/>
  <c r="I11" i="9"/>
  <c r="I12" i="9"/>
  <c r="I13" i="9"/>
  <c r="I14" i="9"/>
  <c r="I15" i="9"/>
  <c r="I16" i="9"/>
  <c r="D104" i="15"/>
  <c r="D103" i="15"/>
  <c r="D102" i="15"/>
  <c r="D101" i="15"/>
  <c r="D100" i="15"/>
  <c r="D99" i="15"/>
  <c r="D98" i="15"/>
  <c r="D97" i="15"/>
  <c r="D96" i="15"/>
  <c r="D95" i="15"/>
  <c r="D94" i="15"/>
  <c r="D93" i="15"/>
  <c r="D92" i="15"/>
  <c r="D91" i="15"/>
  <c r="D90" i="15"/>
  <c r="D89" i="15"/>
  <c r="D88" i="15"/>
  <c r="D77" i="15"/>
  <c r="D76" i="15"/>
  <c r="D75" i="15"/>
  <c r="D74" i="15"/>
  <c r="D73" i="15"/>
  <c r="D72" i="15"/>
  <c r="D71" i="15"/>
  <c r="D70" i="15"/>
  <c r="D69" i="15"/>
  <c r="D68" i="15"/>
  <c r="D67" i="15"/>
  <c r="D66" i="15"/>
  <c r="D65" i="15"/>
  <c r="D64" i="15"/>
  <c r="D63" i="15"/>
  <c r="D62" i="15"/>
  <c r="D61" i="15"/>
  <c r="D50" i="15"/>
  <c r="D49" i="15"/>
  <c r="D48" i="15"/>
  <c r="D47" i="15"/>
  <c r="D46" i="15"/>
  <c r="D45" i="15"/>
  <c r="D44" i="15"/>
  <c r="D43" i="15"/>
  <c r="D42" i="15"/>
  <c r="D41" i="15"/>
  <c r="D40" i="15"/>
  <c r="D39" i="15"/>
  <c r="D38" i="15"/>
  <c r="D37" i="15"/>
  <c r="D36" i="15"/>
  <c r="D35" i="15"/>
  <c r="D34" i="15"/>
  <c r="D24" i="15"/>
  <c r="D23" i="15"/>
  <c r="D22" i="15"/>
  <c r="D21" i="15"/>
  <c r="D20" i="15"/>
  <c r="D19" i="15"/>
  <c r="D18" i="15"/>
  <c r="D17" i="15"/>
  <c r="D16" i="15"/>
  <c r="D15" i="15"/>
  <c r="D14" i="15"/>
  <c r="D13" i="15"/>
  <c r="D12" i="15"/>
  <c r="D11" i="15"/>
  <c r="D10" i="15"/>
  <c r="D9" i="15"/>
  <c r="D8" i="15"/>
  <c r="I104" i="9"/>
  <c r="I103" i="9"/>
  <c r="I102" i="9"/>
  <c r="I101" i="9"/>
  <c r="I100" i="9"/>
  <c r="I99" i="9"/>
  <c r="I98" i="9"/>
  <c r="I97" i="9"/>
  <c r="I96" i="9"/>
  <c r="I95" i="9"/>
  <c r="I94" i="9"/>
  <c r="I93" i="9"/>
  <c r="I92" i="9"/>
  <c r="I91" i="9"/>
  <c r="I90" i="9"/>
  <c r="I89" i="9"/>
  <c r="I88" i="9"/>
  <c r="I77" i="9"/>
  <c r="I76" i="9"/>
  <c r="I75" i="9"/>
  <c r="I74" i="9"/>
  <c r="I73" i="9"/>
  <c r="I72" i="9"/>
  <c r="I71" i="9"/>
  <c r="I70" i="9"/>
  <c r="I69" i="9"/>
  <c r="I68" i="9"/>
  <c r="I67" i="9"/>
  <c r="I66" i="9"/>
  <c r="I65" i="9"/>
  <c r="I64" i="9"/>
  <c r="I63" i="9"/>
  <c r="I62" i="9"/>
  <c r="I61" i="9"/>
  <c r="I50" i="9"/>
  <c r="I49" i="9"/>
  <c r="I48" i="9"/>
  <c r="I47" i="9"/>
  <c r="I46" i="9"/>
  <c r="I45" i="9"/>
  <c r="I44" i="9"/>
  <c r="I43" i="9"/>
  <c r="I42" i="9"/>
  <c r="I41" i="9"/>
  <c r="I40" i="9"/>
  <c r="I39" i="9"/>
  <c r="I38" i="9"/>
  <c r="I37" i="9"/>
  <c r="I36" i="9"/>
  <c r="I35" i="9"/>
  <c r="I34" i="9"/>
  <c r="AG104" i="13"/>
  <c r="AG103" i="13"/>
  <c r="AG102" i="13"/>
  <c r="AG101" i="13"/>
  <c r="AG100" i="13"/>
  <c r="AG99" i="13"/>
  <c r="AG98" i="13"/>
  <c r="AG97" i="13"/>
  <c r="AG96" i="13"/>
  <c r="AG95" i="13"/>
  <c r="AG94" i="13"/>
  <c r="AG93" i="13"/>
  <c r="AG92" i="13"/>
  <c r="AG91" i="13"/>
  <c r="AG90" i="13"/>
  <c r="AG89" i="13"/>
  <c r="AG88" i="13"/>
  <c r="AG77" i="13"/>
  <c r="AG76" i="13"/>
  <c r="AG75" i="13"/>
  <c r="AG74" i="13"/>
  <c r="AG73" i="13"/>
  <c r="AG72" i="13"/>
  <c r="AG71" i="13"/>
  <c r="AG70" i="13"/>
  <c r="AG69" i="13"/>
  <c r="AG68" i="13"/>
  <c r="AG67" i="13"/>
  <c r="AG66" i="13"/>
  <c r="AG65" i="13"/>
  <c r="AG64" i="13"/>
  <c r="AG63" i="13"/>
  <c r="AG62" i="13"/>
  <c r="AG61" i="13"/>
  <c r="AG44" i="13"/>
  <c r="AG43" i="13"/>
  <c r="AG42" i="13"/>
  <c r="AG41" i="13"/>
  <c r="AG40" i="13"/>
  <c r="AG39" i="13"/>
  <c r="AG38" i="13"/>
  <c r="AG37" i="13"/>
  <c r="AG36" i="13"/>
  <c r="AG35" i="13"/>
  <c r="AG34" i="13"/>
  <c r="AG24" i="13"/>
  <c r="AG23" i="13"/>
  <c r="AG22" i="13"/>
  <c r="AG21" i="13"/>
  <c r="AG20" i="13"/>
  <c r="AG19" i="13"/>
  <c r="AG18" i="13"/>
  <c r="B17" i="13"/>
  <c r="AG17" i="13" s="1"/>
  <c r="B16" i="13"/>
  <c r="AG16" i="13" s="1"/>
  <c r="B15" i="13"/>
  <c r="AG15" i="13" s="1"/>
  <c r="B14" i="13"/>
  <c r="AG14" i="13" s="1"/>
  <c r="B13" i="13"/>
  <c r="AG13" i="13" s="1"/>
  <c r="B12" i="13"/>
  <c r="AG12" i="13" s="1"/>
  <c r="B11" i="13"/>
  <c r="AG11" i="13" s="1"/>
  <c r="B10" i="13"/>
  <c r="AG10" i="13" s="1"/>
  <c r="B9" i="13"/>
  <c r="AG9" i="13" s="1"/>
  <c r="B8" i="13"/>
  <c r="AG8" i="13" s="1"/>
  <c r="D118" i="14"/>
  <c r="D117" i="14"/>
  <c r="D116" i="14"/>
  <c r="D115" i="14"/>
  <c r="D114" i="14"/>
  <c r="D113" i="14"/>
  <c r="D112" i="14"/>
  <c r="D111" i="14"/>
  <c r="D110" i="14"/>
  <c r="D109" i="14"/>
  <c r="D108" i="14"/>
  <c r="D107" i="14"/>
  <c r="D106" i="14"/>
  <c r="D105" i="14"/>
  <c r="D104" i="14"/>
  <c r="D103" i="14"/>
  <c r="D102" i="14"/>
  <c r="D101" i="14"/>
  <c r="D100" i="14"/>
  <c r="D99" i="14"/>
  <c r="D98" i="14"/>
  <c r="D88" i="14"/>
  <c r="D87" i="14"/>
  <c r="D86" i="14"/>
  <c r="D85" i="14"/>
  <c r="D84" i="14"/>
  <c r="D83" i="14"/>
  <c r="D82" i="14"/>
  <c r="D81" i="14"/>
  <c r="D80" i="14"/>
  <c r="D79" i="14"/>
  <c r="D78" i="14"/>
  <c r="D77" i="14"/>
  <c r="D76" i="14"/>
  <c r="D75" i="14"/>
  <c r="D74" i="14"/>
  <c r="D73" i="14"/>
  <c r="D72" i="14"/>
  <c r="D71" i="14"/>
  <c r="D70" i="14"/>
  <c r="D69" i="14"/>
  <c r="D68" i="14"/>
  <c r="D57" i="14"/>
  <c r="D58" i="14"/>
  <c r="D27" i="14"/>
  <c r="D28" i="14"/>
  <c r="D56" i="14"/>
  <c r="D55" i="14"/>
  <c r="D54" i="14"/>
  <c r="D53" i="14"/>
  <c r="D52" i="14"/>
  <c r="D51" i="14"/>
  <c r="D50" i="14"/>
  <c r="D49" i="14"/>
  <c r="D48" i="14"/>
  <c r="D47" i="14"/>
  <c r="D46" i="14"/>
  <c r="D45" i="14"/>
  <c r="D44" i="14"/>
  <c r="D43" i="14"/>
  <c r="D42" i="14"/>
  <c r="D41" i="14"/>
  <c r="D40" i="14"/>
  <c r="D39" i="14"/>
  <c r="D38" i="14"/>
  <c r="D26" i="14"/>
  <c r="D25" i="14"/>
  <c r="D24" i="14"/>
  <c r="D23" i="14"/>
  <c r="D22" i="14"/>
  <c r="D21" i="14"/>
  <c r="D20" i="14"/>
  <c r="D19" i="14"/>
  <c r="D18" i="14"/>
  <c r="D17" i="14"/>
  <c r="D16" i="14"/>
  <c r="D15" i="14"/>
  <c r="D14" i="14"/>
  <c r="D13" i="14"/>
  <c r="D12" i="14"/>
  <c r="D11" i="14"/>
  <c r="D10" i="14"/>
  <c r="D9" i="14"/>
  <c r="D8" i="14"/>
  <c r="I118" i="29"/>
  <c r="I117" i="29"/>
  <c r="I116" i="29"/>
  <c r="I115" i="29"/>
  <c r="I114" i="29"/>
  <c r="I113" i="29"/>
  <c r="I112" i="29"/>
  <c r="I111" i="29"/>
  <c r="I110" i="29"/>
  <c r="I109" i="29"/>
  <c r="I108" i="29"/>
  <c r="I107" i="29"/>
  <c r="I106" i="29"/>
  <c r="I105" i="29"/>
  <c r="I104" i="29"/>
  <c r="I103" i="29"/>
  <c r="I102" i="29"/>
  <c r="I101" i="29"/>
  <c r="I100" i="29"/>
  <c r="I99" i="29"/>
  <c r="I98" i="29"/>
  <c r="I88" i="29"/>
  <c r="I87" i="29"/>
  <c r="I86" i="29"/>
  <c r="I85" i="29"/>
  <c r="I84" i="29"/>
  <c r="I83" i="29"/>
  <c r="I82" i="29"/>
  <c r="I81" i="29"/>
  <c r="I80" i="29"/>
  <c r="I79" i="29"/>
  <c r="I78" i="29"/>
  <c r="I77" i="29"/>
  <c r="I76" i="29"/>
  <c r="I75" i="29"/>
  <c r="I74" i="29"/>
  <c r="I73" i="29"/>
  <c r="I72" i="29"/>
  <c r="I71" i="29"/>
  <c r="I70" i="29"/>
  <c r="I69" i="29"/>
  <c r="I68" i="29"/>
  <c r="I58" i="29"/>
  <c r="I57" i="29"/>
  <c r="I56" i="29"/>
  <c r="I55" i="29"/>
  <c r="I54" i="29"/>
  <c r="I53" i="29"/>
  <c r="I52" i="29"/>
  <c r="I51" i="29"/>
  <c r="I50" i="29"/>
  <c r="I49" i="29"/>
  <c r="I48" i="29"/>
  <c r="I47" i="29"/>
  <c r="I46" i="29"/>
  <c r="I45" i="29"/>
  <c r="I44" i="29"/>
  <c r="I43" i="29"/>
  <c r="I42" i="29"/>
  <c r="I41" i="29"/>
  <c r="I40" i="29"/>
  <c r="I39" i="29"/>
  <c r="I38" i="29"/>
  <c r="I20" i="29"/>
  <c r="I19" i="29"/>
  <c r="I18" i="29"/>
  <c r="I17" i="29"/>
  <c r="I16" i="29"/>
  <c r="I15" i="29"/>
  <c r="I14" i="29"/>
  <c r="I13" i="29"/>
  <c r="I12" i="29"/>
  <c r="I11" i="29"/>
  <c r="I10" i="29"/>
  <c r="I9" i="29"/>
  <c r="I8" i="29"/>
  <c r="J118" i="3"/>
  <c r="J117" i="3"/>
  <c r="J116" i="3"/>
  <c r="J115" i="3"/>
  <c r="J114" i="3"/>
  <c r="J113" i="3"/>
  <c r="J112" i="3"/>
  <c r="J111" i="3"/>
  <c r="J110" i="3"/>
  <c r="J109" i="3"/>
  <c r="J108" i="3"/>
  <c r="J107" i="3"/>
  <c r="J106" i="3"/>
  <c r="J105" i="3"/>
  <c r="J104" i="3"/>
  <c r="J103" i="3"/>
  <c r="J102" i="3"/>
  <c r="J101" i="3"/>
  <c r="J100" i="3"/>
  <c r="J99" i="3"/>
  <c r="J98" i="3"/>
  <c r="J88" i="3"/>
  <c r="J87" i="3"/>
  <c r="J86" i="3"/>
  <c r="J85" i="3"/>
  <c r="J84" i="3"/>
  <c r="J83" i="3"/>
  <c r="J82" i="3"/>
  <c r="J81" i="3"/>
  <c r="J80" i="3"/>
  <c r="J79" i="3"/>
  <c r="J78" i="3"/>
  <c r="J77" i="3"/>
  <c r="J76" i="3"/>
  <c r="J75" i="3"/>
  <c r="J74" i="3"/>
  <c r="J73" i="3"/>
  <c r="J72" i="3"/>
  <c r="J71" i="3"/>
  <c r="J70" i="3"/>
  <c r="J69" i="3"/>
  <c r="J68" i="3"/>
  <c r="J57" i="3"/>
  <c r="J58" i="3"/>
  <c r="J56" i="3"/>
  <c r="J55" i="3"/>
  <c r="J54" i="3"/>
  <c r="J53" i="3"/>
  <c r="J52" i="3"/>
  <c r="J51" i="3"/>
  <c r="J50" i="3"/>
  <c r="J49" i="3"/>
  <c r="J48" i="3"/>
  <c r="J47" i="3"/>
  <c r="J46" i="3"/>
  <c r="J45" i="3"/>
  <c r="J44" i="3"/>
  <c r="J43" i="3"/>
  <c r="J42" i="3"/>
  <c r="J41" i="3"/>
  <c r="J40" i="3"/>
  <c r="J39" i="3"/>
  <c r="J38" i="3"/>
  <c r="J20" i="3"/>
  <c r="J19" i="3"/>
  <c r="J18" i="3"/>
  <c r="J17" i="3"/>
  <c r="J16" i="3"/>
  <c r="J15" i="3"/>
  <c r="J14" i="3"/>
  <c r="J13" i="3"/>
  <c r="J12" i="3"/>
  <c r="J11" i="3"/>
  <c r="J10" i="3"/>
  <c r="J9" i="3"/>
  <c r="J8" i="3"/>
  <c r="AG58" i="8"/>
  <c r="AG57" i="8"/>
  <c r="AG56" i="8"/>
  <c r="AG55" i="8"/>
  <c r="AG54" i="8"/>
  <c r="AG53" i="8"/>
  <c r="AG52" i="8"/>
  <c r="AG51" i="8"/>
  <c r="AG50" i="8"/>
  <c r="AG49" i="8"/>
  <c r="AG48" i="8"/>
  <c r="AG47" i="8"/>
  <c r="AG46" i="8"/>
  <c r="AG45" i="8"/>
  <c r="AG44" i="8"/>
  <c r="AG43" i="8"/>
  <c r="AG42" i="8"/>
  <c r="AG41" i="8"/>
  <c r="AG40" i="8"/>
  <c r="AG39" i="8"/>
  <c r="AG38" i="8"/>
  <c r="AG118" i="8"/>
  <c r="AG117" i="8"/>
  <c r="AG116" i="8"/>
  <c r="AG115" i="8"/>
  <c r="AG114" i="8"/>
  <c r="AG113" i="8"/>
  <c r="AG112" i="8"/>
  <c r="AG111" i="8"/>
  <c r="AG110" i="8"/>
  <c r="AG109" i="8"/>
  <c r="AG108" i="8"/>
  <c r="AG107" i="8"/>
  <c r="AG106" i="8"/>
  <c r="AG105" i="8"/>
  <c r="AG104" i="8"/>
  <c r="AG103" i="8"/>
  <c r="AG102" i="8"/>
  <c r="AG101" i="8"/>
  <c r="AG100" i="8"/>
  <c r="AG99" i="8"/>
  <c r="AG98" i="8"/>
  <c r="AG88" i="8"/>
  <c r="AG87" i="8"/>
  <c r="AG86" i="8"/>
  <c r="AG85" i="8"/>
  <c r="AG84" i="8"/>
  <c r="AG83" i="8"/>
  <c r="AG82" i="8"/>
  <c r="AG81" i="8"/>
  <c r="AG80" i="8"/>
  <c r="AG79" i="8"/>
  <c r="AG78" i="8"/>
  <c r="AG77" i="8"/>
  <c r="AG76" i="8"/>
  <c r="AG75" i="8"/>
  <c r="AG74" i="8"/>
  <c r="AG73" i="8"/>
  <c r="AG72" i="8"/>
  <c r="AG71" i="8"/>
  <c r="AG70" i="8"/>
  <c r="AG69" i="8"/>
  <c r="AG68" i="8"/>
  <c r="B8" i="8"/>
  <c r="AG8" i="8" s="1"/>
  <c r="B9" i="8"/>
  <c r="AG9" i="8" s="1"/>
  <c r="B10" i="8"/>
  <c r="AG10" i="8"/>
  <c r="B11" i="8"/>
  <c r="AG11" i="8" s="1"/>
  <c r="B12" i="8"/>
  <c r="AG12" i="8"/>
  <c r="B13" i="8"/>
  <c r="AG13" i="8" s="1"/>
  <c r="B14" i="8"/>
  <c r="AG14" i="8"/>
  <c r="B15" i="8"/>
  <c r="AG15" i="8" s="1"/>
  <c r="B16" i="8"/>
  <c r="AG16" i="8"/>
  <c r="B17" i="8"/>
  <c r="AG17" i="8" s="1"/>
  <c r="B18" i="8"/>
  <c r="AG18" i="8"/>
  <c r="B19" i="8"/>
  <c r="AG19" i="8" s="1"/>
  <c r="B20" i="8"/>
  <c r="AG20" i="8"/>
  <c r="AG21" i="8"/>
  <c r="AG25" i="8"/>
  <c r="AG26" i="8"/>
  <c r="AG27" i="8"/>
  <c r="F166" i="16"/>
  <c r="F165" i="16"/>
  <c r="F164" i="16"/>
  <c r="F163" i="16"/>
  <c r="F162" i="16"/>
  <c r="F161" i="16"/>
  <c r="F160" i="16"/>
  <c r="F159" i="16"/>
  <c r="F158" i="16"/>
  <c r="F157" i="16"/>
  <c r="F156" i="16"/>
  <c r="F155" i="16"/>
  <c r="F154" i="16"/>
  <c r="F153" i="16"/>
  <c r="F152" i="16"/>
  <c r="F151" i="16"/>
  <c r="F150" i="16"/>
  <c r="F149" i="16"/>
  <c r="F148" i="16"/>
  <c r="F147" i="16"/>
  <c r="F146" i="16"/>
  <c r="F123" i="16"/>
  <c r="F124" i="16"/>
  <c r="F122" i="16"/>
  <c r="F121" i="16"/>
  <c r="F120" i="16"/>
  <c r="F119" i="16"/>
  <c r="F118" i="16"/>
  <c r="F117" i="16"/>
  <c r="F116" i="16"/>
  <c r="F115" i="16"/>
  <c r="F114" i="16"/>
  <c r="F113" i="16"/>
  <c r="F112" i="16"/>
  <c r="F111" i="16"/>
  <c r="F110" i="16"/>
  <c r="F109" i="16"/>
  <c r="F108" i="16"/>
  <c r="F107" i="16"/>
  <c r="F106" i="16"/>
  <c r="F105" i="16"/>
  <c r="F104" i="16"/>
  <c r="F103" i="16"/>
  <c r="F102" i="16"/>
  <c r="F101" i="16"/>
  <c r="F100" i="16"/>
  <c r="F99" i="16"/>
  <c r="F98" i="16"/>
  <c r="F97" i="16"/>
  <c r="F96" i="16"/>
  <c r="F95" i="16"/>
  <c r="F94" i="16"/>
  <c r="F93" i="16"/>
  <c r="F92" i="16"/>
  <c r="E72" i="26"/>
  <c r="E71" i="26"/>
  <c r="E70" i="26"/>
  <c r="E69" i="26"/>
  <c r="E68" i="26"/>
  <c r="E67" i="26"/>
  <c r="E66" i="26"/>
  <c r="E65" i="26"/>
  <c r="E64" i="26"/>
  <c r="E63" i="26"/>
  <c r="E62" i="26"/>
  <c r="E61" i="26"/>
  <c r="E60" i="26"/>
  <c r="E59" i="26"/>
  <c r="E58" i="26"/>
  <c r="E57" i="26"/>
  <c r="E56" i="26"/>
  <c r="E55" i="26"/>
  <c r="E54" i="26"/>
  <c r="E53" i="26"/>
  <c r="E52" i="26"/>
  <c r="E51" i="26"/>
  <c r="E50" i="26"/>
  <c r="E49" i="26"/>
  <c r="E48" i="26"/>
  <c r="E47" i="26"/>
  <c r="E46" i="26"/>
  <c r="E45" i="26"/>
  <c r="E44" i="26"/>
  <c r="E43" i="26"/>
  <c r="E42" i="26"/>
  <c r="F59" i="16"/>
  <c r="F58" i="16"/>
  <c r="F57" i="16"/>
  <c r="F56" i="16"/>
  <c r="F55" i="16"/>
  <c r="F54" i="16"/>
  <c r="F53" i="16"/>
  <c r="F52" i="16"/>
  <c r="F51" i="16"/>
  <c r="F50" i="16"/>
  <c r="E38" i="26"/>
  <c r="E37" i="26"/>
  <c r="E36" i="26"/>
  <c r="E35" i="26"/>
  <c r="E34" i="26"/>
  <c r="E33" i="26"/>
  <c r="E32" i="26"/>
  <c r="E31" i="26"/>
  <c r="E30" i="26"/>
  <c r="E29" i="26"/>
  <c r="E28" i="26"/>
  <c r="E27" i="26"/>
  <c r="E26" i="26"/>
  <c r="E25" i="26"/>
  <c r="C24" i="26"/>
  <c r="B24" i="26"/>
  <c r="E24" i="26" s="1"/>
  <c r="C23" i="26"/>
  <c r="B23" i="26"/>
  <c r="C22" i="26"/>
  <c r="E22" i="26" s="1"/>
  <c r="B22" i="26"/>
  <c r="C21" i="26"/>
  <c r="B21" i="26"/>
  <c r="C20" i="26"/>
  <c r="E20" i="26" s="1"/>
  <c r="B20" i="26"/>
  <c r="C19" i="26"/>
  <c r="B19" i="26"/>
  <c r="C18" i="26"/>
  <c r="B18" i="26"/>
  <c r="C17" i="26"/>
  <c r="B17" i="26"/>
  <c r="C16" i="26"/>
  <c r="B16" i="26"/>
  <c r="E16" i="26"/>
  <c r="C15" i="26"/>
  <c r="B15" i="26"/>
  <c r="C14" i="26"/>
  <c r="B14" i="26"/>
  <c r="F20" i="16"/>
  <c r="F8" i="16"/>
  <c r="F9" i="16"/>
  <c r="F10" i="16"/>
  <c r="F11" i="16"/>
  <c r="F12" i="16"/>
  <c r="F13" i="16"/>
  <c r="F14" i="16"/>
  <c r="F15" i="16"/>
  <c r="F16" i="16"/>
  <c r="F17" i="16"/>
  <c r="F18" i="16"/>
  <c r="F19" i="16"/>
  <c r="F21" i="16"/>
  <c r="F22" i="16"/>
  <c r="F23" i="16"/>
  <c r="F24" i="16"/>
  <c r="F25" i="16"/>
  <c r="F26" i="16"/>
  <c r="F27" i="16"/>
  <c r="F28" i="16"/>
  <c r="F29" i="16"/>
  <c r="F30" i="16"/>
  <c r="F31" i="16"/>
  <c r="F32" i="16"/>
  <c r="F33" i="16"/>
  <c r="F34" i="16"/>
  <c r="F35" i="16"/>
  <c r="F36" i="16"/>
  <c r="F37" i="16"/>
  <c r="F38" i="16"/>
  <c r="F39" i="16"/>
  <c r="F40" i="16"/>
  <c r="E14" i="26" l="1"/>
  <c r="E17" i="26"/>
  <c r="E19" i="26"/>
  <c r="E21" i="26"/>
  <c r="E23" i="26"/>
  <c r="E15" i="26"/>
  <c r="E18" i="26"/>
</calcChain>
</file>

<file path=xl/sharedStrings.xml><?xml version="1.0" encoding="utf-8"?>
<sst xmlns="http://schemas.openxmlformats.org/spreadsheetml/2006/main" count="957" uniqueCount="218">
  <si>
    <t>Sources</t>
  </si>
  <si>
    <t>Définitions</t>
  </si>
  <si>
    <t>Etats-Unis</t>
  </si>
  <si>
    <t>Italie</t>
  </si>
  <si>
    <t>Japon</t>
  </si>
  <si>
    <t>Allemagne</t>
  </si>
  <si>
    <t>Espagne</t>
  </si>
  <si>
    <t>Canada</t>
  </si>
  <si>
    <t>Chine</t>
  </si>
  <si>
    <t>autres films</t>
  </si>
  <si>
    <t>40 ans et plus</t>
  </si>
  <si>
    <t>entre 30 et 39 ans</t>
  </si>
  <si>
    <t>entre 20 et 29 ans</t>
  </si>
  <si>
    <t>entre 10 et 19 ans</t>
  </si>
  <si>
    <t>entre 5 et 9 ans</t>
  </si>
  <si>
    <t>3 ou 4 ans</t>
  </si>
  <si>
    <t>2 ans</t>
  </si>
  <si>
    <t>sortis l'année précédente</t>
  </si>
  <si>
    <t>sortis dans l'année</t>
  </si>
  <si>
    <t>Définitions et sources</t>
  </si>
  <si>
    <t>Total</t>
  </si>
  <si>
    <t>Nombre de films</t>
  </si>
  <si>
    <t>de 1 à 2 millions d'entrées</t>
  </si>
  <si>
    <t>de 500 000 à 1 million d'entrées</t>
  </si>
  <si>
    <t>de 200 000 à 500 000 entrées</t>
  </si>
  <si>
    <t>de 100 000 à 200 000 entrées</t>
  </si>
  <si>
    <t>de 50 000 à 100 000 entrées</t>
  </si>
  <si>
    <t>Entrées (millions)</t>
  </si>
  <si>
    <t>plus de 4 millions d'entrées</t>
  </si>
  <si>
    <t>de 2 à 4 millions d'entrées</t>
  </si>
  <si>
    <t>France</t>
  </si>
  <si>
    <t>entrées (millions)</t>
  </si>
  <si>
    <t>films français</t>
  </si>
  <si>
    <t>films américains</t>
  </si>
  <si>
    <t>films européens</t>
  </si>
  <si>
    <t>Recettes guichet (M€)</t>
  </si>
  <si>
    <t>recettes guichet (M€)</t>
  </si>
  <si>
    <t>séances (milliers)</t>
  </si>
  <si>
    <t>majoritaires</t>
  </si>
  <si>
    <t>minoritaires</t>
  </si>
  <si>
    <t>Autres nationalités</t>
  </si>
  <si>
    <t>total</t>
  </si>
  <si>
    <t>moins de 
50 000 entrées</t>
  </si>
  <si>
    <t>recettes guichets (M€)</t>
  </si>
  <si>
    <t>nombre de films</t>
  </si>
  <si>
    <t>top 10</t>
  </si>
  <si>
    <t>top 20</t>
  </si>
  <si>
    <t>top 30</t>
  </si>
  <si>
    <t>top 100</t>
  </si>
  <si>
    <t>Art et Essai</t>
  </si>
  <si>
    <t>non Art et Essai</t>
  </si>
  <si>
    <t>plus de 2 millions d'entrées</t>
  </si>
  <si>
    <t>Films en première exclusivité</t>
  </si>
  <si>
    <t>Décomposition de la recette guichet</t>
  </si>
  <si>
    <t>Fréquentation mensuelle</t>
  </si>
  <si>
    <t>Fréquentation hebdomadaire</t>
  </si>
  <si>
    <t>Recette hors TSA (M€ courants)</t>
  </si>
  <si>
    <t>Recette moyenne par entrée (€)</t>
  </si>
  <si>
    <t>-</t>
  </si>
  <si>
    <t>Séances (milliers)</t>
  </si>
  <si>
    <t>Recette guichet (M€ courants)</t>
  </si>
  <si>
    <t>En M€ courants</t>
  </si>
  <si>
    <t>T.V.A.</t>
  </si>
  <si>
    <t>janvier</t>
  </si>
  <si>
    <t>février</t>
  </si>
  <si>
    <t>mars</t>
  </si>
  <si>
    <t>avril</t>
  </si>
  <si>
    <t>mai</t>
  </si>
  <si>
    <t>juin</t>
  </si>
  <si>
    <t>juillet</t>
  </si>
  <si>
    <t>août</t>
  </si>
  <si>
    <t>septembre</t>
  </si>
  <si>
    <t>octobre</t>
  </si>
  <si>
    <t>novembre</t>
  </si>
  <si>
    <t>décembre</t>
  </si>
  <si>
    <t>semaine 0*</t>
  </si>
  <si>
    <t>semaine 1</t>
  </si>
  <si>
    <t>semaine 2</t>
  </si>
  <si>
    <t>semaine 3</t>
  </si>
  <si>
    <t>semaine 4</t>
  </si>
  <si>
    <t>semaine 5</t>
  </si>
  <si>
    <t>semaine 6</t>
  </si>
  <si>
    <t>semaine 7</t>
  </si>
  <si>
    <t>semaine 8</t>
  </si>
  <si>
    <t>semaine 9</t>
  </si>
  <si>
    <t>semaine 10</t>
  </si>
  <si>
    <t>semaine 11</t>
  </si>
  <si>
    <t>semaine 12</t>
  </si>
  <si>
    <t>semaine 13</t>
  </si>
  <si>
    <t>semaine 14</t>
  </si>
  <si>
    <t>semaine 15</t>
  </si>
  <si>
    <t>semaine 16</t>
  </si>
  <si>
    <t>semaine 17</t>
  </si>
  <si>
    <t>semaine 18</t>
  </si>
  <si>
    <t>semaine 19</t>
  </si>
  <si>
    <t>semaine 20</t>
  </si>
  <si>
    <t>semaine 21</t>
  </si>
  <si>
    <t>semaine 22</t>
  </si>
  <si>
    <t>semaine 23</t>
  </si>
  <si>
    <t>semaine 24</t>
  </si>
  <si>
    <t>semaine 25</t>
  </si>
  <si>
    <t>semaine 26</t>
  </si>
  <si>
    <t>semaine 27</t>
  </si>
  <si>
    <t>semaine 28</t>
  </si>
  <si>
    <t>semaine 29</t>
  </si>
  <si>
    <t>semaine 30</t>
  </si>
  <si>
    <t>semaine 31</t>
  </si>
  <si>
    <t>semaine 32</t>
  </si>
  <si>
    <t>semaine 33</t>
  </si>
  <si>
    <t>semaine 34</t>
  </si>
  <si>
    <t>semaine 35</t>
  </si>
  <si>
    <t>semaine 36</t>
  </si>
  <si>
    <t>semaine 37</t>
  </si>
  <si>
    <t>semaine 38</t>
  </si>
  <si>
    <t>semaine 39</t>
  </si>
  <si>
    <t>semaine 40</t>
  </si>
  <si>
    <t>semaine 41</t>
  </si>
  <si>
    <t>semaine 42</t>
  </si>
  <si>
    <t>semaine 43</t>
  </si>
  <si>
    <t>semaine 44</t>
  </si>
  <si>
    <t>semaine 45</t>
  </si>
  <si>
    <t>semaine 46</t>
  </si>
  <si>
    <t>semaine 47</t>
  </si>
  <si>
    <t>semaine 48</t>
  </si>
  <si>
    <t>semaine 49</t>
  </si>
  <si>
    <t>semaine 50</t>
  </si>
  <si>
    <t>semaine 51</t>
  </si>
  <si>
    <t>semaine 52</t>
  </si>
  <si>
    <t>semaine 53</t>
  </si>
  <si>
    <t>Lundi</t>
  </si>
  <si>
    <t>Mardi</t>
  </si>
  <si>
    <t>Mercredi</t>
  </si>
  <si>
    <t>Jeudi</t>
  </si>
  <si>
    <t>Vendredi</t>
  </si>
  <si>
    <t>Samedi</t>
  </si>
  <si>
    <t>Dimanche</t>
  </si>
  <si>
    <t>Fréquentation par jour nommé</t>
  </si>
  <si>
    <t>FREQUENTATION DES SALLES DE CINEMA</t>
  </si>
  <si>
    <t>En %</t>
  </si>
  <si>
    <t>Source : CNC-CESP Enquête auprès des spectateurs de 15 ans et plus.</t>
  </si>
  <si>
    <r>
      <t xml:space="preserve">Source : CNC-Mediamétrie, enquête </t>
    </r>
    <r>
      <rPr>
        <i/>
        <sz val="8"/>
        <rFont val="Arial"/>
        <family val="2"/>
      </rPr>
      <t xml:space="preserve">75 000 Cinéma </t>
    </r>
    <r>
      <rPr>
        <sz val="8"/>
        <rFont val="Arial"/>
        <family val="2"/>
      </rPr>
      <t>(spectateurs de 6 ans et plus).</t>
    </r>
  </si>
  <si>
    <t>Source : CNC, déclarations de recettes.</t>
  </si>
  <si>
    <t>Films en exploitation en salles de 1955 à 1979</t>
  </si>
  <si>
    <t>Films en exploitation en salles à partir de 1980</t>
  </si>
  <si>
    <t>Films en exploitation en salles selon la nationalité</t>
  </si>
  <si>
    <t>Films en exploitation en salles selon leur nombre d'entrées</t>
  </si>
  <si>
    <t>Performance des films en exploitation en salles</t>
  </si>
  <si>
    <t>Films français en exploitation en salles selon leur nombre d'entrées</t>
  </si>
  <si>
    <t>Films en exploitation en salles selon leur âge*</t>
  </si>
  <si>
    <t>* L'age calculé est la différence entre l'année d'exploitation et l'année de première sortie des films en salles.</t>
  </si>
  <si>
    <t>Films en exploitation en salles selon leur recommandation Art et Essai</t>
  </si>
  <si>
    <t>Films en première exclusivité en salles selon la nationalité</t>
  </si>
  <si>
    <t>Films en première exclusivité en salles selon leur nombre d'entrées</t>
  </si>
  <si>
    <t>Performance des films en première exclusivité en salles</t>
  </si>
  <si>
    <t>Films en première exclusivité en salles selon la recommandation Art et Essai</t>
  </si>
  <si>
    <t>FREQUENTATION</t>
  </si>
  <si>
    <t>Films en exploitation en salles</t>
  </si>
  <si>
    <t>Films en exploitation en salles selon leur nationalité</t>
  </si>
  <si>
    <t>Films en exploitation en salles selon leur âge</t>
  </si>
  <si>
    <t>Films en première exclusivité en salles selon leur nationalité</t>
  </si>
  <si>
    <t>Films en première exclusivité en salles selon leur recommandation Art et Essai</t>
  </si>
  <si>
    <t>Retour au menu "Fréquentation et films dans les salles de cinéma"</t>
  </si>
  <si>
    <t>entrées (millions)*</t>
  </si>
  <si>
    <t>*résultats enregistrés lors de leur année de sortie en salles.</t>
  </si>
  <si>
    <t>Inde</t>
  </si>
  <si>
    <t>Iran</t>
  </si>
  <si>
    <t>Belgique</t>
  </si>
  <si>
    <t>Danemark</t>
  </si>
  <si>
    <t>Grande-Bretagne</t>
  </si>
  <si>
    <t>Grèce</t>
  </si>
  <si>
    <t>Irlande</t>
  </si>
  <si>
    <t>Pays-Bas</t>
  </si>
  <si>
    <t>Pologne</t>
  </si>
  <si>
    <t>République Tchèque</t>
  </si>
  <si>
    <t>Russie</t>
  </si>
  <si>
    <t>Suède</t>
  </si>
  <si>
    <t>Suisse</t>
  </si>
  <si>
    <t>Australie</t>
  </si>
  <si>
    <t>Brésil</t>
  </si>
  <si>
    <t>Corée du Sud</t>
  </si>
  <si>
    <t>Egypte</t>
  </si>
  <si>
    <t>Hong Kong</t>
  </si>
  <si>
    <t>Mexique</t>
  </si>
  <si>
    <t>festival et avant-premières</t>
  </si>
  <si>
    <t>Entrées</t>
  </si>
  <si>
    <t>(%)</t>
  </si>
  <si>
    <t>Séances</t>
  </si>
  <si>
    <t>Recettes</t>
  </si>
  <si>
    <r>
      <t xml:space="preserve">Fréquentation des salles de cinéma </t>
    </r>
    <r>
      <rPr>
        <u/>
        <sz val="10"/>
        <rFont val="Arial"/>
        <family val="2"/>
      </rPr>
      <t>(entrées, séances, recettes)</t>
    </r>
  </si>
  <si>
    <r>
      <t xml:space="preserve">Fréquentation mensuelle </t>
    </r>
    <r>
      <rPr>
        <u/>
        <sz val="10"/>
        <rFont val="Arial"/>
        <family val="2"/>
      </rPr>
      <t>(entrées, séances, recettes)</t>
    </r>
  </si>
  <si>
    <r>
      <t xml:space="preserve">Fréquentation hebdomadaire </t>
    </r>
    <r>
      <rPr>
        <u/>
        <sz val="10"/>
        <rFont val="Arial"/>
        <family val="2"/>
      </rPr>
      <t>(entrées, séances, recettes)</t>
    </r>
  </si>
  <si>
    <r>
      <t xml:space="preserve">Fréquentation par jour nommé </t>
    </r>
    <r>
      <rPr>
        <u/>
        <sz val="10"/>
        <rFont val="Arial"/>
        <family val="2"/>
      </rPr>
      <t>(entrées, séances, recettes)</t>
    </r>
  </si>
  <si>
    <t>RESULTATS SELON LES CARACTERISTIQUES DE FILMS DE LONG METRAGE</t>
  </si>
  <si>
    <t>Fréquentation des films de long métrage</t>
  </si>
  <si>
    <t>Fréquentation des programmes de court métrage (séances complètes)</t>
  </si>
  <si>
    <t>Fréquentation du hors film</t>
  </si>
  <si>
    <r>
      <t xml:space="preserve">Fréquentation selon le type de programme </t>
    </r>
    <r>
      <rPr>
        <u/>
        <sz val="10"/>
        <color theme="1"/>
        <rFont val="Arial"/>
        <family val="2"/>
      </rPr>
      <t>(entrées, séances, recettes)</t>
    </r>
  </si>
  <si>
    <t>Fréquentation des salles de cinéma ( ensemble des programmes : long métrage, court métrage et hors film)</t>
  </si>
  <si>
    <t>Films en exploitation en salles depuis 1980 selon la grande nationalité</t>
  </si>
  <si>
    <t>Films en exploitation en salles depuis 1949 selon la grande nationalité</t>
  </si>
  <si>
    <t>nd</t>
  </si>
  <si>
    <t>T.S.A.</t>
  </si>
  <si>
    <r>
      <t>sacem</t>
    </r>
    <r>
      <rPr>
        <b/>
        <vertAlign val="superscript"/>
        <sz val="9"/>
        <rFont val="Arial"/>
        <family val="2"/>
      </rPr>
      <t>2</t>
    </r>
  </si>
  <si>
    <r>
      <t>sacem</t>
    </r>
    <r>
      <rPr>
        <b/>
        <vertAlign val="superscript"/>
        <sz val="9"/>
        <rFont val="Arial"/>
        <family val="2"/>
      </rPr>
      <t>1</t>
    </r>
  </si>
  <si>
    <r>
      <rPr>
        <vertAlign val="superscript"/>
        <sz val="8"/>
        <rFont val="Arial"/>
        <family val="2"/>
      </rPr>
      <t xml:space="preserve">1 </t>
    </r>
    <r>
      <rPr>
        <sz val="8"/>
        <rFont val="Arial"/>
        <family val="2"/>
      </rPr>
      <t>1,515 % de la recette guichets hors TVA et hors TSA.</t>
    </r>
  </si>
  <si>
    <r>
      <t xml:space="preserve">rémunération distributeurs </t>
    </r>
    <r>
      <rPr>
        <b/>
        <vertAlign val="superscript"/>
        <sz val="9"/>
        <rFont val="Arial"/>
        <family val="2"/>
      </rPr>
      <t>2</t>
    </r>
  </si>
  <si>
    <r>
      <t>rémunération exploitants</t>
    </r>
    <r>
      <rPr>
        <b/>
        <vertAlign val="superscript"/>
        <sz val="9"/>
        <rFont val="Arial"/>
        <family val="2"/>
      </rPr>
      <t>3</t>
    </r>
  </si>
  <si>
    <r>
      <t>3</t>
    </r>
    <r>
      <rPr>
        <sz val="8"/>
        <rFont val="Arial"/>
        <family val="2"/>
      </rPr>
      <t xml:space="preserve"> rémunération exploitants = recette guichet - TSA-TVA-Sacem-rémunération distributeurs</t>
    </r>
  </si>
  <si>
    <r>
      <rPr>
        <vertAlign val="superscript"/>
        <sz val="8"/>
        <rFont val="Arial"/>
        <family val="2"/>
      </rPr>
      <t>4</t>
    </r>
    <r>
      <rPr>
        <sz val="8"/>
        <rFont val="Arial"/>
        <family val="2"/>
      </rPr>
      <t xml:space="preserve"> taux de location = (encaissement distributeur HT + part sacem distributeur)/base film</t>
    </r>
  </si>
  <si>
    <r>
      <t>taux de location</t>
    </r>
    <r>
      <rPr>
        <b/>
        <vertAlign val="superscript"/>
        <sz val="9"/>
        <rFont val="Arial"/>
        <family val="2"/>
      </rPr>
      <t>4</t>
    </r>
  </si>
  <si>
    <r>
      <t>2</t>
    </r>
    <r>
      <rPr>
        <sz val="8"/>
        <rFont val="Arial"/>
        <family val="2"/>
      </rPr>
      <t xml:space="preserve"> Hors toutes taxes.</t>
    </r>
  </si>
  <si>
    <r>
      <t>rémunération exploitants</t>
    </r>
    <r>
      <rPr>
        <b/>
        <vertAlign val="superscript"/>
        <sz val="9"/>
        <rFont val="Arial"/>
        <family val="2"/>
      </rPr>
      <t>2</t>
    </r>
  </si>
  <si>
    <t>Films en première exclusivité en salles selon leur genre</t>
  </si>
  <si>
    <t>fiction</t>
  </si>
  <si>
    <t>documentaire</t>
  </si>
  <si>
    <t>animation</t>
  </si>
  <si>
    <r>
      <rPr>
        <vertAlign val="superscript"/>
        <sz val="8"/>
        <rFont val="Arial"/>
        <family val="2"/>
      </rPr>
      <t>2</t>
    </r>
    <r>
      <rPr>
        <sz val="8"/>
        <rFont val="Arial"/>
        <family val="2"/>
      </rPr>
      <t xml:space="preserve"> toutes taxes comprises TVA 5,5% de 2004 à 2011, TVA 7,0 % en 2012-2013, TVA depuis 2014 10,0%</t>
    </r>
  </si>
  <si>
    <t>Mis à jour le 7 mai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</si>
</sst>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0.0"/>
    <numFmt numFmtId="165" formatCode="#,##0.00,,"/>
    <numFmt numFmtId="166" formatCode="#,##0.0,,"/>
    <numFmt numFmtId="167" formatCode="#,##0.00000"/>
    <numFmt numFmtId="168" formatCode="#,##0.0,"/>
    <numFmt numFmtId="169" formatCode="#,##0.00_ ;\-#,##0.00\ "/>
    <numFmt numFmtId="170" formatCode="#,##0.00\ &quot;F&quot;;\-#,##0.00\ &quot;F&quot;"/>
    <numFmt numFmtId="171" formatCode="0.0,,"/>
    <numFmt numFmtId="172" formatCode="#,##0.000,,"/>
    <numFmt numFmtId="173" formatCode="0.0%"/>
    <numFmt numFmtId="174" formatCode="#,##0.0"/>
  </numFmts>
  <fonts count="46" x14ac:knownFonts="1">
    <font>
      <sz val="9"/>
      <name val="Arial"/>
      <family val="2"/>
    </font>
    <font>
      <sz val="11"/>
      <color theme="1"/>
      <name val="Calibri"/>
      <family val="2"/>
      <scheme val="minor"/>
    </font>
    <font>
      <sz val="10"/>
      <name val="MS Sans Serif"/>
      <family val="2"/>
    </font>
    <font>
      <sz val="10"/>
      <name val="Arial"/>
      <family val="2"/>
    </font>
    <font>
      <sz val="10"/>
      <name val="Helv"/>
    </font>
    <font>
      <sz val="8"/>
      <name val="MS Sans Serif"/>
      <family val="2"/>
    </font>
    <font>
      <sz val="9"/>
      <name val="Arial"/>
      <family val="2"/>
    </font>
    <font>
      <b/>
      <sz val="9"/>
      <name val="Arial"/>
      <family val="2"/>
    </font>
    <font>
      <b/>
      <sz val="20"/>
      <name val="Arial"/>
      <family val="2"/>
    </font>
    <font>
      <sz val="8"/>
      <name val="Arial"/>
      <family val="2"/>
    </font>
    <font>
      <sz val="10"/>
      <name val="Arial"/>
      <family val="2"/>
    </font>
    <font>
      <b/>
      <sz val="12"/>
      <name val="Arial"/>
      <family val="2"/>
    </font>
    <font>
      <b/>
      <sz val="10"/>
      <name val="Arial"/>
      <family val="2"/>
    </font>
    <font>
      <sz val="9"/>
      <name val="Arial"/>
      <family val="2"/>
    </font>
    <font>
      <u/>
      <sz val="9"/>
      <color indexed="12"/>
      <name val="Arial"/>
      <family val="2"/>
    </font>
    <font>
      <sz val="9"/>
      <name val="Arial"/>
      <family val="2"/>
    </font>
    <font>
      <b/>
      <i/>
      <sz val="9"/>
      <name val="Arial"/>
      <family val="2"/>
    </font>
    <font>
      <sz val="9"/>
      <name val="Arial"/>
      <family val="2"/>
    </font>
    <font>
      <sz val="10"/>
      <color indexed="12"/>
      <name val="Arial"/>
      <family val="2"/>
    </font>
    <font>
      <sz val="9"/>
      <color indexed="8"/>
      <name val="Arial"/>
      <family val="2"/>
    </font>
    <font>
      <sz val="9"/>
      <color indexed="10"/>
      <name val="Arial"/>
      <family val="2"/>
    </font>
    <font>
      <b/>
      <sz val="9"/>
      <color indexed="8"/>
      <name val="Arial"/>
      <family val="2"/>
    </font>
    <font>
      <sz val="12"/>
      <name val="Arial"/>
      <family val="2"/>
    </font>
    <font>
      <u/>
      <sz val="12"/>
      <name val="Arial"/>
      <family val="2"/>
    </font>
    <font>
      <i/>
      <sz val="9"/>
      <name val="Arial"/>
      <family val="2"/>
    </font>
    <font>
      <u/>
      <sz val="10"/>
      <color indexed="12"/>
      <name val="Arial"/>
      <family val="2"/>
    </font>
    <font>
      <b/>
      <i/>
      <sz val="12"/>
      <name val="Arial"/>
      <family val="2"/>
    </font>
    <font>
      <u/>
      <sz val="12"/>
      <color theme="1"/>
      <name val="Arial"/>
      <family val="2"/>
    </font>
    <font>
      <b/>
      <sz val="10"/>
      <color indexed="10"/>
      <name val="Arial"/>
      <family val="2"/>
    </font>
    <font>
      <b/>
      <sz val="9"/>
      <color indexed="10"/>
      <name val="Arial"/>
      <family val="2"/>
    </font>
    <font>
      <i/>
      <sz val="10"/>
      <name val="Arial"/>
      <family val="2"/>
    </font>
    <font>
      <i/>
      <sz val="10"/>
      <color indexed="12"/>
      <name val="Arial"/>
      <family val="2"/>
    </font>
    <font>
      <i/>
      <sz val="12"/>
      <name val="Arial"/>
      <family val="2"/>
    </font>
    <font>
      <sz val="10"/>
      <name val="MS Sans Serif"/>
      <family val="2"/>
    </font>
    <font>
      <i/>
      <sz val="8"/>
      <name val="Arial"/>
      <family val="2"/>
    </font>
    <font>
      <u/>
      <sz val="10"/>
      <name val="Arial"/>
      <family val="2"/>
    </font>
    <font>
      <u/>
      <sz val="10"/>
      <color theme="1"/>
      <name val="Arial"/>
      <family val="2"/>
    </font>
    <font>
      <vertAlign val="superscript"/>
      <sz val="8"/>
      <name val="Arial"/>
      <family val="2"/>
    </font>
    <font>
      <sz val="10"/>
      <color indexed="8"/>
      <name val="Arial"/>
      <family val="2"/>
    </font>
    <font>
      <sz val="9"/>
      <color indexed="8"/>
      <name val="Calibri"/>
      <family val="2"/>
    </font>
    <font>
      <sz val="8"/>
      <color indexed="8"/>
      <name val="Arial"/>
      <family val="2"/>
    </font>
    <font>
      <sz val="9"/>
      <color rgb="FF00B0F0"/>
      <name val="Arial"/>
      <family val="2"/>
    </font>
    <font>
      <vertAlign val="superscript"/>
      <sz val="9"/>
      <name val="Arial"/>
      <family val="2"/>
    </font>
    <font>
      <b/>
      <vertAlign val="superscript"/>
      <sz val="9"/>
      <name val="Arial"/>
      <family val="2"/>
    </font>
    <font>
      <b/>
      <sz val="9"/>
      <color theme="1"/>
      <name val="Calibri"/>
      <family val="2"/>
      <scheme val="minor"/>
    </font>
    <font>
      <b/>
      <sz val="9"/>
      <color theme="1"/>
      <name val="Arial"/>
      <family val="2"/>
    </font>
  </fonts>
  <fills count="3">
    <fill>
      <patternFill patternType="none"/>
    </fill>
    <fill>
      <patternFill patternType="gray125"/>
    </fill>
    <fill>
      <patternFill patternType="solid">
        <fgColor theme="8" tint="0.79998168889431442"/>
        <bgColor indexed="64"/>
      </patternFill>
    </fill>
  </fills>
  <borders count="4">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7">
    <xf numFmtId="0" fontId="0" fillId="0" borderId="0"/>
    <xf numFmtId="0" fontId="14" fillId="0" borderId="0" applyNumberFormat="0" applyFill="0" applyBorder="0" applyAlignment="0" applyProtection="0">
      <alignment vertical="top"/>
      <protection locked="0"/>
    </xf>
    <xf numFmtId="0" fontId="4" fillId="0" borderId="0"/>
    <xf numFmtId="0" fontId="2" fillId="0" borderId="0"/>
    <xf numFmtId="0" fontId="25" fillId="0" borderId="0" applyNumberFormat="0" applyFill="0" applyBorder="0" applyAlignment="0" applyProtection="0">
      <alignment vertical="top"/>
      <protection locked="0"/>
    </xf>
    <xf numFmtId="0" fontId="6" fillId="0" borderId="0"/>
    <xf numFmtId="9" fontId="2" fillId="0" borderId="0" applyFont="0" applyFill="0" applyBorder="0" applyAlignment="0" applyProtection="0"/>
    <xf numFmtId="0" fontId="33" fillId="0" borderId="0"/>
    <xf numFmtId="0" fontId="33" fillId="0" borderId="0"/>
    <xf numFmtId="0" fontId="33" fillId="0" borderId="0"/>
    <xf numFmtId="0" fontId="33" fillId="0" borderId="0"/>
    <xf numFmtId="9" fontId="33" fillId="0" borderId="0" applyFont="0" applyFill="0" applyBorder="0" applyAlignment="0" applyProtection="0"/>
    <xf numFmtId="0" fontId="2" fillId="0" borderId="0"/>
    <xf numFmtId="0" fontId="38" fillId="0" borderId="0"/>
    <xf numFmtId="0" fontId="3" fillId="0" borderId="0"/>
    <xf numFmtId="9" fontId="6" fillId="0" borderId="0" applyFont="0" applyFill="0" applyBorder="0" applyAlignment="0" applyProtection="0"/>
    <xf numFmtId="0" fontId="2" fillId="0" borderId="0"/>
  </cellStyleXfs>
  <cellXfs count="371">
    <xf numFmtId="0" fontId="0" fillId="0" borderId="0" xfId="0"/>
    <xf numFmtId="0" fontId="8" fillId="0" borderId="0" xfId="0" applyFont="1"/>
    <xf numFmtId="0" fontId="10" fillId="0" borderId="0" xfId="0" applyFont="1" applyBorder="1" applyAlignment="1"/>
    <xf numFmtId="0" fontId="7" fillId="0" borderId="1" xfId="0" applyFont="1" applyBorder="1" applyAlignment="1">
      <alignment vertical="center"/>
    </xf>
    <xf numFmtId="0" fontId="13" fillId="0" borderId="0" xfId="0" applyFont="1"/>
    <xf numFmtId="3" fontId="7" fillId="0" borderId="1" xfId="0" applyNumberFormat="1" applyFont="1" applyBorder="1" applyAlignment="1">
      <alignment vertical="center"/>
    </xf>
    <xf numFmtId="0" fontId="7" fillId="0" borderId="0" xfId="0" applyFont="1" applyBorder="1" applyAlignment="1">
      <alignment vertical="center"/>
    </xf>
    <xf numFmtId="0" fontId="13" fillId="0" borderId="0" xfId="0" applyFont="1" applyAlignment="1">
      <alignment vertical="center"/>
    </xf>
    <xf numFmtId="0" fontId="7" fillId="0" borderId="0" xfId="0" applyFont="1" applyAlignment="1">
      <alignment vertical="center"/>
    </xf>
    <xf numFmtId="0" fontId="13" fillId="0" borderId="0" xfId="0" applyFont="1" applyBorder="1"/>
    <xf numFmtId="0" fontId="10" fillId="0" borderId="0" xfId="0" applyFont="1"/>
    <xf numFmtId="0" fontId="7" fillId="0" borderId="1" xfId="0" applyFont="1" applyBorder="1" applyAlignment="1">
      <alignment horizontal="left" vertical="center" wrapText="1"/>
    </xf>
    <xf numFmtId="0" fontId="7" fillId="0" borderId="1" xfId="0" applyFont="1" applyBorder="1" applyAlignment="1">
      <alignment horizontal="right" vertical="center" wrapText="1"/>
    </xf>
    <xf numFmtId="0" fontId="7" fillId="0" borderId="0" xfId="0" applyFont="1" applyBorder="1" applyAlignment="1">
      <alignment vertical="center" wrapText="1"/>
    </xf>
    <xf numFmtId="0" fontId="13" fillId="0" borderId="0" xfId="0" applyFont="1" applyBorder="1" applyAlignment="1">
      <alignment vertical="center"/>
    </xf>
    <xf numFmtId="0" fontId="13" fillId="0" borderId="0" xfId="0" applyFont="1" applyBorder="1" applyAlignment="1">
      <alignment horizontal="left"/>
    </xf>
    <xf numFmtId="0" fontId="12" fillId="0" borderId="0" xfId="0" applyFont="1" applyBorder="1" applyAlignment="1"/>
    <xf numFmtId="0" fontId="6" fillId="0" borderId="1" xfId="0" applyFont="1" applyBorder="1" applyAlignment="1">
      <alignment horizontal="left" vertical="center"/>
    </xf>
    <xf numFmtId="3" fontId="13" fillId="0" borderId="1" xfId="0" applyNumberFormat="1" applyFont="1" applyBorder="1" applyAlignment="1">
      <alignment vertical="center"/>
    </xf>
    <xf numFmtId="3" fontId="13" fillId="0" borderId="1" xfId="0" applyNumberFormat="1" applyFont="1" applyBorder="1" applyAlignment="1">
      <alignment horizontal="right" vertical="center"/>
    </xf>
    <xf numFmtId="0" fontId="6" fillId="0" borderId="1" xfId="0" applyNumberFormat="1" applyFont="1" applyBorder="1" applyAlignment="1">
      <alignment horizontal="left"/>
    </xf>
    <xf numFmtId="0" fontId="15" fillId="0" borderId="0" xfId="0" applyFont="1" applyAlignment="1">
      <alignment vertical="center"/>
    </xf>
    <xf numFmtId="0" fontId="12" fillId="0" borderId="0" xfId="0" applyFont="1"/>
    <xf numFmtId="3" fontId="10" fillId="0" borderId="0" xfId="0" applyNumberFormat="1" applyFont="1"/>
    <xf numFmtId="0" fontId="17" fillId="0" borderId="0" xfId="0" applyFont="1"/>
    <xf numFmtId="3" fontId="10" fillId="0" borderId="0" xfId="0" applyNumberFormat="1" applyFont="1" applyAlignment="1">
      <alignment horizontal="right"/>
    </xf>
    <xf numFmtId="3" fontId="13" fillId="0" borderId="0" xfId="0" applyNumberFormat="1" applyFont="1" applyAlignment="1">
      <alignment horizontal="right"/>
    </xf>
    <xf numFmtId="0" fontId="14" fillId="0" borderId="0" xfId="1" applyAlignment="1" applyProtection="1"/>
    <xf numFmtId="3" fontId="18" fillId="0" borderId="0" xfId="0" applyNumberFormat="1" applyFont="1"/>
    <xf numFmtId="0" fontId="18" fillId="0" borderId="0" xfId="0" applyFont="1"/>
    <xf numFmtId="0" fontId="22" fillId="0" borderId="0" xfId="0" applyFont="1" applyAlignment="1">
      <alignment vertical="center"/>
    </xf>
    <xf numFmtId="0" fontId="23" fillId="0" borderId="0" xfId="1" applyFont="1" applyAlignment="1" applyProtection="1">
      <alignment vertical="center"/>
    </xf>
    <xf numFmtId="0" fontId="23" fillId="0" borderId="0" xfId="1" applyFont="1" applyBorder="1" applyAlignment="1" applyProtection="1">
      <alignment vertical="center"/>
    </xf>
    <xf numFmtId="0" fontId="23" fillId="0" borderId="0" xfId="1" applyFont="1" applyAlignment="1" applyProtection="1">
      <alignment horizontal="left" vertical="center"/>
    </xf>
    <xf numFmtId="0" fontId="23" fillId="0" borderId="0" xfId="1" applyFont="1" applyBorder="1" applyAlignment="1" applyProtection="1">
      <alignment horizontal="left" vertical="center"/>
    </xf>
    <xf numFmtId="0" fontId="9" fillId="0" borderId="0" xfId="0" applyFont="1" applyBorder="1" applyAlignment="1"/>
    <xf numFmtId="3" fontId="9" fillId="0" borderId="0" xfId="0" applyNumberFormat="1" applyFont="1"/>
    <xf numFmtId="0" fontId="9" fillId="0" borderId="0" xfId="0" applyFont="1"/>
    <xf numFmtId="0" fontId="3" fillId="0" borderId="0" xfId="3" applyFont="1"/>
    <xf numFmtId="3" fontId="3" fillId="0" borderId="0" xfId="3" applyNumberFormat="1" applyFont="1"/>
    <xf numFmtId="0" fontId="25" fillId="0" borderId="0" xfId="4" applyFont="1" applyAlignment="1" applyProtection="1"/>
    <xf numFmtId="3" fontId="18" fillId="0" borderId="0" xfId="3" applyNumberFormat="1" applyFont="1"/>
    <xf numFmtId="0" fontId="18" fillId="0" borderId="0" xfId="3" applyFont="1"/>
    <xf numFmtId="0" fontId="7" fillId="0" borderId="1" xfId="3" applyFont="1" applyBorder="1" applyAlignment="1">
      <alignment vertical="center" wrapText="1"/>
    </xf>
    <xf numFmtId="3" fontId="6" fillId="0" borderId="0" xfId="3" applyNumberFormat="1" applyFont="1" applyBorder="1" applyAlignment="1">
      <alignment vertical="center" wrapText="1"/>
    </xf>
    <xf numFmtId="0" fontId="6" fillId="0" borderId="0" xfId="3" applyFont="1" applyBorder="1" applyAlignment="1">
      <alignment vertical="center" wrapText="1"/>
    </xf>
    <xf numFmtId="0" fontId="7" fillId="0" borderId="0" xfId="3" applyFont="1" applyBorder="1" applyAlignment="1">
      <alignment vertical="center" wrapText="1"/>
    </xf>
    <xf numFmtId="166" fontId="6" fillId="0" borderId="1" xfId="3" applyNumberFormat="1" applyFont="1" applyBorder="1" applyAlignment="1">
      <alignment horizontal="right" vertical="center"/>
    </xf>
    <xf numFmtId="166" fontId="7" fillId="0" borderId="1" xfId="3" applyNumberFormat="1" applyFont="1" applyBorder="1" applyAlignment="1">
      <alignment horizontal="right" vertical="center"/>
    </xf>
    <xf numFmtId="3" fontId="6" fillId="0" borderId="0" xfId="3" applyNumberFormat="1" applyFont="1" applyBorder="1" applyAlignment="1">
      <alignment vertical="center"/>
    </xf>
    <xf numFmtId="0" fontId="6" fillId="0" borderId="0" xfId="3" applyFont="1" applyBorder="1" applyAlignment="1">
      <alignment vertical="center"/>
    </xf>
    <xf numFmtId="0" fontId="7" fillId="0" borderId="0" xfId="3" applyFont="1" applyBorder="1" applyAlignment="1">
      <alignment vertical="center"/>
    </xf>
    <xf numFmtId="166" fontId="6" fillId="0" borderId="0" xfId="3" applyNumberFormat="1" applyFont="1" applyBorder="1" applyAlignment="1">
      <alignment vertical="center"/>
    </xf>
    <xf numFmtId="167" fontId="6" fillId="0" borderId="0" xfId="3" applyNumberFormat="1" applyFont="1" applyBorder="1" applyAlignment="1">
      <alignment vertical="center"/>
    </xf>
    <xf numFmtId="166" fontId="6" fillId="0" borderId="1" xfId="5" applyNumberFormat="1" applyFont="1" applyBorder="1" applyAlignment="1">
      <alignment horizontal="right"/>
    </xf>
    <xf numFmtId="0" fontId="9" fillId="0" borderId="0" xfId="3" applyFont="1" applyBorder="1" applyAlignment="1">
      <alignment horizontal="left"/>
    </xf>
    <xf numFmtId="1" fontId="6" fillId="0" borderId="1" xfId="3" applyNumberFormat="1" applyFont="1" applyBorder="1" applyAlignment="1">
      <alignment horizontal="left" vertical="center"/>
    </xf>
    <xf numFmtId="3" fontId="18" fillId="0" borderId="0" xfId="0" applyNumberFormat="1" applyFont="1" applyAlignment="1">
      <alignment horizontal="right"/>
    </xf>
    <xf numFmtId="0" fontId="12" fillId="0" borderId="0" xfId="0" applyFont="1" applyBorder="1" applyAlignment="1">
      <alignment horizontal="right"/>
    </xf>
    <xf numFmtId="0" fontId="13" fillId="0" borderId="0" xfId="0" applyFont="1" applyBorder="1" applyAlignment="1">
      <alignment horizontal="right"/>
    </xf>
    <xf numFmtId="3" fontId="9" fillId="0" borderId="0" xfId="0" applyNumberFormat="1" applyFont="1" applyAlignment="1">
      <alignment horizontal="right"/>
    </xf>
    <xf numFmtId="166" fontId="6" fillId="0" borderId="1" xfId="3" applyNumberFormat="1" applyFont="1" applyBorder="1" applyAlignment="1">
      <alignment vertical="center"/>
    </xf>
    <xf numFmtId="166" fontId="7" fillId="0" borderId="1" xfId="3" applyNumberFormat="1" applyFont="1" applyBorder="1" applyAlignment="1">
      <alignment vertical="center"/>
    </xf>
    <xf numFmtId="4" fontId="6" fillId="0" borderId="0" xfId="3" applyNumberFormat="1" applyFont="1" applyBorder="1" applyAlignment="1">
      <alignment vertical="center"/>
    </xf>
    <xf numFmtId="1" fontId="19" fillId="0" borderId="1" xfId="3" applyNumberFormat="1" applyFont="1" applyBorder="1" applyAlignment="1">
      <alignment horizontal="left" vertical="center"/>
    </xf>
    <xf numFmtId="166" fontId="19" fillId="0" borderId="1" xfId="3" applyNumberFormat="1" applyFont="1" applyBorder="1" applyAlignment="1">
      <alignment vertical="center"/>
    </xf>
    <xf numFmtId="166" fontId="21" fillId="0" borderId="1" xfId="3" applyNumberFormat="1" applyFont="1" applyBorder="1" applyAlignment="1">
      <alignment vertical="center"/>
    </xf>
    <xf numFmtId="4" fontId="19" fillId="0" borderId="0" xfId="3" applyNumberFormat="1" applyFont="1" applyBorder="1" applyAlignment="1">
      <alignment vertical="center"/>
    </xf>
    <xf numFmtId="0" fontId="19" fillId="0" borderId="0" xfId="3" applyFont="1" applyBorder="1" applyAlignment="1">
      <alignment vertical="center"/>
    </xf>
    <xf numFmtId="1" fontId="6" fillId="0" borderId="1" xfId="3" applyNumberFormat="1" applyFont="1" applyFill="1" applyBorder="1" applyAlignment="1">
      <alignment horizontal="left" vertical="center"/>
    </xf>
    <xf numFmtId="168" fontId="6" fillId="0" borderId="1" xfId="3" applyNumberFormat="1" applyFont="1" applyBorder="1" applyAlignment="1">
      <alignment vertical="center"/>
    </xf>
    <xf numFmtId="168" fontId="7" fillId="0" borderId="1" xfId="3" applyNumberFormat="1" applyFont="1" applyBorder="1" applyAlignment="1">
      <alignment vertical="center"/>
    </xf>
    <xf numFmtId="168" fontId="6" fillId="0" borderId="1" xfId="3" applyNumberFormat="1" applyFont="1" applyBorder="1" applyAlignment="1">
      <alignment horizontal="right" vertical="center"/>
    </xf>
    <xf numFmtId="168" fontId="19" fillId="0" borderId="1" xfId="3" applyNumberFormat="1" applyFont="1" applyBorder="1" applyAlignment="1">
      <alignment vertical="center"/>
    </xf>
    <xf numFmtId="168" fontId="21" fillId="0" borderId="1" xfId="3" applyNumberFormat="1" applyFont="1" applyBorder="1" applyAlignment="1">
      <alignment vertical="center"/>
    </xf>
    <xf numFmtId="0" fontId="7" fillId="0" borderId="1" xfId="2" applyFont="1" applyBorder="1" applyAlignment="1">
      <alignment horizontal="left" textRotation="45"/>
    </xf>
    <xf numFmtId="9" fontId="16" fillId="0" borderId="1" xfId="2" applyNumberFormat="1" applyFont="1" applyBorder="1" applyAlignment="1">
      <alignment horizontal="left" textRotation="45"/>
    </xf>
    <xf numFmtId="0" fontId="16" fillId="0" borderId="1" xfId="2" applyFont="1" applyBorder="1" applyAlignment="1">
      <alignment horizontal="left" textRotation="45"/>
    </xf>
    <xf numFmtId="0" fontId="6" fillId="0" borderId="1" xfId="2" applyFont="1" applyBorder="1" applyAlignment="1">
      <alignment horizontal="right" vertical="center"/>
    </xf>
    <xf numFmtId="0" fontId="24" fillId="0" borderId="1" xfId="2" applyFont="1" applyBorder="1" applyAlignment="1">
      <alignment horizontal="right" vertical="center"/>
    </xf>
    <xf numFmtId="0" fontId="7" fillId="0" borderId="1" xfId="2" applyFont="1" applyBorder="1" applyAlignment="1">
      <alignment horizontal="right" vertical="center"/>
    </xf>
    <xf numFmtId="0" fontId="6" fillId="0" borderId="2" xfId="2" applyFont="1" applyBorder="1" applyAlignment="1">
      <alignment horizontal="right" vertical="center"/>
    </xf>
    <xf numFmtId="0" fontId="24" fillId="0" borderId="2" xfId="2" applyFont="1" applyBorder="1" applyAlignment="1">
      <alignment horizontal="right" vertical="center"/>
    </xf>
    <xf numFmtId="0" fontId="7" fillId="0" borderId="2" xfId="2" applyFont="1" applyBorder="1" applyAlignment="1">
      <alignment horizontal="right" vertical="center"/>
    </xf>
    <xf numFmtId="0" fontId="6" fillId="0" borderId="3" xfId="2" applyFont="1" applyBorder="1" applyAlignment="1">
      <alignment horizontal="right" vertical="center"/>
    </xf>
    <xf numFmtId="0" fontId="24" fillId="0" borderId="3" xfId="2" applyFont="1" applyBorder="1" applyAlignment="1">
      <alignment horizontal="right" vertical="center"/>
    </xf>
    <xf numFmtId="0" fontId="7" fillId="0" borderId="3" xfId="2" applyFont="1" applyBorder="1" applyAlignment="1">
      <alignment horizontal="right" vertical="center"/>
    </xf>
    <xf numFmtId="165" fontId="7" fillId="0" borderId="1" xfId="2" applyNumberFormat="1" applyFont="1" applyBorder="1" applyAlignment="1">
      <alignment horizontal="right" vertical="center"/>
    </xf>
    <xf numFmtId="166" fontId="6" fillId="0" borderId="1" xfId="2" applyNumberFormat="1" applyFont="1" applyBorder="1" applyAlignment="1">
      <alignment horizontal="right" vertical="center"/>
    </xf>
    <xf numFmtId="166" fontId="24" fillId="0" borderId="1" xfId="2" applyNumberFormat="1" applyFont="1" applyBorder="1" applyAlignment="1">
      <alignment horizontal="right" vertical="center"/>
    </xf>
    <xf numFmtId="166" fontId="7" fillId="0" borderId="1" xfId="2" applyNumberFormat="1" applyFont="1" applyBorder="1" applyAlignment="1">
      <alignment horizontal="right" vertical="center"/>
    </xf>
    <xf numFmtId="168" fontId="6" fillId="0" borderId="1" xfId="2" applyNumberFormat="1" applyFont="1" applyBorder="1" applyAlignment="1">
      <alignment horizontal="right" vertical="center"/>
    </xf>
    <xf numFmtId="168" fontId="24" fillId="0" borderId="1" xfId="2" applyNumberFormat="1" applyFont="1" applyBorder="1" applyAlignment="1">
      <alignment horizontal="right" vertical="center"/>
    </xf>
    <xf numFmtId="168" fontId="7" fillId="0" borderId="1" xfId="2" applyNumberFormat="1" applyFont="1" applyBorder="1" applyAlignment="1">
      <alignment horizontal="right" vertical="center"/>
    </xf>
    <xf numFmtId="0" fontId="0" fillId="0" borderId="1" xfId="0" applyFont="1" applyBorder="1" applyAlignment="1">
      <alignment horizontal="left" vertical="center"/>
    </xf>
    <xf numFmtId="0" fontId="26" fillId="0" borderId="0" xfId="0" applyFont="1" applyAlignment="1">
      <alignment vertical="center"/>
    </xf>
    <xf numFmtId="0" fontId="10" fillId="0" borderId="0" xfId="0" applyFont="1" applyAlignment="1">
      <alignment horizontal="right"/>
    </xf>
    <xf numFmtId="0" fontId="13" fillId="0" borderId="0" xfId="0" applyFont="1" applyAlignment="1">
      <alignment horizontal="right"/>
    </xf>
    <xf numFmtId="0" fontId="7" fillId="0" borderId="1" xfId="0" applyFont="1" applyBorder="1" applyAlignment="1">
      <alignment horizontal="right" vertical="center"/>
    </xf>
    <xf numFmtId="3" fontId="7" fillId="0" borderId="1" xfId="0" applyNumberFormat="1" applyFont="1" applyBorder="1" applyAlignment="1">
      <alignment horizontal="right" vertical="center"/>
    </xf>
    <xf numFmtId="0" fontId="13" fillId="0" borderId="0" xfId="0" applyFont="1" applyAlignment="1">
      <alignment horizontal="right" vertical="center"/>
    </xf>
    <xf numFmtId="0" fontId="7" fillId="0" borderId="1" xfId="0" applyFont="1" applyBorder="1" applyAlignment="1">
      <alignment vertical="center" wrapText="1"/>
    </xf>
    <xf numFmtId="0" fontId="13" fillId="0" borderId="1" xfId="0" applyFont="1" applyBorder="1" applyAlignment="1">
      <alignment horizontal="right" vertical="center" wrapText="1"/>
    </xf>
    <xf numFmtId="0" fontId="13" fillId="0" borderId="0" xfId="0" applyFont="1" applyAlignment="1">
      <alignment vertical="center" wrapText="1"/>
    </xf>
    <xf numFmtId="0" fontId="10" fillId="0" borderId="0" xfId="0" applyFont="1" applyBorder="1" applyAlignment="1">
      <alignment horizontal="right"/>
    </xf>
    <xf numFmtId="0" fontId="7" fillId="0" borderId="0" xfId="0" applyFont="1" applyAlignment="1">
      <alignment vertical="center" wrapText="1"/>
    </xf>
    <xf numFmtId="0" fontId="10" fillId="0" borderId="0" xfId="0" applyFont="1" applyAlignment="1">
      <alignment horizontal="left"/>
    </xf>
    <xf numFmtId="0" fontId="14" fillId="0" borderId="0" xfId="1" applyAlignment="1" applyProtection="1">
      <alignment horizontal="left"/>
    </xf>
    <xf numFmtId="0" fontId="12" fillId="0" borderId="0" xfId="0" applyFont="1" applyAlignment="1">
      <alignment horizontal="left"/>
    </xf>
    <xf numFmtId="0" fontId="13" fillId="0" borderId="0" xfId="0" applyFont="1" applyAlignment="1">
      <alignment horizontal="left"/>
    </xf>
    <xf numFmtId="0" fontId="9" fillId="0" borderId="0" xfId="0" applyFont="1" applyBorder="1" applyAlignment="1">
      <alignment horizontal="left" vertical="center"/>
    </xf>
    <xf numFmtId="0" fontId="13" fillId="0" borderId="0" xfId="0" applyFont="1" applyAlignment="1">
      <alignment horizontal="left" vertical="center"/>
    </xf>
    <xf numFmtId="0" fontId="27" fillId="0" borderId="0" xfId="1" applyFont="1" applyAlignment="1" applyProtection="1">
      <alignment vertical="center"/>
    </xf>
    <xf numFmtId="0" fontId="23" fillId="0" borderId="0" xfId="4" applyFont="1" applyBorder="1" applyAlignment="1" applyProtection="1">
      <alignment horizontal="left" vertical="center"/>
    </xf>
    <xf numFmtId="0" fontId="23" fillId="0" borderId="0" xfId="4" applyFont="1" applyBorder="1" applyAlignment="1" applyProtection="1">
      <alignment vertical="center"/>
    </xf>
    <xf numFmtId="0" fontId="11" fillId="0" borderId="0" xfId="3" applyFont="1"/>
    <xf numFmtId="168" fontId="6" fillId="0" borderId="1" xfId="0" applyNumberFormat="1" applyFont="1" applyBorder="1" applyAlignment="1">
      <alignment horizontal="right" vertical="center"/>
    </xf>
    <xf numFmtId="168" fontId="7" fillId="0" borderId="1" xfId="0" applyNumberFormat="1" applyFont="1" applyBorder="1" applyAlignment="1">
      <alignment horizontal="right" vertical="center"/>
    </xf>
    <xf numFmtId="168" fontId="13" fillId="0" borderId="1" xfId="0" applyNumberFormat="1" applyFont="1" applyBorder="1" applyAlignment="1">
      <alignment horizontal="right" vertical="center"/>
    </xf>
    <xf numFmtId="3" fontId="6" fillId="0" borderId="1" xfId="2" applyNumberFormat="1" applyFont="1" applyBorder="1" applyAlignment="1">
      <alignment horizontal="right" vertical="center"/>
    </xf>
    <xf numFmtId="3" fontId="7" fillId="0" borderId="1" xfId="2" applyNumberFormat="1" applyFont="1" applyBorder="1" applyAlignment="1">
      <alignment horizontal="right" vertical="center"/>
    </xf>
    <xf numFmtId="3" fontId="24" fillId="0" borderId="1" xfId="2" applyNumberFormat="1" applyFont="1" applyBorder="1" applyAlignment="1">
      <alignment horizontal="right" vertical="center"/>
    </xf>
    <xf numFmtId="3" fontId="30" fillId="0" borderId="0" xfId="0" applyNumberFormat="1" applyFont="1"/>
    <xf numFmtId="3" fontId="31" fillId="0" borderId="0" xfId="0" applyNumberFormat="1" applyFont="1"/>
    <xf numFmtId="3" fontId="30" fillId="0" borderId="0" xfId="0" applyNumberFormat="1" applyFont="1" applyAlignment="1">
      <alignment horizontal="right"/>
    </xf>
    <xf numFmtId="3" fontId="24" fillId="0" borderId="0" xfId="0" applyNumberFormat="1" applyFont="1" applyAlignment="1">
      <alignment horizontal="right"/>
    </xf>
    <xf numFmtId="3" fontId="3" fillId="0" borderId="0" xfId="0" applyNumberFormat="1" applyFont="1"/>
    <xf numFmtId="3" fontId="3" fillId="0" borderId="0" xfId="0" applyNumberFormat="1" applyFont="1" applyAlignment="1">
      <alignment horizontal="right"/>
    </xf>
    <xf numFmtId="3" fontId="0" fillId="0" borderId="0" xfId="0" applyNumberFormat="1" applyFont="1" applyAlignment="1">
      <alignment horizontal="right"/>
    </xf>
    <xf numFmtId="0" fontId="32" fillId="0" borderId="0" xfId="0" applyFont="1" applyAlignment="1">
      <alignment horizontal="left" vertical="center" indent="4"/>
    </xf>
    <xf numFmtId="0" fontId="3" fillId="0" borderId="0" xfId="7" applyFont="1"/>
    <xf numFmtId="3" fontId="3" fillId="0" borderId="0" xfId="7" applyNumberFormat="1" applyFont="1"/>
    <xf numFmtId="3" fontId="18" fillId="0" borderId="0" xfId="7" applyNumberFormat="1" applyFont="1"/>
    <xf numFmtId="0" fontId="18" fillId="0" borderId="0" xfId="7" applyFont="1"/>
    <xf numFmtId="0" fontId="12" fillId="0" borderId="0" xfId="7" applyFont="1" applyBorder="1" applyAlignment="1">
      <alignment horizontal="left"/>
    </xf>
    <xf numFmtId="0" fontId="3" fillId="0" borderId="0" xfId="7" applyFont="1" applyBorder="1"/>
    <xf numFmtId="0" fontId="6" fillId="0" borderId="0" xfId="7" applyFont="1" applyBorder="1" applyAlignment="1">
      <alignment horizontal="left"/>
    </xf>
    <xf numFmtId="0" fontId="6" fillId="0" borderId="0" xfId="7" applyFont="1" applyBorder="1"/>
    <xf numFmtId="0" fontId="6" fillId="0" borderId="1" xfId="7" applyFont="1" applyBorder="1" applyAlignment="1">
      <alignment horizontal="left" vertical="center" wrapText="1"/>
    </xf>
    <xf numFmtId="0" fontId="7" fillId="0" borderId="1" xfId="7" applyFont="1" applyBorder="1" applyAlignment="1">
      <alignment horizontal="right" vertical="center" wrapText="1"/>
    </xf>
    <xf numFmtId="0" fontId="6" fillId="0" borderId="0" xfId="7" applyFont="1" applyBorder="1" applyAlignment="1">
      <alignment vertical="center" wrapText="1"/>
    </xf>
    <xf numFmtId="166" fontId="6" fillId="0" borderId="1" xfId="7" applyNumberFormat="1" applyFont="1" applyBorder="1" applyAlignment="1">
      <alignment horizontal="right" vertical="center" wrapText="1"/>
    </xf>
    <xf numFmtId="166" fontId="6" fillId="0" borderId="1" xfId="7" quotePrefix="1" applyNumberFormat="1" applyFont="1" applyBorder="1" applyAlignment="1">
      <alignment horizontal="right" vertical="center"/>
    </xf>
    <xf numFmtId="165" fontId="6" fillId="0" borderId="1" xfId="7" quotePrefix="1" applyNumberFormat="1" applyFont="1" applyBorder="1" applyAlignment="1">
      <alignment horizontal="right" vertical="center"/>
    </xf>
    <xf numFmtId="0" fontId="6" fillId="0" borderId="1" xfId="7" applyFont="1" applyBorder="1" applyAlignment="1">
      <alignment horizontal="left" vertical="center"/>
    </xf>
    <xf numFmtId="0" fontId="7" fillId="0" borderId="1" xfId="7" applyFont="1" applyBorder="1" applyAlignment="1">
      <alignment horizontal="left" vertical="center"/>
    </xf>
    <xf numFmtId="166" fontId="6" fillId="0" borderId="1" xfId="7" applyNumberFormat="1" applyFont="1" applyBorder="1" applyAlignment="1">
      <alignment vertical="center"/>
    </xf>
    <xf numFmtId="0" fontId="6" fillId="0" borderId="0" xfId="7" applyFont="1" applyBorder="1" applyAlignment="1">
      <alignment vertical="center"/>
    </xf>
    <xf numFmtId="169" fontId="6" fillId="0" borderId="1" xfId="7" applyNumberFormat="1" applyFont="1" applyBorder="1" applyAlignment="1">
      <alignment vertical="center"/>
    </xf>
    <xf numFmtId="166" fontId="6" fillId="0" borderId="0" xfId="7" applyNumberFormat="1" applyFont="1" applyBorder="1"/>
    <xf numFmtId="0" fontId="7" fillId="0" borderId="0" xfId="7" applyFont="1" applyBorder="1" applyAlignment="1">
      <alignment horizontal="left" vertical="center"/>
    </xf>
    <xf numFmtId="165" fontId="6" fillId="0" borderId="0" xfId="7" applyNumberFormat="1" applyFont="1" applyBorder="1" applyAlignment="1">
      <alignment vertical="center"/>
    </xf>
    <xf numFmtId="170" fontId="6" fillId="0" borderId="0" xfId="7" applyNumberFormat="1" applyFont="1" applyBorder="1" applyAlignment="1">
      <alignment vertical="center"/>
    </xf>
    <xf numFmtId="168" fontId="6" fillId="0" borderId="1" xfId="7" applyNumberFormat="1" applyFont="1" applyBorder="1" applyAlignment="1">
      <alignment vertical="center"/>
    </xf>
    <xf numFmtId="166" fontId="6" fillId="0" borderId="1" xfId="8" applyNumberFormat="1" applyFont="1" applyFill="1" applyBorder="1" applyAlignment="1">
      <alignment vertical="center"/>
    </xf>
    <xf numFmtId="168" fontId="6" fillId="0" borderId="1" xfId="7" applyNumberFormat="1" applyFont="1" applyBorder="1"/>
    <xf numFmtId="0" fontId="6" fillId="0" borderId="1" xfId="7" applyFont="1" applyFill="1" applyBorder="1" applyAlignment="1">
      <alignment horizontal="left" vertical="center"/>
    </xf>
    <xf numFmtId="168" fontId="6" fillId="0" borderId="1" xfId="7" applyNumberFormat="1" applyFont="1" applyFill="1" applyBorder="1" applyAlignment="1">
      <alignment vertical="center"/>
    </xf>
    <xf numFmtId="169" fontId="6" fillId="0" borderId="1" xfId="7" applyNumberFormat="1" applyFont="1" applyFill="1" applyBorder="1" applyAlignment="1">
      <alignment vertical="center"/>
    </xf>
    <xf numFmtId="0" fontId="6" fillId="0" borderId="0" xfId="7" applyFont="1" applyFill="1" applyBorder="1"/>
    <xf numFmtId="166" fontId="6" fillId="0" borderId="0" xfId="7" applyNumberFormat="1" applyFont="1" applyFill="1" applyBorder="1"/>
    <xf numFmtId="0" fontId="9" fillId="0" borderId="0" xfId="7" applyFont="1" applyBorder="1" applyAlignment="1">
      <alignment horizontal="left"/>
    </xf>
    <xf numFmtId="0" fontId="7" fillId="0" borderId="1" xfId="7" applyFont="1" applyBorder="1" applyAlignment="1">
      <alignment vertical="center" wrapText="1"/>
    </xf>
    <xf numFmtId="0" fontId="7" fillId="0" borderId="1" xfId="7" applyFont="1" applyBorder="1" applyAlignment="1">
      <alignment horizontal="right" vertical="center"/>
    </xf>
    <xf numFmtId="166" fontId="7" fillId="0" borderId="1" xfId="7" applyNumberFormat="1" applyFont="1" applyBorder="1" applyAlignment="1">
      <alignment vertical="center"/>
    </xf>
    <xf numFmtId="171" fontId="6" fillId="0" borderId="1" xfId="7" applyNumberFormat="1" applyFont="1" applyFill="1" applyBorder="1" applyAlignment="1">
      <alignment vertical="center"/>
    </xf>
    <xf numFmtId="0" fontId="7" fillId="0" borderId="1" xfId="7" applyFont="1" applyBorder="1" applyAlignment="1">
      <alignment vertical="center"/>
    </xf>
    <xf numFmtId="0" fontId="6" fillId="0" borderId="0" xfId="7" applyFont="1"/>
    <xf numFmtId="0" fontId="3" fillId="0" borderId="0" xfId="7" applyFont="1" applyAlignment="1">
      <alignment horizontal="right"/>
    </xf>
    <xf numFmtId="0" fontId="6" fillId="0" borderId="0" xfId="7" applyFont="1" applyAlignment="1">
      <alignment horizontal="left"/>
    </xf>
    <xf numFmtId="0" fontId="6" fillId="0" borderId="0" xfId="7" applyFont="1" applyAlignment="1">
      <alignment horizontal="right"/>
    </xf>
    <xf numFmtId="0" fontId="7" fillId="0" borderId="1" xfId="7" applyFont="1" applyBorder="1" applyAlignment="1">
      <alignment horizontal="left" vertical="center" wrapText="1"/>
    </xf>
    <xf numFmtId="0" fontId="7" fillId="0" borderId="0" xfId="7" applyFont="1"/>
    <xf numFmtId="171" fontId="6" fillId="0" borderId="1" xfId="7" applyNumberFormat="1" applyFont="1" applyBorder="1" applyAlignment="1">
      <alignment horizontal="right" vertical="center"/>
    </xf>
    <xf numFmtId="171" fontId="7" fillId="0" borderId="1" xfId="7" applyNumberFormat="1" applyFont="1" applyBorder="1" applyAlignment="1">
      <alignment horizontal="right" vertical="center"/>
    </xf>
    <xf numFmtId="166" fontId="6" fillId="0" borderId="1" xfId="7" applyNumberFormat="1" applyFont="1" applyFill="1" applyBorder="1" applyAlignment="1">
      <alignment vertical="center"/>
    </xf>
    <xf numFmtId="166" fontId="7" fillId="0" borderId="1" xfId="7" applyNumberFormat="1" applyFont="1" applyFill="1" applyBorder="1" applyAlignment="1">
      <alignment vertical="center"/>
    </xf>
    <xf numFmtId="0" fontId="6" fillId="0" borderId="0" xfId="7" applyFont="1" applyFill="1"/>
    <xf numFmtId="168" fontId="7" fillId="0" borderId="1" xfId="7" applyNumberFormat="1" applyFont="1" applyBorder="1" applyAlignment="1">
      <alignment vertical="center"/>
    </xf>
    <xf numFmtId="168" fontId="7" fillId="0" borderId="1" xfId="7" applyNumberFormat="1" applyFont="1" applyFill="1" applyBorder="1" applyAlignment="1">
      <alignment vertical="center"/>
    </xf>
    <xf numFmtId="0" fontId="12" fillId="0" borderId="0" xfId="7" applyFont="1" applyBorder="1" applyAlignment="1"/>
    <xf numFmtId="0" fontId="12" fillId="0" borderId="0" xfId="7" applyFont="1" applyBorder="1" applyAlignment="1">
      <alignment horizontal="center"/>
    </xf>
    <xf numFmtId="0" fontId="28" fillId="0" borderId="0" xfId="7" applyFont="1" applyBorder="1" applyAlignment="1">
      <alignment horizontal="center"/>
    </xf>
    <xf numFmtId="0" fontId="7" fillId="0" borderId="0" xfId="7" applyFont="1" applyBorder="1" applyAlignment="1">
      <alignment horizontal="center"/>
    </xf>
    <xf numFmtId="0" fontId="29" fillId="0" borderId="0" xfId="7" applyFont="1" applyBorder="1" applyAlignment="1">
      <alignment horizontal="center"/>
    </xf>
    <xf numFmtId="165" fontId="6" fillId="0" borderId="1" xfId="7" applyNumberFormat="1" applyFont="1" applyBorder="1" applyAlignment="1">
      <alignment vertical="center"/>
    </xf>
    <xf numFmtId="2" fontId="7" fillId="0" borderId="0" xfId="7" applyNumberFormat="1" applyFont="1" applyBorder="1" applyAlignment="1">
      <alignment horizontal="center"/>
    </xf>
    <xf numFmtId="0" fontId="7" fillId="0" borderId="0" xfId="7" applyFont="1" applyBorder="1" applyAlignment="1">
      <alignment vertical="center"/>
    </xf>
    <xf numFmtId="0" fontId="20" fillId="0" borderId="0" xfId="7" applyFont="1" applyBorder="1"/>
    <xf numFmtId="0" fontId="7" fillId="0" borderId="0" xfId="7" applyNumberFormat="1" applyFont="1" applyBorder="1" applyAlignment="1">
      <alignment horizontal="center"/>
    </xf>
    <xf numFmtId="164" fontId="3" fillId="0" borderId="0" xfId="7" applyNumberFormat="1" applyFont="1"/>
    <xf numFmtId="164" fontId="6" fillId="0" borderId="0" xfId="7" applyNumberFormat="1" applyFont="1"/>
    <xf numFmtId="164" fontId="7" fillId="0" borderId="1" xfId="7" applyNumberFormat="1" applyFont="1" applyBorder="1" applyAlignment="1">
      <alignment horizontal="right" vertical="center"/>
    </xf>
    <xf numFmtId="164" fontId="6" fillId="0" borderId="1" xfId="7" applyNumberFormat="1" applyFont="1" applyBorder="1" applyAlignment="1">
      <alignment vertical="center"/>
    </xf>
    <xf numFmtId="164" fontId="7" fillId="0" borderId="1" xfId="7" applyNumberFormat="1" applyFont="1" applyBorder="1" applyAlignment="1">
      <alignment vertical="center"/>
    </xf>
    <xf numFmtId="0" fontId="9" fillId="0" borderId="0" xfId="7" applyFont="1" applyBorder="1"/>
    <xf numFmtId="164" fontId="9" fillId="0" borderId="0" xfId="7" applyNumberFormat="1" applyFont="1"/>
    <xf numFmtId="0" fontId="9" fillId="0" borderId="0" xfId="7" applyFont="1"/>
    <xf numFmtId="0" fontId="3" fillId="0" borderId="0" xfId="3" applyFont="1" applyAlignment="1">
      <alignment wrapText="1"/>
    </xf>
    <xf numFmtId="0" fontId="9" fillId="0" borderId="0" xfId="7" applyFont="1" applyAlignment="1">
      <alignment horizontal="left"/>
    </xf>
    <xf numFmtId="0" fontId="0" fillId="0" borderId="1" xfId="0" applyFont="1" applyBorder="1" applyAlignment="1">
      <alignment horizontal="right" vertical="center" wrapText="1"/>
    </xf>
    <xf numFmtId="165" fontId="6" fillId="0" borderId="0" xfId="0" applyNumberFormat="1" applyFont="1" applyBorder="1" applyAlignment="1">
      <alignment horizontal="right" vertical="center"/>
    </xf>
    <xf numFmtId="165" fontId="7" fillId="0" borderId="0" xfId="0" applyNumberFormat="1" applyFont="1" applyBorder="1" applyAlignment="1">
      <alignment horizontal="right" vertical="center"/>
    </xf>
    <xf numFmtId="171" fontId="7" fillId="0" borderId="1" xfId="7" applyNumberFormat="1" applyFont="1" applyFill="1" applyBorder="1" applyAlignment="1">
      <alignment horizontal="right" vertical="center"/>
    </xf>
    <xf numFmtId="174" fontId="6" fillId="0" borderId="0" xfId="7" applyNumberFormat="1" applyFont="1" applyFill="1"/>
    <xf numFmtId="0" fontId="6" fillId="0" borderId="0" xfId="7" applyFont="1" applyFill="1" applyAlignment="1">
      <alignment horizontal="right"/>
    </xf>
    <xf numFmtId="0" fontId="6" fillId="0" borderId="0" xfId="7" applyFont="1" applyFill="1" applyAlignment="1">
      <alignment horizontal="left"/>
    </xf>
    <xf numFmtId="168" fontId="29" fillId="0" borderId="0" xfId="7" applyNumberFormat="1" applyFont="1" applyBorder="1" applyAlignment="1">
      <alignment horizontal="center"/>
    </xf>
    <xf numFmtId="165" fontId="6" fillId="0" borderId="0" xfId="7" applyNumberFormat="1" applyFont="1" applyBorder="1"/>
    <xf numFmtId="164" fontId="6" fillId="0" borderId="1" xfId="7" applyNumberFormat="1" applyFont="1" applyFill="1" applyBorder="1" applyAlignment="1">
      <alignment vertical="center"/>
    </xf>
    <xf numFmtId="164" fontId="7" fillId="0" borderId="1" xfId="7" applyNumberFormat="1" applyFont="1" applyFill="1" applyBorder="1" applyAlignment="1">
      <alignment vertical="center"/>
    </xf>
    <xf numFmtId="164" fontId="6" fillId="0" borderId="0" xfId="7" applyNumberFormat="1" applyFont="1" applyFill="1"/>
    <xf numFmtId="164" fontId="7" fillId="0" borderId="1" xfId="7" applyNumberFormat="1" applyFont="1" applyFill="1" applyBorder="1" applyAlignment="1">
      <alignment horizontal="right" vertical="center"/>
    </xf>
    <xf numFmtId="0" fontId="9" fillId="0" borderId="0" xfId="7" applyFont="1" applyFill="1"/>
    <xf numFmtId="0" fontId="3" fillId="0" borderId="0" xfId="7" applyFont="1" applyFill="1"/>
    <xf numFmtId="164" fontId="9" fillId="0" borderId="0" xfId="7" applyNumberFormat="1" applyFont="1" applyFill="1"/>
    <xf numFmtId="164" fontId="3" fillId="0" borderId="0" xfId="7" applyNumberFormat="1" applyFont="1" applyFill="1"/>
    <xf numFmtId="165" fontId="6" fillId="0" borderId="1" xfId="12" applyNumberFormat="1" applyFont="1" applyFill="1" applyBorder="1" applyAlignment="1">
      <alignment vertical="center"/>
    </xf>
    <xf numFmtId="169" fontId="6" fillId="0" borderId="0" xfId="7" applyNumberFormat="1" applyFont="1" applyBorder="1"/>
    <xf numFmtId="172" fontId="6" fillId="0" borderId="1" xfId="12" applyNumberFormat="1" applyFont="1" applyFill="1" applyBorder="1" applyAlignment="1">
      <alignment vertical="center"/>
    </xf>
    <xf numFmtId="172" fontId="6" fillId="0" borderId="0" xfId="7" applyNumberFormat="1" applyFont="1" applyBorder="1"/>
    <xf numFmtId="172" fontId="12" fillId="0" borderId="0" xfId="7" applyNumberFormat="1" applyFont="1" applyBorder="1" applyAlignment="1">
      <alignment horizontal="center"/>
    </xf>
    <xf numFmtId="172" fontId="7" fillId="0" borderId="0" xfId="7" applyNumberFormat="1" applyFont="1" applyBorder="1" applyAlignment="1">
      <alignment horizontal="center"/>
    </xf>
    <xf numFmtId="172" fontId="7" fillId="0" borderId="1" xfId="7" applyNumberFormat="1" applyFont="1" applyBorder="1" applyAlignment="1">
      <alignment horizontal="right" vertical="center" wrapText="1"/>
    </xf>
    <xf numFmtId="172" fontId="6" fillId="0" borderId="1" xfId="7" applyNumberFormat="1" applyFont="1" applyBorder="1" applyAlignment="1">
      <alignment vertical="center"/>
    </xf>
    <xf numFmtId="172" fontId="6" fillId="0" borderId="1" xfId="8" applyNumberFormat="1" applyFont="1" applyFill="1" applyBorder="1" applyAlignment="1">
      <alignment vertical="center"/>
    </xf>
    <xf numFmtId="165" fontId="12" fillId="0" borderId="0" xfId="7" applyNumberFormat="1" applyFont="1" applyBorder="1" applyAlignment="1">
      <alignment horizontal="center"/>
    </xf>
    <xf numFmtId="165" fontId="7" fillId="0" borderId="0" xfId="7" applyNumberFormat="1" applyFont="1" applyBorder="1" applyAlignment="1">
      <alignment horizontal="center"/>
    </xf>
    <xf numFmtId="165" fontId="7" fillId="0" borderId="1" xfId="7" applyNumberFormat="1" applyFont="1" applyBorder="1" applyAlignment="1">
      <alignment horizontal="right" vertical="center" wrapText="1"/>
    </xf>
    <xf numFmtId="165" fontId="6" fillId="0" borderId="1" xfId="8" applyNumberFormat="1" applyFont="1" applyFill="1" applyBorder="1" applyAlignment="1">
      <alignment vertical="center"/>
    </xf>
    <xf numFmtId="0" fontId="0" fillId="0" borderId="2" xfId="0" applyFont="1" applyBorder="1" applyAlignment="1">
      <alignment horizontal="left" vertical="center"/>
    </xf>
    <xf numFmtId="165" fontId="13" fillId="0" borderId="2" xfId="0" applyNumberFormat="1" applyFont="1" applyBorder="1" applyAlignment="1">
      <alignment horizontal="right" vertical="center"/>
    </xf>
    <xf numFmtId="165" fontId="7" fillId="0" borderId="2" xfId="0" applyNumberFormat="1" applyFont="1" applyBorder="1" applyAlignment="1">
      <alignment horizontal="right" vertical="center"/>
    </xf>
    <xf numFmtId="0" fontId="3" fillId="0" borderId="0" xfId="10" applyFont="1"/>
    <xf numFmtId="169" fontId="6" fillId="0" borderId="0" xfId="7" applyNumberFormat="1" applyFont="1" applyFill="1" applyBorder="1"/>
    <xf numFmtId="0" fontId="9" fillId="0" borderId="0" xfId="0" applyFont="1" applyFill="1"/>
    <xf numFmtId="3" fontId="9" fillId="0" borderId="0" xfId="0" applyNumberFormat="1" applyFont="1" applyFill="1"/>
    <xf numFmtId="168" fontId="6" fillId="0" borderId="1" xfId="3" applyNumberFormat="1" applyFont="1" applyFill="1" applyBorder="1" applyAlignment="1">
      <alignment vertical="center"/>
    </xf>
    <xf numFmtId="168" fontId="7" fillId="0" borderId="1" xfId="3" applyNumberFormat="1" applyFont="1" applyFill="1" applyBorder="1" applyAlignment="1">
      <alignment vertical="center"/>
    </xf>
    <xf numFmtId="166" fontId="6" fillId="0" borderId="1" xfId="5" applyNumberFormat="1" applyFont="1" applyFill="1" applyBorder="1" applyAlignment="1">
      <alignment horizontal="right"/>
    </xf>
    <xf numFmtId="166" fontId="7" fillId="0" borderId="1" xfId="3" applyNumberFormat="1" applyFont="1" applyFill="1" applyBorder="1" applyAlignment="1">
      <alignment horizontal="right" vertical="center"/>
    </xf>
    <xf numFmtId="1" fontId="6" fillId="0" borderId="3" xfId="3" applyNumberFormat="1" applyFont="1" applyFill="1" applyBorder="1" applyAlignment="1">
      <alignment horizontal="left" vertical="center"/>
    </xf>
    <xf numFmtId="166" fontId="6" fillId="0" borderId="3" xfId="5" applyNumberFormat="1" applyFont="1" applyFill="1" applyBorder="1" applyAlignment="1">
      <alignment horizontal="right"/>
    </xf>
    <xf numFmtId="166" fontId="6" fillId="0" borderId="1" xfId="3" applyNumberFormat="1" applyFont="1" applyFill="1" applyBorder="1" applyAlignment="1">
      <alignment vertical="center"/>
    </xf>
    <xf numFmtId="166" fontId="7" fillId="0" borderId="1" xfId="3" applyNumberFormat="1" applyFont="1" applyFill="1" applyBorder="1" applyAlignment="1">
      <alignment vertical="center"/>
    </xf>
    <xf numFmtId="166" fontId="6" fillId="0" borderId="3" xfId="3" applyNumberFormat="1" applyFont="1" applyFill="1" applyBorder="1" applyAlignment="1">
      <alignment vertical="center"/>
    </xf>
    <xf numFmtId="0" fontId="13" fillId="0" borderId="0" xfId="0" applyFont="1" applyFill="1" applyBorder="1"/>
    <xf numFmtId="0" fontId="6" fillId="0" borderId="0" xfId="0" applyFont="1" applyFill="1" applyBorder="1"/>
    <xf numFmtId="3" fontId="9" fillId="0" borderId="0" xfId="0" applyNumberFormat="1" applyFont="1" applyFill="1" applyBorder="1"/>
    <xf numFmtId="0" fontId="6" fillId="0" borderId="0" xfId="3" applyFont="1" applyFill="1" applyBorder="1" applyAlignment="1">
      <alignment vertical="center" wrapText="1"/>
    </xf>
    <xf numFmtId="0" fontId="39" fillId="0" borderId="0" xfId="13" applyFont="1" applyFill="1" applyBorder="1" applyAlignment="1">
      <alignment horizontal="center"/>
    </xf>
    <xf numFmtId="0" fontId="39" fillId="0" borderId="0" xfId="13" applyFont="1" applyFill="1" applyBorder="1" applyAlignment="1">
      <alignment horizontal="right" wrapText="1"/>
    </xf>
    <xf numFmtId="3" fontId="40" fillId="0" borderId="0" xfId="13" applyNumberFormat="1" applyFont="1" applyFill="1" applyBorder="1" applyAlignment="1">
      <alignment horizontal="right" wrapText="1"/>
    </xf>
    <xf numFmtId="0" fontId="9" fillId="0" borderId="0" xfId="0" applyFont="1" applyFill="1" applyBorder="1"/>
    <xf numFmtId="3" fontId="6" fillId="0" borderId="2" xfId="2" applyNumberFormat="1" applyFont="1" applyBorder="1" applyAlignment="1">
      <alignment horizontal="right" vertical="center"/>
    </xf>
    <xf numFmtId="3" fontId="24" fillId="0" borderId="2" xfId="2" applyNumberFormat="1" applyFont="1" applyBorder="1" applyAlignment="1">
      <alignment horizontal="right" vertical="center"/>
    </xf>
    <xf numFmtId="3" fontId="6" fillId="0" borderId="1" xfId="2" applyNumberFormat="1" applyFont="1" applyFill="1" applyBorder="1" applyAlignment="1">
      <alignment horizontal="right" vertical="center"/>
    </xf>
    <xf numFmtId="166" fontId="6" fillId="0" borderId="1" xfId="2" applyNumberFormat="1" applyFont="1" applyFill="1" applyBorder="1" applyAlignment="1">
      <alignment horizontal="right" vertical="center"/>
    </xf>
    <xf numFmtId="168" fontId="6" fillId="0" borderId="1" xfId="2" applyNumberFormat="1" applyFont="1" applyFill="1" applyBorder="1" applyAlignment="1">
      <alignment horizontal="right" vertical="center"/>
    </xf>
    <xf numFmtId="3" fontId="0" fillId="0" borderId="1" xfId="0" applyNumberFormat="1" applyFont="1" applyFill="1" applyBorder="1" applyAlignment="1">
      <alignment horizontal="right" vertical="center"/>
    </xf>
    <xf numFmtId="0" fontId="0" fillId="0" borderId="1" xfId="0" applyFont="1" applyFill="1" applyBorder="1" applyAlignment="1">
      <alignment horizontal="left" vertical="center"/>
    </xf>
    <xf numFmtId="168" fontId="0" fillId="0" borderId="1" xfId="0" applyNumberFormat="1" applyFont="1" applyFill="1" applyBorder="1" applyAlignment="1">
      <alignment horizontal="right" vertical="center"/>
    </xf>
    <xf numFmtId="3" fontId="6" fillId="0" borderId="1" xfId="0" applyNumberFormat="1" applyFont="1" applyFill="1" applyBorder="1" applyAlignment="1">
      <alignment horizontal="right" vertical="center"/>
    </xf>
    <xf numFmtId="168" fontId="6" fillId="0" borderId="1" xfId="0" applyNumberFormat="1" applyFont="1" applyFill="1" applyBorder="1" applyAlignment="1">
      <alignment horizontal="right" vertical="center"/>
    </xf>
    <xf numFmtId="166" fontId="6" fillId="0" borderId="1" xfId="0" applyNumberFormat="1" applyFont="1" applyBorder="1" applyAlignment="1">
      <alignment horizontal="right" vertical="center"/>
    </xf>
    <xf numFmtId="166" fontId="7" fillId="0" borderId="1" xfId="0" applyNumberFormat="1" applyFont="1" applyBorder="1" applyAlignment="1">
      <alignment horizontal="right" vertical="center"/>
    </xf>
    <xf numFmtId="166" fontId="0" fillId="0" borderId="1" xfId="0" applyNumberFormat="1" applyFont="1" applyFill="1" applyBorder="1" applyAlignment="1">
      <alignment horizontal="right" vertical="center"/>
    </xf>
    <xf numFmtId="166" fontId="13" fillId="0" borderId="1" xfId="0" applyNumberFormat="1" applyFont="1" applyBorder="1" applyAlignment="1">
      <alignment horizontal="right" vertical="center"/>
    </xf>
    <xf numFmtId="166" fontId="6" fillId="0" borderId="1" xfId="0" applyNumberFormat="1" applyFont="1" applyFill="1" applyBorder="1" applyAlignment="1">
      <alignment horizontal="right" vertical="center"/>
    </xf>
    <xf numFmtId="1" fontId="0" fillId="0" borderId="1" xfId="0" applyNumberFormat="1" applyFont="1" applyFill="1" applyBorder="1" applyAlignment="1">
      <alignment horizontal="left" vertical="center"/>
    </xf>
    <xf numFmtId="166" fontId="29" fillId="0" borderId="0" xfId="7" applyNumberFormat="1" applyFont="1" applyBorder="1" applyAlignment="1">
      <alignment horizontal="center"/>
    </xf>
    <xf numFmtId="166" fontId="6" fillId="0" borderId="1" xfId="7" applyNumberFormat="1" applyFont="1" applyBorder="1" applyAlignment="1">
      <alignment horizontal="left" vertical="center"/>
    </xf>
    <xf numFmtId="166" fontId="7" fillId="0" borderId="1" xfId="7" applyNumberFormat="1" applyFont="1" applyBorder="1" applyAlignment="1">
      <alignment horizontal="center" vertical="center"/>
    </xf>
    <xf numFmtId="0" fontId="0" fillId="0" borderId="0" xfId="0" applyFont="1" applyBorder="1" applyAlignment="1">
      <alignment vertical="center" wrapText="1"/>
    </xf>
    <xf numFmtId="0" fontId="41" fillId="0" borderId="0" xfId="3" applyFont="1"/>
    <xf numFmtId="0" fontId="6" fillId="0" borderId="0" xfId="7" applyFont="1" applyFill="1" applyBorder="1" applyAlignment="1">
      <alignment horizontal="left" vertical="center"/>
    </xf>
    <xf numFmtId="171" fontId="6" fillId="0" borderId="0" xfId="7" applyNumberFormat="1" applyFont="1" applyFill="1" applyBorder="1" applyAlignment="1">
      <alignment vertical="center"/>
    </xf>
    <xf numFmtId="166" fontId="7" fillId="0" borderId="0" xfId="7" applyNumberFormat="1" applyFont="1" applyFill="1" applyBorder="1" applyAlignment="1">
      <alignment vertical="center"/>
    </xf>
    <xf numFmtId="164" fontId="3" fillId="0" borderId="0" xfId="10" applyNumberFormat="1" applyFont="1"/>
    <xf numFmtId="166" fontId="7" fillId="0" borderId="0" xfId="7" applyNumberFormat="1" applyFont="1" applyBorder="1" applyAlignment="1">
      <alignment vertical="center"/>
    </xf>
    <xf numFmtId="0" fontId="18" fillId="0" borderId="0" xfId="7" applyFont="1" applyFill="1"/>
    <xf numFmtId="0" fontId="3" fillId="0" borderId="0" xfId="7" applyFont="1" applyFill="1" applyBorder="1"/>
    <xf numFmtId="0" fontId="7" fillId="0" borderId="1" xfId="7" applyFont="1" applyFill="1" applyBorder="1" applyAlignment="1">
      <alignment vertical="center"/>
    </xf>
    <xf numFmtId="166" fontId="6" fillId="0" borderId="0" xfId="7" applyNumberFormat="1" applyFont="1" applyFill="1" applyBorder="1" applyAlignment="1">
      <alignment vertical="center"/>
    </xf>
    <xf numFmtId="168" fontId="29" fillId="0" borderId="0" xfId="7" applyNumberFormat="1" applyFont="1" applyFill="1" applyBorder="1" applyAlignment="1">
      <alignment horizontal="center"/>
    </xf>
    <xf numFmtId="0" fontId="3" fillId="0" borderId="0" xfId="7" applyFont="1" applyAlignment="1"/>
    <xf numFmtId="3" fontId="3" fillId="0" borderId="0" xfId="7" applyNumberFormat="1" applyFont="1" applyAlignment="1"/>
    <xf numFmtId="3" fontId="18" fillId="0" borderId="0" xfId="7" applyNumberFormat="1" applyFont="1" applyAlignment="1"/>
    <xf numFmtId="0" fontId="18" fillId="0" borderId="0" xfId="7" applyFont="1" applyAlignment="1"/>
    <xf numFmtId="0" fontId="3" fillId="0" borderId="0" xfId="7" applyFont="1" applyBorder="1" applyAlignment="1"/>
    <xf numFmtId="0" fontId="6" fillId="0" borderId="0" xfId="7" applyFont="1" applyBorder="1" applyAlignment="1"/>
    <xf numFmtId="0" fontId="6" fillId="0" borderId="1" xfId="7" applyFont="1" applyBorder="1" applyAlignment="1">
      <alignment horizontal="left"/>
    </xf>
    <xf numFmtId="166" fontId="6" fillId="0" borderId="1" xfId="7" applyNumberFormat="1" applyFont="1" applyBorder="1" applyAlignment="1"/>
    <xf numFmtId="166" fontId="7" fillId="0" borderId="1" xfId="7" applyNumberFormat="1" applyFont="1" applyBorder="1" applyAlignment="1"/>
    <xf numFmtId="171" fontId="6" fillId="0" borderId="1" xfId="9" applyNumberFormat="1" applyFont="1" applyBorder="1" applyAlignment="1"/>
    <xf numFmtId="171" fontId="6" fillId="0" borderId="1" xfId="7" applyNumberFormat="1" applyFont="1" applyBorder="1" applyAlignment="1"/>
    <xf numFmtId="0" fontId="19" fillId="0" borderId="1" xfId="7" applyFont="1" applyBorder="1" applyAlignment="1">
      <alignment horizontal="left"/>
    </xf>
    <xf numFmtId="171" fontId="19" fillId="0" borderId="1" xfId="9" applyNumberFormat="1" applyFont="1" applyBorder="1" applyAlignment="1"/>
    <xf numFmtId="166" fontId="21" fillId="0" borderId="1" xfId="7" applyNumberFormat="1" applyFont="1" applyBorder="1" applyAlignment="1"/>
    <xf numFmtId="0" fontId="19" fillId="0" borderId="0" xfId="7" applyFont="1" applyBorder="1" applyAlignment="1"/>
    <xf numFmtId="171" fontId="19" fillId="0" borderId="0" xfId="7" applyNumberFormat="1" applyFont="1" applyBorder="1" applyAlignment="1"/>
    <xf numFmtId="0" fontId="9" fillId="0" borderId="0" xfId="7" applyFont="1" applyBorder="1" applyAlignment="1"/>
    <xf numFmtId="171" fontId="6" fillId="0" borderId="0" xfId="7" applyNumberFormat="1" applyFont="1" applyBorder="1" applyAlignment="1"/>
    <xf numFmtId="166" fontId="7" fillId="0" borderId="0" xfId="7" applyNumberFormat="1" applyFont="1" applyBorder="1" applyAlignment="1"/>
    <xf numFmtId="0" fontId="37" fillId="0" borderId="0" xfId="7" applyFont="1" applyBorder="1" applyAlignment="1"/>
    <xf numFmtId="0" fontId="6" fillId="0" borderId="3" xfId="7" applyFont="1" applyBorder="1" applyAlignment="1">
      <alignment horizontal="left"/>
    </xf>
    <xf numFmtId="171" fontId="6" fillId="0" borderId="3" xfId="7" applyNumberFormat="1" applyFont="1" applyBorder="1" applyAlignment="1"/>
    <xf numFmtId="166" fontId="7" fillId="0" borderId="3" xfId="7" applyNumberFormat="1" applyFont="1" applyBorder="1" applyAlignment="1"/>
    <xf numFmtId="0" fontId="7" fillId="0" borderId="0" xfId="16" applyFont="1" applyFill="1" applyBorder="1" applyAlignment="1"/>
    <xf numFmtId="173" fontId="1" fillId="0" borderId="0" xfId="15" applyNumberFormat="1" applyFont="1" applyBorder="1" applyAlignment="1"/>
    <xf numFmtId="0" fontId="6" fillId="0" borderId="0" xfId="7" applyFont="1" applyFill="1" applyBorder="1" applyAlignment="1"/>
    <xf numFmtId="173" fontId="44" fillId="0" borderId="0" xfId="15" applyNumberFormat="1" applyFont="1" applyBorder="1" applyAlignment="1"/>
    <xf numFmtId="171" fontId="42" fillId="0" borderId="0" xfId="7" applyNumberFormat="1" applyFont="1" applyBorder="1" applyAlignment="1"/>
    <xf numFmtId="166" fontId="43" fillId="0" borderId="0" xfId="7" applyNumberFormat="1" applyFont="1" applyBorder="1" applyAlignment="1"/>
    <xf numFmtId="0" fontId="42" fillId="0" borderId="0" xfId="7" applyFont="1" applyBorder="1" applyAlignment="1"/>
    <xf numFmtId="2" fontId="6" fillId="0" borderId="1" xfId="7" applyNumberFormat="1" applyFont="1" applyBorder="1" applyAlignment="1"/>
    <xf numFmtId="2" fontId="7" fillId="0" borderId="1" xfId="7" applyNumberFormat="1" applyFont="1" applyBorder="1" applyAlignment="1"/>
    <xf numFmtId="0" fontId="6" fillId="0" borderId="0" xfId="7" applyFont="1" applyAlignment="1"/>
    <xf numFmtId="2" fontId="6" fillId="0" borderId="0" xfId="7" applyNumberFormat="1" applyFont="1" applyBorder="1" applyAlignment="1"/>
    <xf numFmtId="2" fontId="7" fillId="0" borderId="0" xfId="7" applyNumberFormat="1" applyFont="1" applyBorder="1" applyAlignment="1"/>
    <xf numFmtId="0" fontId="6" fillId="0" borderId="1" xfId="7" applyFont="1" applyFill="1" applyBorder="1" applyAlignment="1">
      <alignment horizontal="left"/>
    </xf>
    <xf numFmtId="2" fontId="6" fillId="0" borderId="1" xfId="7" applyNumberFormat="1" applyFont="1" applyFill="1" applyBorder="1" applyAlignment="1"/>
    <xf numFmtId="2" fontId="7" fillId="0" borderId="1" xfId="7" applyNumberFormat="1" applyFont="1" applyFill="1" applyBorder="1" applyAlignment="1"/>
    <xf numFmtId="173" fontId="45" fillId="0" borderId="1" xfId="15" applyNumberFormat="1" applyFont="1" applyBorder="1" applyAlignment="1"/>
    <xf numFmtId="0" fontId="6" fillId="0" borderId="0" xfId="7" applyFont="1" applyFill="1" applyAlignment="1"/>
    <xf numFmtId="0" fontId="6" fillId="0" borderId="0" xfId="7" applyFont="1" applyAlignment="1">
      <alignment vertical="center"/>
    </xf>
    <xf numFmtId="3" fontId="13" fillId="0" borderId="0" xfId="0" applyNumberFormat="1" applyFont="1" applyAlignment="1">
      <alignment vertical="center"/>
    </xf>
    <xf numFmtId="166" fontId="13" fillId="0" borderId="0" xfId="0" applyNumberFormat="1" applyFont="1"/>
    <xf numFmtId="168" fontId="13" fillId="0" borderId="0" xfId="0" applyNumberFormat="1" applyFont="1" applyAlignment="1">
      <alignment vertical="center"/>
    </xf>
    <xf numFmtId="164" fontId="6" fillId="0" borderId="1" xfId="7" applyNumberFormat="1" applyFont="1" applyFill="1" applyBorder="1" applyAlignment="1"/>
    <xf numFmtId="2" fontId="3" fillId="0" borderId="0" xfId="7" applyNumberFormat="1" applyFont="1" applyAlignment="1"/>
    <xf numFmtId="2" fontId="18" fillId="0" borderId="0" xfId="7" applyNumberFormat="1" applyFont="1" applyAlignment="1"/>
    <xf numFmtId="2" fontId="3" fillId="0" borderId="0" xfId="7" applyNumberFormat="1" applyFont="1" applyBorder="1" applyAlignment="1"/>
    <xf numFmtId="2" fontId="6" fillId="0" borderId="3" xfId="7" applyNumberFormat="1" applyFont="1" applyBorder="1" applyAlignment="1"/>
    <xf numFmtId="2" fontId="42" fillId="0" borderId="0" xfId="7" applyNumberFormat="1" applyFont="1" applyBorder="1" applyAlignment="1"/>
    <xf numFmtId="2" fontId="6" fillId="0" borderId="0" xfId="7" applyNumberFormat="1" applyFont="1" applyAlignment="1"/>
    <xf numFmtId="164" fontId="3" fillId="0" borderId="0" xfId="7" applyNumberFormat="1" applyFont="1" applyAlignment="1"/>
    <xf numFmtId="164" fontId="18" fillId="0" borderId="0" xfId="7" applyNumberFormat="1" applyFont="1" applyAlignment="1"/>
    <xf numFmtId="164" fontId="3" fillId="0" borderId="0" xfId="7" applyNumberFormat="1" applyFont="1" applyBorder="1" applyAlignment="1"/>
    <xf numFmtId="164" fontId="6" fillId="0" borderId="0" xfId="7" applyNumberFormat="1" applyFont="1" applyBorder="1" applyAlignment="1"/>
    <xf numFmtId="164" fontId="7" fillId="0" borderId="1" xfId="7" applyNumberFormat="1" applyFont="1" applyBorder="1" applyAlignment="1">
      <alignment horizontal="right" vertical="center" wrapText="1"/>
    </xf>
    <xf numFmtId="164" fontId="6" fillId="0" borderId="1" xfId="7" applyNumberFormat="1" applyFont="1" applyBorder="1" applyAlignment="1"/>
    <xf numFmtId="164" fontId="6" fillId="0" borderId="3" xfId="7" applyNumberFormat="1" applyFont="1" applyBorder="1" applyAlignment="1"/>
    <xf numFmtId="164" fontId="42" fillId="0" borderId="0" xfId="7" applyNumberFormat="1" applyFont="1" applyBorder="1" applyAlignment="1"/>
    <xf numFmtId="164" fontId="6" fillId="0" borderId="0" xfId="7" applyNumberFormat="1" applyFont="1" applyAlignment="1"/>
    <xf numFmtId="2" fontId="7" fillId="0" borderId="1" xfId="16" applyNumberFormat="1" applyFont="1" applyFill="1" applyBorder="1" applyAlignment="1">
      <alignment horizontal="right" vertical="center"/>
    </xf>
    <xf numFmtId="171" fontId="7" fillId="0" borderId="0" xfId="7" applyNumberFormat="1" applyFont="1" applyFill="1" applyBorder="1" applyAlignment="1">
      <alignment horizontal="right" vertical="center"/>
    </xf>
    <xf numFmtId="171" fontId="6" fillId="0" borderId="1" xfId="7" applyNumberFormat="1" applyFont="1" applyFill="1" applyBorder="1" applyAlignment="1">
      <alignment horizontal="right" vertical="center"/>
    </xf>
    <xf numFmtId="0" fontId="7" fillId="0" borderId="1" xfId="7" applyFont="1" applyFill="1" applyBorder="1" applyAlignment="1">
      <alignment horizontal="left" vertical="center" wrapText="1"/>
    </xf>
    <xf numFmtId="0" fontId="7" fillId="0" borderId="1" xfId="7" applyFont="1" applyFill="1" applyBorder="1" applyAlignment="1">
      <alignment horizontal="right" vertical="center"/>
    </xf>
    <xf numFmtId="3" fontId="6" fillId="2" borderId="0" xfId="0" applyNumberFormat="1" applyFont="1" applyFill="1"/>
    <xf numFmtId="3" fontId="0" fillId="2" borderId="0" xfId="0" applyNumberFormat="1" applyFill="1"/>
    <xf numFmtId="3" fontId="6" fillId="0" borderId="0" xfId="0" applyNumberFormat="1" applyFont="1" applyFill="1"/>
    <xf numFmtId="3" fontId="0" fillId="0" borderId="0" xfId="0" applyNumberFormat="1" applyFill="1"/>
    <xf numFmtId="168" fontId="6" fillId="0" borderId="0" xfId="7" applyNumberFormat="1" applyFont="1" applyFill="1" applyBorder="1" applyAlignment="1">
      <alignment vertical="center"/>
    </xf>
    <xf numFmtId="165" fontId="6" fillId="0" borderId="0" xfId="12" applyNumberFormat="1" applyFont="1" applyFill="1" applyBorder="1" applyAlignment="1">
      <alignment vertical="center"/>
    </xf>
    <xf numFmtId="169" fontId="6" fillId="0" borderId="0" xfId="7" applyNumberFormat="1" applyFont="1" applyFill="1" applyBorder="1" applyAlignment="1">
      <alignment vertical="center"/>
    </xf>
    <xf numFmtId="172" fontId="6" fillId="0" borderId="0" xfId="8" applyNumberFormat="1" applyFont="1" applyFill="1" applyBorder="1" applyAlignment="1">
      <alignment vertical="center"/>
    </xf>
    <xf numFmtId="165" fontId="6" fillId="0" borderId="0" xfId="8" applyNumberFormat="1" applyFont="1" applyFill="1" applyBorder="1" applyAlignment="1">
      <alignment vertical="center"/>
    </xf>
    <xf numFmtId="166" fontId="6" fillId="0" borderId="1" xfId="12" applyNumberFormat="1" applyFont="1" applyFill="1" applyBorder="1" applyAlignment="1">
      <alignment vertical="center"/>
    </xf>
    <xf numFmtId="166" fontId="6" fillId="0" borderId="0" xfId="12" applyNumberFormat="1" applyFont="1" applyFill="1" applyBorder="1" applyAlignment="1">
      <alignment vertical="center"/>
    </xf>
    <xf numFmtId="166" fontId="12" fillId="0" borderId="0" xfId="7" applyNumberFormat="1" applyFont="1" applyBorder="1" applyAlignment="1">
      <alignment horizontal="center"/>
    </xf>
    <xf numFmtId="166" fontId="7" fillId="0" borderId="0" xfId="7" applyNumberFormat="1" applyFont="1" applyBorder="1" applyAlignment="1">
      <alignment horizontal="center"/>
    </xf>
    <xf numFmtId="166" fontId="7" fillId="0" borderId="1" xfId="7" applyNumberFormat="1" applyFont="1" applyBorder="1" applyAlignment="1">
      <alignment horizontal="right" vertical="center" wrapText="1"/>
    </xf>
    <xf numFmtId="166" fontId="6" fillId="0" borderId="1" xfId="9" applyNumberFormat="1" applyFont="1" applyBorder="1" applyAlignment="1"/>
    <xf numFmtId="166" fontId="19" fillId="0" borderId="1" xfId="9" applyNumberFormat="1" applyFont="1" applyBorder="1" applyAlignment="1"/>
    <xf numFmtId="0" fontId="6" fillId="0" borderId="0" xfId="2" applyFont="1" applyBorder="1" applyAlignment="1">
      <alignment horizontal="right" vertical="center"/>
    </xf>
    <xf numFmtId="0" fontId="24" fillId="0" borderId="0" xfId="2" applyFont="1" applyBorder="1" applyAlignment="1">
      <alignment horizontal="right" vertical="center"/>
    </xf>
    <xf numFmtId="0" fontId="7" fillId="0" borderId="0" xfId="2" applyFont="1" applyBorder="1" applyAlignment="1">
      <alignment horizontal="right" vertical="center"/>
    </xf>
    <xf numFmtId="3" fontId="13" fillId="0" borderId="1" xfId="0" applyNumberFormat="1" applyFont="1" applyBorder="1" applyAlignment="1">
      <alignment horizontal="center" vertical="center"/>
    </xf>
    <xf numFmtId="166" fontId="6" fillId="0" borderId="2" xfId="2" applyNumberFormat="1" applyFont="1" applyFill="1" applyBorder="1" applyAlignment="1">
      <alignment horizontal="right" vertical="center"/>
    </xf>
  </cellXfs>
  <cellStyles count="17">
    <cellStyle name="Lien hypertexte" xfId="1" builtinId="8"/>
    <cellStyle name="Lien hypertexte 2" xfId="4" xr:uid="{00000000-0005-0000-0000-000001000000}"/>
    <cellStyle name="Normal" xfId="0" builtinId="0"/>
    <cellStyle name="Normal 2" xfId="3" xr:uid="{00000000-0005-0000-0000-000003000000}"/>
    <cellStyle name="Normal 3" xfId="7" xr:uid="{00000000-0005-0000-0000-000004000000}"/>
    <cellStyle name="Normal 4" xfId="14" xr:uid="{00000000-0005-0000-0000-000005000000}"/>
    <cellStyle name="Normal_entréesrecettes" xfId="12" xr:uid="{00000000-0005-0000-0000-000006000000}"/>
    <cellStyle name="Normal_entréesrecettes 2" xfId="8" xr:uid="{00000000-0005-0000-0000-000007000000}"/>
    <cellStyle name="Normal_filmexpl" xfId="13" xr:uid="{00000000-0005-0000-0000-000008000000}"/>
    <cellStyle name="Normal_FREQJOUR" xfId="10" xr:uid="{00000000-0005-0000-0000-00000A000000}"/>
    <cellStyle name="Normal_NATIOSOR" xfId="2" xr:uid="{00000000-0005-0000-0000-00000B000000}"/>
    <cellStyle name="Normal_répartrecettes" xfId="16" xr:uid="{00000000-0005-0000-0000-00000C000000}"/>
    <cellStyle name="Normal_répartrecettes 2" xfId="9" xr:uid="{00000000-0005-0000-0000-00000D000000}"/>
    <cellStyle name="Normal_TABLEAUX" xfId="5" xr:uid="{00000000-0005-0000-0000-00000E000000}"/>
    <cellStyle name="Pourcentage" xfId="15" builtinId="5"/>
    <cellStyle name="Pourcentage 2" xfId="6" xr:uid="{00000000-0005-0000-0000-000010000000}"/>
    <cellStyle name="Pourcentage 3" xfId="11" xr:uid="{00000000-0005-0000-0000-000011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28575</xdr:rowOff>
    </xdr:from>
    <xdr:to>
      <xdr:col>1</xdr:col>
      <xdr:colOff>704850</xdr:colOff>
      <xdr:row>2</xdr:row>
      <xdr:rowOff>9525</xdr:rowOff>
    </xdr:to>
    <xdr:pic>
      <xdr:nvPicPr>
        <xdr:cNvPr id="9218" name="Picture 2" descr="image_gallery">
          <a:extLst>
            <a:ext uri="{FF2B5EF4-FFF2-40B4-BE49-F238E27FC236}">
              <a16:creationId xmlns:a16="http://schemas.microsoft.com/office/drawing/2014/main" id="{00000000-0008-0000-0000-0000022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28575"/>
          <a:ext cx="14573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5</xdr:row>
      <xdr:rowOff>161923</xdr:rowOff>
    </xdr:from>
    <xdr:to>
      <xdr:col>12</xdr:col>
      <xdr:colOff>0</xdr:colOff>
      <xdr:row>38</xdr:row>
      <xdr:rowOff>57150</xdr:rowOff>
    </xdr:to>
    <xdr:sp macro="" textlink="">
      <xdr:nvSpPr>
        <xdr:cNvPr id="2" name="Rectangle 1">
          <a:extLst>
            <a:ext uri="{FF2B5EF4-FFF2-40B4-BE49-F238E27FC236}">
              <a16:creationId xmlns:a16="http://schemas.microsoft.com/office/drawing/2014/main" id="{00000000-0008-0000-0100-000002000000}"/>
            </a:ext>
          </a:extLst>
        </xdr:cNvPr>
        <xdr:cNvSpPr>
          <a:spLocks noChangeArrowheads="1"/>
        </xdr:cNvSpPr>
      </xdr:nvSpPr>
      <xdr:spPr bwMode="auto">
        <a:xfrm>
          <a:off x="381000" y="1019173"/>
          <a:ext cx="8382000" cy="5467352"/>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1" i="1" u="none" strike="noStrike" baseline="0">
              <a:solidFill>
                <a:srgbClr val="000000"/>
              </a:solidFill>
              <a:latin typeface="Arial" panose="020B0604020202020204" pitchFamily="34" charset="0"/>
              <a:cs typeface="Arial" panose="020B0604020202020204" pitchFamily="34" charset="0"/>
            </a:rPr>
            <a:t>Nombre d'entrées</a:t>
          </a:r>
          <a:endParaRPr lang="fr-FR"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fr-FR" sz="1000" b="0" i="0" u="none" strike="noStrike" baseline="0">
              <a:solidFill>
                <a:srgbClr val="000000"/>
              </a:solidFill>
              <a:latin typeface="Arial" panose="020B0604020202020204" pitchFamily="34" charset="0"/>
              <a:cs typeface="Arial" panose="020B0604020202020204" pitchFamily="34" charset="0"/>
            </a:rPr>
            <a:t>Le nombre d'entrées comptabilisées correspond à la fréquentation dite commerciale. Ainsi, les entrées dans les ciné-clubs, les cinémathèques, la plupart des festivals échappent à cette comptabilisation. D'autre part, ne sont comptabilisées que les entrées payantes des salles commerciales, c'est-à-dire les entrées donnant lieu à recettes pour les distributeurs.</a:t>
          </a:r>
        </a:p>
        <a:p>
          <a:pPr algn="l" rtl="0">
            <a:defRPr sz="1000"/>
          </a:pPr>
          <a:endParaRPr lang="fr-FR"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fr-FR" sz="1000" b="1" i="1" u="none" strike="noStrike" baseline="0">
              <a:solidFill>
                <a:srgbClr val="000000"/>
              </a:solidFill>
              <a:latin typeface="Arial" panose="020B0604020202020204" pitchFamily="34" charset="0"/>
              <a:cs typeface="Arial" panose="020B0604020202020204" pitchFamily="34" charset="0"/>
            </a:rPr>
            <a:t>Nationalité des films</a:t>
          </a:r>
          <a:endParaRPr lang="fr-FR"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fr-FR" sz="1000" b="0" i="0" u="none" strike="noStrike" baseline="0">
              <a:solidFill>
                <a:srgbClr val="000000"/>
              </a:solidFill>
              <a:latin typeface="Arial" panose="020B0604020202020204" pitchFamily="34" charset="0"/>
              <a:cs typeface="Arial" panose="020B0604020202020204" pitchFamily="34" charset="0"/>
            </a:rPr>
            <a:t>La nationalité est automatiquement française lorsqu'il s'agit d'un film ayant reçu l'agrément. Pour les autres films, la nationalité résulte des certificats d'origine délivrés par les instances cinématographiques des pays concernés et figurant dans la demande de visa.</a:t>
          </a:r>
        </a:p>
        <a:p>
          <a:pPr algn="l" rtl="0">
            <a:defRPr sz="1000"/>
          </a:pPr>
          <a:endParaRPr lang="fr-FR"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fr-FR" sz="1000" b="1" i="1" u="none" strike="noStrike" baseline="0">
              <a:solidFill>
                <a:srgbClr val="000000"/>
              </a:solidFill>
              <a:latin typeface="Arial" panose="020B0604020202020204" pitchFamily="34" charset="0"/>
              <a:cs typeface="Arial" panose="020B0604020202020204" pitchFamily="34" charset="0"/>
            </a:rPr>
            <a:t>Recettes guichets</a:t>
          </a:r>
          <a:endParaRPr lang="fr-FR"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fr-FR" sz="1000" b="0" i="0" u="none" strike="noStrike" baseline="0">
              <a:solidFill>
                <a:srgbClr val="000000"/>
              </a:solidFill>
              <a:latin typeface="Arial" panose="020B0604020202020204" pitchFamily="34" charset="0"/>
              <a:cs typeface="Arial" panose="020B0604020202020204" pitchFamily="34" charset="0"/>
            </a:rPr>
            <a:t>Ce sont les recettes perçues aux guichets des salles. La répartition de la recette entre producteurs, distributeurs et toutes les parties prenantes s'effectue dans la majeure partie des cas selon des contrats au pourcentage.</a:t>
          </a:r>
        </a:p>
        <a:p>
          <a:pPr algn="l" rtl="0">
            <a:defRPr sz="1000"/>
          </a:pPr>
          <a:r>
            <a:rPr lang="fr-FR" sz="1000" b="0" i="0" u="none" strike="noStrike" baseline="0">
              <a:solidFill>
                <a:srgbClr val="000000"/>
              </a:solidFill>
              <a:latin typeface="Arial" panose="020B0604020202020204" pitchFamily="34" charset="0"/>
              <a:cs typeface="Arial" panose="020B0604020202020204" pitchFamily="34" charset="0"/>
            </a:rPr>
            <a:t>La taxe spéciale sur le prix des billets de cinéma a été instituée par l'article 74 de la loi de finances pour 1960. Son produit représente environ 11 % de la recette perçue aux guichets des salles (taux unique à 10,72 % depuis 2007).</a:t>
          </a:r>
        </a:p>
        <a:p>
          <a:pPr algn="l" rtl="0">
            <a:defRPr sz="1000"/>
          </a:pPr>
          <a:r>
            <a:rPr lang="fr-FR" sz="1000" b="0" i="0" u="none" strike="noStrike" baseline="0">
              <a:solidFill>
                <a:srgbClr val="000000"/>
              </a:solidFill>
              <a:latin typeface="Arial" panose="020B0604020202020204" pitchFamily="34" charset="0"/>
              <a:cs typeface="Arial" panose="020B0604020202020204" pitchFamily="34" charset="0"/>
            </a:rPr>
            <a:t>Jusqu'en 1979, les statistiques de recettes n'incluaient pas la taxe spéciale. Depuis 1980, elles l'incluent. Il y a donc une rupture de série pour les recettes et la recette moyenne par entrée entre 1979 et 1980.</a:t>
          </a:r>
        </a:p>
        <a:p>
          <a:pPr algn="l" rtl="0">
            <a:defRPr sz="1000"/>
          </a:pPr>
          <a:r>
            <a:rPr lang="fr-FR" sz="1000" b="0" i="0" u="none" strike="noStrike" baseline="0">
              <a:solidFill>
                <a:srgbClr val="000000"/>
              </a:solidFill>
              <a:latin typeface="Arial" panose="020B0604020202020204" pitchFamily="34" charset="0"/>
              <a:cs typeface="Arial" panose="020B0604020202020204" pitchFamily="34" charset="0"/>
            </a:rPr>
            <a:t>A partir de 2000, l'apparition des cartes d'abonnements à entrées illimitées modifient la notion de recettes guichets. Pour ces entrées, la recette correspondante n'est plus le prix payé par les spectateurs aux guichets, mais la valorisation théorique de ce prix sur laquelle sera assis l'ensemble des calculs de répartition de recette entre les ayants-droit (y compris la taxe spéciale).</a:t>
          </a:r>
        </a:p>
        <a:p>
          <a:pPr algn="l" rtl="0">
            <a:defRPr sz="1000"/>
          </a:pPr>
          <a:endParaRPr lang="fr-FR"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fr-FR" sz="1000" b="1" i="1" u="none" strike="noStrike" baseline="0">
              <a:solidFill>
                <a:srgbClr val="000000"/>
              </a:solidFill>
              <a:latin typeface="Arial" panose="020B0604020202020204" pitchFamily="34" charset="0"/>
              <a:cs typeface="Arial" panose="020B0604020202020204" pitchFamily="34" charset="0"/>
            </a:rPr>
            <a:t>Semaine cinématographique</a:t>
          </a:r>
          <a:endParaRPr lang="fr-FR"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fr-FR" sz="1000" b="0" i="0" u="none" strike="noStrike" baseline="0">
              <a:solidFill>
                <a:srgbClr val="000000"/>
              </a:solidFill>
              <a:latin typeface="Arial" panose="020B0604020202020204" pitchFamily="34" charset="0"/>
              <a:cs typeface="Arial" panose="020B0604020202020204" pitchFamily="34" charset="0"/>
            </a:rPr>
            <a:t>La semaine cinématographique commence le mercredi, jour de sortie des films, et se termine le mardi suivant.</a:t>
          </a:r>
        </a:p>
        <a:p>
          <a:pPr algn="l" rtl="0">
            <a:defRPr sz="1000"/>
          </a:pPr>
          <a:endParaRPr lang="fr-FR" sz="1000" b="0" i="0" u="none" strike="noStrike" baseline="0">
            <a:solidFill>
              <a:srgbClr val="000000"/>
            </a:solidFill>
            <a:latin typeface="Arial" panose="020B0604020202020204" pitchFamily="34" charset="0"/>
            <a:cs typeface="Arial" panose="020B0604020202020204" pitchFamily="34" charset="0"/>
          </a:endParaRPr>
        </a:p>
        <a:p>
          <a:pPr rtl="0"/>
          <a:r>
            <a:rPr lang="fr-FR" sz="1000" b="1" i="1" baseline="0">
              <a:effectLst/>
              <a:latin typeface="Arial" pitchFamily="34" charset="0"/>
              <a:ea typeface="+mn-ea"/>
              <a:cs typeface="Arial" pitchFamily="34" charset="0"/>
            </a:rPr>
            <a:t>Date de sortie d'un film</a:t>
          </a:r>
          <a:endParaRPr lang="fr-FR" sz="1000">
            <a:effectLst/>
            <a:latin typeface="Arial" pitchFamily="34" charset="0"/>
            <a:cs typeface="Arial" pitchFamily="34" charset="0"/>
          </a:endParaRPr>
        </a:p>
        <a:p>
          <a:pPr rtl="0"/>
          <a:r>
            <a:rPr lang="fr-FR" sz="1000" b="0" i="0" baseline="0">
              <a:effectLst/>
              <a:latin typeface="Arial" pitchFamily="34" charset="0"/>
              <a:ea typeface="+mn-ea"/>
              <a:cs typeface="Arial" pitchFamily="34" charset="0"/>
            </a:rPr>
            <a:t>C'est la date de première projection commerciale du film.</a:t>
          </a:r>
        </a:p>
        <a:p>
          <a:pPr rtl="0"/>
          <a:endParaRPr lang="fr-FR" sz="1000">
            <a:effectLst/>
            <a:latin typeface="Arial" pitchFamily="34" charset="0"/>
            <a:cs typeface="Arial" pitchFamily="34" charset="0"/>
          </a:endParaRPr>
        </a:p>
        <a:p>
          <a:pPr rtl="0"/>
          <a:r>
            <a:rPr lang="fr-FR" sz="1000" b="1" i="1" baseline="0">
              <a:effectLst/>
              <a:latin typeface="Arial" pitchFamily="34" charset="0"/>
              <a:ea typeface="+mn-ea"/>
              <a:cs typeface="Arial" pitchFamily="34" charset="0"/>
            </a:rPr>
            <a:t>Films exploités et films en première exclusivité</a:t>
          </a:r>
          <a:endParaRPr lang="fr-FR" sz="1000" i="1">
            <a:effectLst/>
            <a:latin typeface="Arial" pitchFamily="34" charset="0"/>
            <a:cs typeface="Arial" pitchFamily="34" charset="0"/>
          </a:endParaRPr>
        </a:p>
        <a:p>
          <a:pPr rtl="0"/>
          <a:r>
            <a:rPr lang="fr-FR" sz="1000" b="0" i="0" baseline="0">
              <a:effectLst/>
              <a:latin typeface="Arial" pitchFamily="34" charset="0"/>
              <a:ea typeface="+mn-ea"/>
              <a:cs typeface="Arial" pitchFamily="34" charset="0"/>
            </a:rPr>
            <a:t>Les films exploités dans l'année sont ceux qui ont été projetés au moins une fois au cours de l'année. Ils peuvent être sortis pour la première fois au cours de l'année (c'est-à-dire en première exclusivité) ou au cours d'une année antérieure.</a:t>
          </a:r>
          <a:endParaRPr lang="fr-FR" sz="1000">
            <a:effectLst/>
            <a:latin typeface="Arial" pitchFamily="34" charset="0"/>
            <a:cs typeface="Arial" pitchFamily="34" charset="0"/>
          </a:endParaRPr>
        </a:p>
        <a:p>
          <a:pPr algn="l" rtl="0">
            <a:defRPr sz="1000"/>
          </a:pPr>
          <a:endParaRPr lang="fr-FR" sz="1000">
            <a:latin typeface="Arial" panose="020B0604020202020204" pitchFamily="34" charset="0"/>
            <a:cs typeface="Arial" panose="020B0604020202020204" pitchFamily="34" charset="0"/>
          </a:endParaRPr>
        </a:p>
        <a:p>
          <a:pPr algn="l" rtl="0">
            <a:defRPr sz="1000"/>
          </a:pPr>
          <a:r>
            <a:rPr lang="fr-FR" sz="1000" b="1" i="1">
              <a:latin typeface="Arial" panose="020B0604020202020204" pitchFamily="34" charset="0"/>
              <a:cs typeface="Arial" panose="020B0604020202020204" pitchFamily="34" charset="0"/>
            </a:rPr>
            <a:t>Long métrage, court métrage et hors film</a:t>
          </a:r>
        </a:p>
        <a:p>
          <a:pPr algn="l" rtl="0">
            <a:defRPr sz="1000"/>
          </a:pPr>
          <a:r>
            <a:rPr lang="fr-FR" sz="1000">
              <a:latin typeface="Arial" panose="020B0604020202020204" pitchFamily="34" charset="0"/>
              <a:cs typeface="Arial" panose="020B0604020202020204" pitchFamily="34" charset="0"/>
            </a:rPr>
            <a:t>Afin de livrer une analyse plus détaillée de la fréquentation dans les salles de cinéma, trois périmètres distincts de programmes ont été : le long métrage, le court métrage et le hors film (captation de spectacles vivants et programmes audiovisuels). Certaines analyses sont présentées sur l’ensemble des programmes, d’autres uniquement sur le long métrage. L’ensemble des données a été mise à jour depuis 2004 selon cette nouvelle distinction.</a:t>
          </a:r>
        </a:p>
      </xdr:txBody>
    </xdr:sp>
    <xdr:clientData/>
  </xdr:twoCellAnchor>
  <xdr:twoCellAnchor>
    <xdr:from>
      <xdr:col>1</xdr:col>
      <xdr:colOff>0</xdr:colOff>
      <xdr:row>41</xdr:row>
      <xdr:rowOff>0</xdr:rowOff>
    </xdr:from>
    <xdr:to>
      <xdr:col>12</xdr:col>
      <xdr:colOff>0</xdr:colOff>
      <xdr:row>43</xdr:row>
      <xdr:rowOff>28575</xdr:rowOff>
    </xdr:to>
    <xdr:sp macro="" textlink="">
      <xdr:nvSpPr>
        <xdr:cNvPr id="3" name="Rectangle 2">
          <a:extLst>
            <a:ext uri="{FF2B5EF4-FFF2-40B4-BE49-F238E27FC236}">
              <a16:creationId xmlns:a16="http://schemas.microsoft.com/office/drawing/2014/main" id="{00000000-0008-0000-0100-000003000000}"/>
            </a:ext>
          </a:extLst>
        </xdr:cNvPr>
        <xdr:cNvSpPr>
          <a:spLocks noChangeArrowheads="1"/>
        </xdr:cNvSpPr>
      </xdr:nvSpPr>
      <xdr:spPr bwMode="auto">
        <a:xfrm>
          <a:off x="381000" y="5591175"/>
          <a:ext cx="8382000" cy="352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0" i="0" u="none" strike="noStrike" baseline="0">
              <a:solidFill>
                <a:srgbClr val="000000"/>
              </a:solidFill>
              <a:latin typeface="Arial"/>
              <a:cs typeface="Arial"/>
            </a:rPr>
            <a:t>Déclarations de recettes adressées au CNC par les exploitants de salles de cinéma</a:t>
          </a:r>
        </a:p>
        <a:p>
          <a:pPr algn="l" rtl="0">
            <a:defRPr sz="1000"/>
          </a:pPr>
          <a:r>
            <a:rPr lang="fr-FR" sz="1000" b="0" i="0" u="none" strike="noStrike" baseline="0">
              <a:solidFill>
                <a:srgbClr val="000000"/>
              </a:solidFill>
              <a:latin typeface="Arial"/>
              <a:cs typeface="Arial"/>
            </a:rPr>
            <a:t>CESP, Médiamétrie - 75000 Cinéma</a:t>
          </a:r>
          <a:endParaRPr lang="fr-F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581028</xdr:colOff>
      <xdr:row>10</xdr:row>
      <xdr:rowOff>126965</xdr:rowOff>
    </xdr:to>
    <xdr:sp macro="" textlink="">
      <xdr:nvSpPr>
        <xdr:cNvPr id="2" name="EsriDoNotEdit">
          <a:extLst>
            <a:ext uri="{FF2B5EF4-FFF2-40B4-BE49-F238E27FC236}">
              <a16:creationId xmlns:a16="http://schemas.microsoft.com/office/drawing/2014/main" id="{8FA26F31-8682-4F5A-9324-114D1337B196}"/>
            </a:ext>
          </a:extLst>
        </xdr:cNvPr>
        <xdr:cNvSpPr/>
      </xdr:nvSpPr>
      <xdr:spPr>
        <a:xfrm>
          <a:off x="0" y="0"/>
          <a:ext cx="8201028" cy="1650965"/>
        </a:xfrm>
        <a:prstGeom prst="rect">
          <a:avLst/>
        </a:prstGeom>
        <a:noFill/>
      </xdr:spPr>
      <xdr:txBody>
        <a:bodyPr wrap="none" lIns="91440" tIns="45720" rIns="91440" bIns="45720">
          <a:spAutoFit/>
        </a:bodyPr>
        <a:lstStyle/>
        <a:p>
          <a:pPr algn="ctr"/>
          <a:r>
            <a:rPr lang="fr-FR"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NE PAS MODIFIER </a:t>
          </a:r>
        </a:p>
        <a:p>
          <a:pPr algn="ctr"/>
          <a:r>
            <a:rPr lang="fr-FR"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Pour Esri uniquement</a:t>
          </a: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5:B39"/>
  <sheetViews>
    <sheetView showGridLines="0" tabSelected="1" workbookViewId="0">
      <selection activeCell="A9" sqref="A9"/>
    </sheetView>
  </sheetViews>
  <sheetFormatPr baseColWidth="10" defaultRowHeight="12" x14ac:dyDescent="0.2"/>
  <cols>
    <col min="2" max="2" width="89.42578125" bestFit="1" customWidth="1"/>
  </cols>
  <sheetData>
    <row r="5" spans="1:2" s="1" customFormat="1" ht="26.25" x14ac:dyDescent="0.4">
      <c r="A5" s="1" t="s">
        <v>137</v>
      </c>
    </row>
    <row r="8" spans="1:2" x14ac:dyDescent="0.2">
      <c r="A8" s="274" t="s">
        <v>217</v>
      </c>
    </row>
    <row r="10" spans="1:2" s="30" customFormat="1" ht="21" customHeight="1" x14ac:dyDescent="0.2">
      <c r="B10" s="31" t="s">
        <v>19</v>
      </c>
    </row>
    <row r="12" spans="1:2" s="30" customFormat="1" ht="21" customHeight="1" x14ac:dyDescent="0.2">
      <c r="A12" s="95" t="s">
        <v>155</v>
      </c>
    </row>
    <row r="13" spans="1:2" s="30" customFormat="1" ht="21" customHeight="1" x14ac:dyDescent="0.2">
      <c r="B13" s="113" t="s">
        <v>188</v>
      </c>
    </row>
    <row r="14" spans="1:2" s="30" customFormat="1" ht="21" customHeight="1" x14ac:dyDescent="0.2">
      <c r="B14" s="114" t="s">
        <v>53</v>
      </c>
    </row>
    <row r="15" spans="1:2" s="30" customFormat="1" ht="21" customHeight="1" x14ac:dyDescent="0.2">
      <c r="B15" s="113" t="s">
        <v>189</v>
      </c>
    </row>
    <row r="16" spans="1:2" s="30" customFormat="1" ht="21" customHeight="1" x14ac:dyDescent="0.2">
      <c r="B16" s="114" t="s">
        <v>190</v>
      </c>
    </row>
    <row r="17" spans="1:2" s="30" customFormat="1" ht="21" customHeight="1" x14ac:dyDescent="0.2">
      <c r="B17" s="113" t="s">
        <v>191</v>
      </c>
    </row>
    <row r="18" spans="1:2" ht="21" customHeight="1" x14ac:dyDescent="0.2"/>
    <row r="19" spans="1:2" s="30" customFormat="1" ht="21" customHeight="1" x14ac:dyDescent="0.2">
      <c r="A19" s="95" t="s">
        <v>192</v>
      </c>
    </row>
    <row r="20" spans="1:2" s="30" customFormat="1" ht="21" customHeight="1" x14ac:dyDescent="0.2">
      <c r="B20" s="112" t="s">
        <v>196</v>
      </c>
    </row>
    <row r="21" spans="1:2" s="30" customFormat="1" ht="21" customHeight="1" x14ac:dyDescent="0.2">
      <c r="A21" s="129" t="s">
        <v>156</v>
      </c>
    </row>
    <row r="22" spans="1:2" s="30" customFormat="1" ht="21" customHeight="1" x14ac:dyDescent="0.2">
      <c r="B22" s="32" t="s">
        <v>199</v>
      </c>
    </row>
    <row r="23" spans="1:2" s="30" customFormat="1" ht="21" customHeight="1" x14ac:dyDescent="0.2">
      <c r="B23" s="32" t="s">
        <v>198</v>
      </c>
    </row>
    <row r="24" spans="1:2" s="30" customFormat="1" ht="21" customHeight="1" x14ac:dyDescent="0.2">
      <c r="B24" s="31" t="s">
        <v>157</v>
      </c>
    </row>
    <row r="25" spans="1:2" s="30" customFormat="1" ht="21" customHeight="1" x14ac:dyDescent="0.2">
      <c r="B25" s="31" t="s">
        <v>145</v>
      </c>
    </row>
    <row r="26" spans="1:2" s="30" customFormat="1" ht="21" customHeight="1" x14ac:dyDescent="0.2">
      <c r="B26" s="32" t="s">
        <v>146</v>
      </c>
    </row>
    <row r="27" spans="1:2" s="30" customFormat="1" ht="21" customHeight="1" x14ac:dyDescent="0.2">
      <c r="B27" s="31" t="s">
        <v>147</v>
      </c>
    </row>
    <row r="28" spans="1:2" s="30" customFormat="1" ht="21" customHeight="1" x14ac:dyDescent="0.2">
      <c r="B28" s="31" t="s">
        <v>158</v>
      </c>
    </row>
    <row r="29" spans="1:2" s="30" customFormat="1" ht="21" customHeight="1" x14ac:dyDescent="0.2">
      <c r="B29" s="31" t="s">
        <v>150</v>
      </c>
    </row>
    <row r="30" spans="1:2" s="30" customFormat="1" ht="21" customHeight="1" x14ac:dyDescent="0.2">
      <c r="B30" s="34"/>
    </row>
    <row r="31" spans="1:2" s="30" customFormat="1" ht="21" customHeight="1" x14ac:dyDescent="0.2">
      <c r="A31" s="129" t="s">
        <v>52</v>
      </c>
    </row>
    <row r="32" spans="1:2" s="30" customFormat="1" ht="21" customHeight="1" x14ac:dyDescent="0.2">
      <c r="B32" s="33" t="s">
        <v>159</v>
      </c>
    </row>
    <row r="33" spans="2:2" s="30" customFormat="1" ht="21" customHeight="1" x14ac:dyDescent="0.2">
      <c r="B33" s="31" t="s">
        <v>152</v>
      </c>
    </row>
    <row r="34" spans="2:2" s="30" customFormat="1" ht="21" customHeight="1" x14ac:dyDescent="0.2">
      <c r="B34" s="31" t="s">
        <v>212</v>
      </c>
    </row>
    <row r="35" spans="2:2" s="30" customFormat="1" ht="21" customHeight="1" x14ac:dyDescent="0.2">
      <c r="B35" s="32" t="s">
        <v>153</v>
      </c>
    </row>
    <row r="36" spans="2:2" s="30" customFormat="1" ht="21" customHeight="1" x14ac:dyDescent="0.2">
      <c r="B36" s="31" t="s">
        <v>160</v>
      </c>
    </row>
    <row r="37" spans="2:2" s="30" customFormat="1" ht="21" customHeight="1" x14ac:dyDescent="0.2">
      <c r="B37" s="31"/>
    </row>
    <row r="38" spans="2:2" ht="21" customHeight="1" x14ac:dyDescent="0.2"/>
    <row r="39" spans="2:2" ht="21" customHeight="1" x14ac:dyDescent="0.2"/>
  </sheetData>
  <phoneticPr fontId="9" type="noConversion"/>
  <hyperlinks>
    <hyperlink ref="B10" location="Définitions!A1" display="Définitions et sources" xr:uid="{00000000-0004-0000-0000-000000000000}"/>
    <hyperlink ref="B23" location="filmexpl!A1" display="Films en exploitation" xr:uid="{00000000-0004-0000-0000-000001000000}"/>
    <hyperlink ref="B25" location="entrées!A1" display="Films en exploitation selon leur nombre d'entrées" xr:uid="{00000000-0004-0000-0000-000002000000}"/>
    <hyperlink ref="B26" location="perform!A1" display="Performance des films en exploitation" xr:uid="{00000000-0004-0000-0000-000003000000}"/>
    <hyperlink ref="B27" location="'entrées ff'!A1" display="Films français en exploitation selon leur nombre d'entrées" xr:uid="{00000000-0004-0000-0000-000004000000}"/>
    <hyperlink ref="B28" location="age!A1" display="Films en exploitation selon leur âge*" xr:uid="{00000000-0004-0000-0000-000005000000}"/>
    <hyperlink ref="B24" location="natio!A1" display="Films en exploitation selon leur nationalité" xr:uid="{00000000-0004-0000-0000-000006000000}"/>
    <hyperlink ref="B29" location="classAE!A1" display="Films en exploitation selon leur recommandation" xr:uid="{00000000-0004-0000-0000-000007000000}"/>
    <hyperlink ref="B33" location="'entrées sortie1'!A1" display="Films sortis dans l'année selon leur nombre d'entrées" xr:uid="{00000000-0004-0000-0000-000008000000}"/>
    <hyperlink ref="B35" location="'perform sortie1'!A1" display="Performance des films sortis dans l'année" xr:uid="{00000000-0004-0000-0000-000009000000}"/>
    <hyperlink ref="B32" location="'natio sortie1'!A1" display="Films sortis dans l'année selon leur nationalité" xr:uid="{00000000-0004-0000-0000-00000A000000}"/>
    <hyperlink ref="B36" location="'AE sortie1'!A1" display="Films sortis dans l'année selon leur recommandation" xr:uid="{00000000-0004-0000-0000-00000B000000}"/>
    <hyperlink ref="B22" location="'filmexpl&lt;1979'!A1" display="Films en exploitation en salles depuis 1949 selon la grande nationalité" xr:uid="{00000000-0004-0000-0000-00000C000000}"/>
    <hyperlink ref="B13" location="freqciné!A1" display="Fréquentation des salles de cinéma" xr:uid="{00000000-0004-0000-0000-00000D000000}"/>
    <hyperlink ref="B14" location="décompos!A1" display="Décomposition de la recette guichet" xr:uid="{00000000-0004-0000-0000-00000E000000}"/>
    <hyperlink ref="B15" location="mois!A1" display="Fréquentation mensuelle" xr:uid="{00000000-0004-0000-0000-00000F000000}"/>
    <hyperlink ref="B16" location="semaine!A1" display="Fréquentation hebdomadaire" xr:uid="{00000000-0004-0000-0000-000010000000}"/>
    <hyperlink ref="B17" location="jour!A1" display="Fréquentation par jour" xr:uid="{00000000-0004-0000-0000-000011000000}"/>
    <hyperlink ref="B20" location="'LM CM HF'!A1" display="Fréquentation des salles de cinéma (entrées, séances, recettes)" xr:uid="{00000000-0004-0000-0000-000012000000}"/>
    <hyperlink ref="B34" location="'genre sortie1'!A1" display="Films en première exclusivité en salles selon leur genre" xr:uid="{00000000-0004-0000-0000-000013000000}"/>
  </hyperlinks>
  <pageMargins left="0.59055118110236227" right="0.59055118110236227" top="0.78740157480314965" bottom="0.78740157480314965" header="0.51181102362204722" footer="0.51181102362204722"/>
  <pageSetup paperSize="9" scale="90" orientation="portrait" horizontalDpi="1200" verticalDpi="12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5"/>
  <dimension ref="A1:S172"/>
  <sheetViews>
    <sheetView workbookViewId="0"/>
  </sheetViews>
  <sheetFormatPr baseColWidth="10" defaultRowHeight="12" x14ac:dyDescent="0.2"/>
  <cols>
    <col min="1" max="1" width="18.85546875" style="15" customWidth="1"/>
    <col min="2" max="2" width="13.7109375" style="15" customWidth="1"/>
    <col min="3" max="4" width="15.7109375" style="15" customWidth="1"/>
    <col min="5" max="5" width="11.7109375" style="15" customWidth="1"/>
    <col min="6" max="6" width="9.7109375" style="9" customWidth="1"/>
    <col min="7" max="7" width="16" style="9" customWidth="1"/>
    <col min="8" max="16384" width="11.42578125" style="9"/>
  </cols>
  <sheetData>
    <row r="1" spans="1:7" s="10" customFormat="1" ht="12.75" x14ac:dyDescent="0.2">
      <c r="B1" s="23"/>
      <c r="C1" s="23"/>
      <c r="D1" s="23"/>
      <c r="E1" s="23"/>
      <c r="F1" s="23"/>
      <c r="G1" s="23"/>
    </row>
    <row r="2" spans="1:7" s="29" customFormat="1" ht="12.75" x14ac:dyDescent="0.2">
      <c r="A2" s="27" t="s">
        <v>161</v>
      </c>
      <c r="B2" s="28"/>
      <c r="C2" s="28"/>
      <c r="E2" s="28"/>
      <c r="F2" s="28"/>
      <c r="G2" s="28"/>
    </row>
    <row r="3" spans="1:7" s="10" customFormat="1" ht="12.75" x14ac:dyDescent="0.2">
      <c r="B3" s="23"/>
      <c r="C3" s="23"/>
      <c r="D3" s="23"/>
      <c r="E3" s="23"/>
      <c r="F3" s="23"/>
      <c r="G3" s="23"/>
    </row>
    <row r="4" spans="1:7" s="10" customFormat="1" ht="12.75" x14ac:dyDescent="0.2">
      <c r="B4" s="23"/>
      <c r="C4" s="23"/>
      <c r="D4" s="23"/>
      <c r="E4" s="23"/>
      <c r="F4" s="23"/>
      <c r="G4" s="23"/>
    </row>
    <row r="5" spans="1:7" s="2" customFormat="1" ht="12.75" x14ac:dyDescent="0.2">
      <c r="A5" s="16" t="s">
        <v>143</v>
      </c>
      <c r="B5" s="16"/>
      <c r="C5" s="16"/>
      <c r="D5" s="16"/>
      <c r="E5" s="16"/>
    </row>
    <row r="6" spans="1:7" ht="3" customHeight="1" x14ac:dyDescent="0.2"/>
    <row r="7" spans="1:7" s="13" customFormat="1" x14ac:dyDescent="0.2">
      <c r="A7" s="11" t="s">
        <v>44</v>
      </c>
      <c r="B7" s="12" t="s">
        <v>32</v>
      </c>
      <c r="C7" s="12" t="s">
        <v>33</v>
      </c>
      <c r="D7" s="12" t="s">
        <v>34</v>
      </c>
      <c r="E7" s="12" t="s">
        <v>9</v>
      </c>
      <c r="F7" s="12" t="s">
        <v>20</v>
      </c>
    </row>
    <row r="8" spans="1:7" s="14" customFormat="1" x14ac:dyDescent="0.2">
      <c r="A8" s="17">
        <v>1980</v>
      </c>
      <c r="B8" s="18">
        <v>1763</v>
      </c>
      <c r="C8" s="18">
        <v>1344</v>
      </c>
      <c r="D8" s="369">
        <v>2149</v>
      </c>
      <c r="E8" s="369"/>
      <c r="F8" s="5">
        <f t="shared" ref="F8:F40" si="0">SUM(B8:E8)</f>
        <v>5256</v>
      </c>
    </row>
    <row r="9" spans="1:7" s="14" customFormat="1" x14ac:dyDescent="0.2">
      <c r="A9" s="17">
        <v>1981</v>
      </c>
      <c r="B9" s="18">
        <v>1841</v>
      </c>
      <c r="C9" s="18">
        <v>1396</v>
      </c>
      <c r="D9" s="369">
        <v>2120</v>
      </c>
      <c r="E9" s="369"/>
      <c r="F9" s="5">
        <f t="shared" si="0"/>
        <v>5357</v>
      </c>
    </row>
    <row r="10" spans="1:7" s="14" customFormat="1" x14ac:dyDescent="0.2">
      <c r="A10" s="17">
        <v>1982</v>
      </c>
      <c r="B10" s="18">
        <v>1936</v>
      </c>
      <c r="C10" s="18">
        <v>1485</v>
      </c>
      <c r="D10" s="369">
        <v>2072</v>
      </c>
      <c r="E10" s="369"/>
      <c r="F10" s="5">
        <f t="shared" si="0"/>
        <v>5493</v>
      </c>
    </row>
    <row r="11" spans="1:7" s="14" customFormat="1" x14ac:dyDescent="0.2">
      <c r="A11" s="17">
        <v>1983</v>
      </c>
      <c r="B11" s="18">
        <v>1863</v>
      </c>
      <c r="C11" s="18">
        <v>1462</v>
      </c>
      <c r="D11" s="369">
        <v>1968</v>
      </c>
      <c r="E11" s="369"/>
      <c r="F11" s="5">
        <f t="shared" si="0"/>
        <v>5293</v>
      </c>
    </row>
    <row r="12" spans="1:7" s="14" customFormat="1" x14ac:dyDescent="0.2">
      <c r="A12" s="17">
        <v>1984</v>
      </c>
      <c r="B12" s="18">
        <v>1748</v>
      </c>
      <c r="C12" s="18">
        <v>1419</v>
      </c>
      <c r="D12" s="369">
        <v>1861</v>
      </c>
      <c r="E12" s="369"/>
      <c r="F12" s="5">
        <f t="shared" si="0"/>
        <v>5028</v>
      </c>
    </row>
    <row r="13" spans="1:7" s="14" customFormat="1" x14ac:dyDescent="0.2">
      <c r="A13" s="17">
        <v>1985</v>
      </c>
      <c r="B13" s="18">
        <v>1684</v>
      </c>
      <c r="C13" s="18">
        <v>1395</v>
      </c>
      <c r="D13" s="369">
        <v>1805</v>
      </c>
      <c r="E13" s="369"/>
      <c r="F13" s="5">
        <f t="shared" si="0"/>
        <v>4884</v>
      </c>
    </row>
    <row r="14" spans="1:7" s="14" customFormat="1" x14ac:dyDescent="0.2">
      <c r="A14" s="17">
        <v>1986</v>
      </c>
      <c r="B14" s="18">
        <v>1596</v>
      </c>
      <c r="C14" s="18">
        <v>1319</v>
      </c>
      <c r="D14" s="369">
        <v>1664</v>
      </c>
      <c r="E14" s="369"/>
      <c r="F14" s="5">
        <f t="shared" si="0"/>
        <v>4579</v>
      </c>
    </row>
    <row r="15" spans="1:7" s="14" customFormat="1" x14ac:dyDescent="0.2">
      <c r="A15" s="17">
        <v>1987</v>
      </c>
      <c r="B15" s="18">
        <v>1426</v>
      </c>
      <c r="C15" s="18">
        <v>1253</v>
      </c>
      <c r="D15" s="369">
        <v>1513</v>
      </c>
      <c r="E15" s="369"/>
      <c r="F15" s="5">
        <f t="shared" si="0"/>
        <v>4192</v>
      </c>
    </row>
    <row r="16" spans="1:7" s="14" customFormat="1" x14ac:dyDescent="0.2">
      <c r="A16" s="17">
        <v>1988</v>
      </c>
      <c r="B16" s="18">
        <v>1500</v>
      </c>
      <c r="C16" s="18">
        <v>1259</v>
      </c>
      <c r="D16" s="369">
        <v>1533</v>
      </c>
      <c r="E16" s="369"/>
      <c r="F16" s="5">
        <f t="shared" si="0"/>
        <v>4292</v>
      </c>
    </row>
    <row r="17" spans="1:19" s="14" customFormat="1" x14ac:dyDescent="0.2">
      <c r="A17" s="17">
        <v>1989</v>
      </c>
      <c r="B17" s="18">
        <v>1426</v>
      </c>
      <c r="C17" s="18">
        <v>1134</v>
      </c>
      <c r="D17" s="369">
        <v>1261</v>
      </c>
      <c r="E17" s="369"/>
      <c r="F17" s="5">
        <f t="shared" si="0"/>
        <v>3821</v>
      </c>
    </row>
    <row r="18" spans="1:19" s="14" customFormat="1" x14ac:dyDescent="0.2">
      <c r="A18" s="17">
        <v>1990</v>
      </c>
      <c r="B18" s="18">
        <v>1321</v>
      </c>
      <c r="C18" s="18">
        <v>1120</v>
      </c>
      <c r="D18" s="369">
        <v>1248</v>
      </c>
      <c r="E18" s="369"/>
      <c r="F18" s="5">
        <f t="shared" si="0"/>
        <v>3689</v>
      </c>
    </row>
    <row r="19" spans="1:19" s="14" customFormat="1" x14ac:dyDescent="0.2">
      <c r="A19" s="17">
        <v>1991</v>
      </c>
      <c r="B19" s="18">
        <v>1343</v>
      </c>
      <c r="C19" s="18">
        <v>1129</v>
      </c>
      <c r="D19" s="369">
        <v>1276</v>
      </c>
      <c r="E19" s="369"/>
      <c r="F19" s="5">
        <f t="shared" si="0"/>
        <v>3748</v>
      </c>
    </row>
    <row r="20" spans="1:19" s="14" customFormat="1" x14ac:dyDescent="0.2">
      <c r="A20" s="17">
        <v>1992</v>
      </c>
      <c r="B20" s="18">
        <v>1464</v>
      </c>
      <c r="C20" s="18">
        <v>1177</v>
      </c>
      <c r="D20" s="18">
        <v>876</v>
      </c>
      <c r="E20" s="18">
        <v>435</v>
      </c>
      <c r="F20" s="5">
        <f>SUM(B20:E20)</f>
        <v>3952</v>
      </c>
    </row>
    <row r="21" spans="1:19" s="14" customFormat="1" x14ac:dyDescent="0.2">
      <c r="A21" s="17">
        <v>1993</v>
      </c>
      <c r="B21" s="18">
        <v>1547</v>
      </c>
      <c r="C21" s="18">
        <v>1176</v>
      </c>
      <c r="D21" s="18">
        <v>868</v>
      </c>
      <c r="E21" s="18">
        <v>475</v>
      </c>
      <c r="F21" s="5">
        <f t="shared" si="0"/>
        <v>4066</v>
      </c>
    </row>
    <row r="22" spans="1:19" s="14" customFormat="1" x14ac:dyDescent="0.2">
      <c r="A22" s="17">
        <v>1994</v>
      </c>
      <c r="B22" s="18">
        <v>1635</v>
      </c>
      <c r="C22" s="18">
        <v>1214</v>
      </c>
      <c r="D22" s="18">
        <v>879</v>
      </c>
      <c r="E22" s="18">
        <v>463</v>
      </c>
      <c r="F22" s="5">
        <f t="shared" si="0"/>
        <v>4191</v>
      </c>
    </row>
    <row r="23" spans="1:19" s="14" customFormat="1" x14ac:dyDescent="0.2">
      <c r="A23" s="17">
        <v>1995</v>
      </c>
      <c r="B23" s="19">
        <v>1527</v>
      </c>
      <c r="C23" s="19">
        <v>1184</v>
      </c>
      <c r="D23" s="19">
        <v>812</v>
      </c>
      <c r="E23" s="18">
        <v>410</v>
      </c>
      <c r="F23" s="5">
        <f t="shared" si="0"/>
        <v>3933</v>
      </c>
    </row>
    <row r="24" spans="1:19" s="14" customFormat="1" x14ac:dyDescent="0.2">
      <c r="A24" s="17">
        <v>1996</v>
      </c>
      <c r="B24" s="19">
        <v>1499</v>
      </c>
      <c r="C24" s="19">
        <v>1155</v>
      </c>
      <c r="D24" s="19">
        <v>761</v>
      </c>
      <c r="E24" s="18">
        <v>357</v>
      </c>
      <c r="F24" s="5">
        <f t="shared" si="0"/>
        <v>3772</v>
      </c>
    </row>
    <row r="25" spans="1:19" s="14" customFormat="1" x14ac:dyDescent="0.2">
      <c r="A25" s="17">
        <v>1997</v>
      </c>
      <c r="B25" s="19">
        <v>1619</v>
      </c>
      <c r="C25" s="19">
        <v>1249</v>
      </c>
      <c r="D25" s="19">
        <v>822</v>
      </c>
      <c r="E25" s="18">
        <v>420</v>
      </c>
      <c r="F25" s="5">
        <f t="shared" si="0"/>
        <v>4110</v>
      </c>
    </row>
    <row r="26" spans="1:19" s="14" customFormat="1" x14ac:dyDescent="0.2">
      <c r="A26" s="17">
        <v>1998</v>
      </c>
      <c r="B26" s="19">
        <v>1523</v>
      </c>
      <c r="C26" s="19">
        <v>1286</v>
      </c>
      <c r="D26" s="19">
        <v>779</v>
      </c>
      <c r="E26" s="18">
        <v>365</v>
      </c>
      <c r="F26" s="5">
        <f t="shared" si="0"/>
        <v>3953</v>
      </c>
    </row>
    <row r="27" spans="1:19" s="14" customFormat="1" x14ac:dyDescent="0.2">
      <c r="A27" s="17">
        <v>1999</v>
      </c>
      <c r="B27" s="19">
        <v>1612</v>
      </c>
      <c r="C27" s="19">
        <v>1373</v>
      </c>
      <c r="D27" s="19">
        <v>776</v>
      </c>
      <c r="E27" s="18">
        <v>387</v>
      </c>
      <c r="F27" s="5">
        <f t="shared" si="0"/>
        <v>4148</v>
      </c>
    </row>
    <row r="28" spans="1:19" x14ac:dyDescent="0.2">
      <c r="A28" s="17">
        <v>2000</v>
      </c>
      <c r="B28" s="19">
        <v>1690</v>
      </c>
      <c r="C28" s="19">
        <v>1377</v>
      </c>
      <c r="D28" s="19">
        <v>898</v>
      </c>
      <c r="E28" s="18">
        <v>408</v>
      </c>
      <c r="F28" s="5">
        <f t="shared" si="0"/>
        <v>4373</v>
      </c>
      <c r="H28" s="246"/>
      <c r="I28" s="246"/>
      <c r="J28" s="246"/>
      <c r="K28" s="246"/>
      <c r="L28" s="246"/>
      <c r="M28" s="246"/>
      <c r="N28" s="246"/>
      <c r="O28" s="246"/>
      <c r="P28" s="246"/>
      <c r="Q28" s="246"/>
      <c r="R28" s="246"/>
      <c r="S28" s="246"/>
    </row>
    <row r="29" spans="1:19" x14ac:dyDescent="0.2">
      <c r="A29" s="17">
        <v>2001</v>
      </c>
      <c r="B29" s="19">
        <v>1808</v>
      </c>
      <c r="C29" s="19">
        <v>1378</v>
      </c>
      <c r="D29" s="19">
        <v>815</v>
      </c>
      <c r="E29" s="18">
        <v>448</v>
      </c>
      <c r="F29" s="5">
        <f t="shared" si="0"/>
        <v>4449</v>
      </c>
      <c r="H29" s="246"/>
      <c r="I29" s="246"/>
      <c r="J29" s="246"/>
      <c r="K29" s="246"/>
      <c r="L29" s="246"/>
      <c r="M29" s="246"/>
      <c r="N29" s="246"/>
      <c r="O29" s="246"/>
      <c r="P29" s="246"/>
      <c r="Q29" s="246"/>
      <c r="R29" s="246"/>
      <c r="S29" s="246"/>
    </row>
    <row r="30" spans="1:19" x14ac:dyDescent="0.2">
      <c r="A30" s="17">
        <v>2002</v>
      </c>
      <c r="B30" s="19">
        <v>1836</v>
      </c>
      <c r="C30" s="19">
        <v>1336</v>
      </c>
      <c r="D30" s="19">
        <v>850</v>
      </c>
      <c r="E30" s="18">
        <v>424</v>
      </c>
      <c r="F30" s="5">
        <f t="shared" si="0"/>
        <v>4446</v>
      </c>
      <c r="H30" s="246"/>
      <c r="I30" s="246"/>
      <c r="J30" s="246"/>
      <c r="K30" s="246"/>
      <c r="L30" s="246"/>
      <c r="M30" s="246"/>
      <c r="N30" s="246"/>
      <c r="O30" s="246"/>
      <c r="P30" s="246"/>
      <c r="Q30" s="246"/>
      <c r="R30" s="246"/>
      <c r="S30" s="246"/>
    </row>
    <row r="31" spans="1:19" x14ac:dyDescent="0.2">
      <c r="A31" s="20">
        <v>2003</v>
      </c>
      <c r="B31" s="19">
        <v>1882</v>
      </c>
      <c r="C31" s="19">
        <v>1286</v>
      </c>
      <c r="D31" s="19">
        <v>829</v>
      </c>
      <c r="E31" s="18">
        <v>489</v>
      </c>
      <c r="F31" s="5">
        <f t="shared" si="0"/>
        <v>4486</v>
      </c>
      <c r="H31" s="250"/>
      <c r="I31" s="250"/>
      <c r="J31" s="250"/>
      <c r="K31" s="250"/>
      <c r="L31" s="250"/>
      <c r="M31" s="247"/>
      <c r="N31" s="247"/>
      <c r="O31" s="247"/>
      <c r="P31" s="247"/>
      <c r="Q31" s="246"/>
      <c r="R31" s="246"/>
      <c r="S31" s="246"/>
    </row>
    <row r="32" spans="1:19" x14ac:dyDescent="0.2">
      <c r="A32" s="17">
        <v>2004</v>
      </c>
      <c r="B32" s="19">
        <v>1922</v>
      </c>
      <c r="C32" s="19">
        <v>1308</v>
      </c>
      <c r="D32" s="19">
        <v>890</v>
      </c>
      <c r="E32" s="18">
        <v>480</v>
      </c>
      <c r="F32" s="5">
        <f t="shared" si="0"/>
        <v>4600</v>
      </c>
      <c r="H32" s="251"/>
      <c r="I32" s="252"/>
      <c r="J32" s="252"/>
      <c r="K32" s="252"/>
      <c r="L32" s="252"/>
      <c r="M32" s="248"/>
      <c r="N32" s="248"/>
      <c r="O32" s="248"/>
      <c r="P32" s="248"/>
      <c r="Q32" s="248"/>
      <c r="R32" s="248"/>
      <c r="S32" s="246"/>
    </row>
    <row r="33" spans="1:19" x14ac:dyDescent="0.2">
      <c r="A33" s="20">
        <v>2005</v>
      </c>
      <c r="B33" s="19">
        <v>1878</v>
      </c>
      <c r="C33" s="19">
        <v>1266</v>
      </c>
      <c r="D33" s="19">
        <v>892</v>
      </c>
      <c r="E33" s="18">
        <v>497</v>
      </c>
      <c r="F33" s="5">
        <f t="shared" si="0"/>
        <v>4533</v>
      </c>
      <c r="H33" s="251"/>
      <c r="I33" s="252"/>
      <c r="J33" s="252"/>
      <c r="K33" s="252"/>
      <c r="L33" s="252"/>
      <c r="M33" s="248"/>
      <c r="N33" s="248"/>
      <c r="O33" s="248"/>
      <c r="P33" s="248"/>
      <c r="Q33" s="248"/>
      <c r="R33" s="248"/>
      <c r="S33" s="246"/>
    </row>
    <row r="34" spans="1:19" x14ac:dyDescent="0.2">
      <c r="A34" s="69">
        <v>2006</v>
      </c>
      <c r="B34" s="256">
        <v>2124</v>
      </c>
      <c r="C34" s="256">
        <v>1354</v>
      </c>
      <c r="D34" s="256">
        <v>957</v>
      </c>
      <c r="E34" s="256">
        <v>523</v>
      </c>
      <c r="F34" s="5">
        <f t="shared" si="0"/>
        <v>4958</v>
      </c>
      <c r="H34" s="251"/>
      <c r="I34" s="252"/>
      <c r="J34" s="252"/>
      <c r="K34" s="252"/>
      <c r="L34" s="252"/>
      <c r="M34" s="248"/>
      <c r="N34" s="248"/>
      <c r="O34" s="248"/>
      <c r="P34" s="248"/>
      <c r="Q34" s="248"/>
      <c r="R34" s="248"/>
      <c r="S34" s="246"/>
    </row>
    <row r="35" spans="1:19" x14ac:dyDescent="0.2">
      <c r="A35" s="69">
        <v>2007</v>
      </c>
      <c r="B35" s="256">
        <v>2164</v>
      </c>
      <c r="C35" s="256">
        <v>1380</v>
      </c>
      <c r="D35" s="256">
        <v>1040</v>
      </c>
      <c r="E35" s="256">
        <v>559</v>
      </c>
      <c r="F35" s="5">
        <f t="shared" si="0"/>
        <v>5143</v>
      </c>
      <c r="H35" s="251"/>
      <c r="I35" s="252"/>
      <c r="J35" s="252"/>
      <c r="K35" s="252"/>
      <c r="L35" s="252"/>
      <c r="M35" s="248"/>
      <c r="N35" s="248"/>
      <c r="O35" s="248"/>
      <c r="P35" s="248"/>
      <c r="Q35" s="248"/>
      <c r="R35" s="248"/>
      <c r="S35" s="246"/>
    </row>
    <row r="36" spans="1:19" x14ac:dyDescent="0.2">
      <c r="A36" s="69">
        <v>2008</v>
      </c>
      <c r="B36" s="256">
        <v>2105</v>
      </c>
      <c r="C36" s="256">
        <v>1496</v>
      </c>
      <c r="D36" s="256">
        <v>1031</v>
      </c>
      <c r="E36" s="256">
        <v>590</v>
      </c>
      <c r="F36" s="5">
        <f t="shared" si="0"/>
        <v>5222</v>
      </c>
      <c r="H36" s="251"/>
      <c r="I36" s="252"/>
      <c r="J36" s="252"/>
      <c r="K36" s="252"/>
      <c r="L36" s="252"/>
      <c r="M36" s="248"/>
      <c r="N36" s="248"/>
      <c r="O36" s="248"/>
      <c r="P36" s="248"/>
      <c r="Q36" s="248"/>
      <c r="R36" s="248"/>
      <c r="S36" s="246"/>
    </row>
    <row r="37" spans="1:19" x14ac:dyDescent="0.2">
      <c r="A37" s="69">
        <v>2009</v>
      </c>
      <c r="B37" s="256">
        <v>2312</v>
      </c>
      <c r="C37" s="256">
        <v>1556</v>
      </c>
      <c r="D37" s="256">
        <v>1169</v>
      </c>
      <c r="E37" s="256">
        <v>661</v>
      </c>
      <c r="F37" s="5">
        <f t="shared" si="0"/>
        <v>5698</v>
      </c>
      <c r="H37" s="251"/>
      <c r="I37" s="252"/>
      <c r="J37" s="252"/>
      <c r="K37" s="252"/>
      <c r="L37" s="252"/>
      <c r="M37" s="248"/>
      <c r="N37" s="248"/>
      <c r="O37" s="248"/>
      <c r="P37" s="248"/>
      <c r="Q37" s="248"/>
      <c r="R37" s="248"/>
      <c r="S37" s="246"/>
    </row>
    <row r="38" spans="1:19" x14ac:dyDescent="0.2">
      <c r="A38" s="69">
        <v>2010</v>
      </c>
      <c r="B38" s="256">
        <v>2421</v>
      </c>
      <c r="C38" s="256">
        <v>1562</v>
      </c>
      <c r="D38" s="256">
        <v>1285</v>
      </c>
      <c r="E38" s="256">
        <v>682</v>
      </c>
      <c r="F38" s="5">
        <f t="shared" si="0"/>
        <v>5950</v>
      </c>
      <c r="H38" s="251"/>
      <c r="I38" s="252"/>
      <c r="J38" s="252"/>
      <c r="K38" s="252"/>
      <c r="L38" s="252"/>
      <c r="M38" s="248"/>
      <c r="N38" s="248"/>
      <c r="O38" s="248"/>
      <c r="P38" s="248"/>
      <c r="Q38" s="248"/>
      <c r="R38" s="248"/>
      <c r="S38" s="246"/>
    </row>
    <row r="39" spans="1:19" x14ac:dyDescent="0.2">
      <c r="A39" s="69">
        <v>2011</v>
      </c>
      <c r="B39" s="256">
        <v>2586</v>
      </c>
      <c r="C39" s="256">
        <v>1703</v>
      </c>
      <c r="D39" s="256">
        <v>1325</v>
      </c>
      <c r="E39" s="256">
        <v>790</v>
      </c>
      <c r="F39" s="5">
        <f t="shared" si="0"/>
        <v>6404</v>
      </c>
      <c r="H39" s="251"/>
      <c r="I39" s="252"/>
      <c r="J39" s="252"/>
      <c r="K39" s="252"/>
      <c r="L39" s="252"/>
      <c r="M39" s="248"/>
      <c r="N39" s="248"/>
      <c r="O39" s="248"/>
      <c r="P39" s="248"/>
      <c r="Q39" s="248"/>
      <c r="R39" s="248"/>
      <c r="S39" s="246"/>
    </row>
    <row r="40" spans="1:19" s="14" customFormat="1" x14ac:dyDescent="0.2">
      <c r="A40" s="69">
        <v>2012</v>
      </c>
      <c r="B40" s="256">
        <v>2744</v>
      </c>
      <c r="C40" s="256">
        <v>1674</v>
      </c>
      <c r="D40" s="256">
        <v>1364</v>
      </c>
      <c r="E40" s="256">
        <v>880</v>
      </c>
      <c r="F40" s="5">
        <f t="shared" si="0"/>
        <v>6662</v>
      </c>
    </row>
    <row r="41" spans="1:19" s="14" customFormat="1" x14ac:dyDescent="0.2">
      <c r="A41" s="69">
        <v>2013</v>
      </c>
      <c r="B41" s="256">
        <v>2828</v>
      </c>
      <c r="C41" s="256">
        <v>1735</v>
      </c>
      <c r="D41" s="256">
        <v>1338</v>
      </c>
      <c r="E41" s="256">
        <v>954</v>
      </c>
      <c r="F41" s="5">
        <f t="shared" ref="F41:F43" si="1">SUM(B41:E41)</f>
        <v>6855</v>
      </c>
    </row>
    <row r="42" spans="1:19" s="14" customFormat="1" x14ac:dyDescent="0.2">
      <c r="A42" s="69">
        <v>2014</v>
      </c>
      <c r="B42" s="256">
        <v>2921</v>
      </c>
      <c r="C42" s="256">
        <v>1670</v>
      </c>
      <c r="D42" s="256">
        <v>1482</v>
      </c>
      <c r="E42" s="256">
        <v>980</v>
      </c>
      <c r="F42" s="5">
        <f t="shared" si="1"/>
        <v>7053</v>
      </c>
    </row>
    <row r="43" spans="1:19" s="14" customFormat="1" x14ac:dyDescent="0.2">
      <c r="A43" s="69">
        <v>2015</v>
      </c>
      <c r="B43" s="256">
        <v>3100</v>
      </c>
      <c r="C43" s="256">
        <v>1676</v>
      </c>
      <c r="D43" s="256">
        <v>1554</v>
      </c>
      <c r="E43" s="256">
        <v>1062</v>
      </c>
      <c r="F43" s="5">
        <f t="shared" si="1"/>
        <v>7392</v>
      </c>
    </row>
    <row r="44" spans="1:19" s="14" customFormat="1" x14ac:dyDescent="0.2">
      <c r="A44" s="69">
        <v>2016</v>
      </c>
      <c r="B44" s="256">
        <v>3315</v>
      </c>
      <c r="C44" s="256">
        <v>1725</v>
      </c>
      <c r="D44" s="256">
        <v>1646</v>
      </c>
      <c r="E44" s="256">
        <v>1113</v>
      </c>
      <c r="F44" s="5">
        <f t="shared" ref="F44:F45" si="2">SUM(B44:E44)</f>
        <v>7799</v>
      </c>
    </row>
    <row r="45" spans="1:19" s="14" customFormat="1" x14ac:dyDescent="0.2">
      <c r="A45" s="69">
        <v>2017</v>
      </c>
      <c r="B45" s="256">
        <v>3455</v>
      </c>
      <c r="C45" s="256">
        <v>1691</v>
      </c>
      <c r="D45" s="256">
        <v>1690</v>
      </c>
      <c r="E45" s="256">
        <v>1108</v>
      </c>
      <c r="F45" s="5">
        <f t="shared" si="2"/>
        <v>7944</v>
      </c>
      <c r="H45" s="326"/>
    </row>
    <row r="46" spans="1:19" s="14" customFormat="1" x14ac:dyDescent="0.2">
      <c r="A46" s="69">
        <v>2018</v>
      </c>
      <c r="B46" s="256">
        <v>3435</v>
      </c>
      <c r="C46" s="256">
        <v>1727</v>
      </c>
      <c r="D46" s="256">
        <v>1748</v>
      </c>
      <c r="E46" s="256">
        <v>1183</v>
      </c>
      <c r="F46" s="5">
        <f t="shared" ref="F46" si="3">SUM(B46:E46)</f>
        <v>8093</v>
      </c>
      <c r="H46" s="326"/>
    </row>
    <row r="47" spans="1:19" s="235" customFormat="1" ht="11.25" x14ac:dyDescent="0.2">
      <c r="B47" s="236"/>
      <c r="C47" s="236"/>
      <c r="D47" s="236"/>
      <c r="E47" s="236"/>
      <c r="F47" s="236"/>
      <c r="G47" s="236"/>
      <c r="H47" s="253"/>
      <c r="I47" s="253"/>
      <c r="J47" s="253"/>
      <c r="K47" s="253"/>
      <c r="L47" s="253"/>
      <c r="M47" s="253"/>
      <c r="N47" s="253"/>
      <c r="O47" s="253"/>
      <c r="P47" s="253"/>
      <c r="Q47" s="253"/>
      <c r="R47" s="253"/>
      <c r="S47" s="253"/>
    </row>
    <row r="48" spans="1:19" x14ac:dyDescent="0.2">
      <c r="H48" s="246"/>
      <c r="I48" s="246"/>
      <c r="J48" s="246"/>
      <c r="K48" s="246"/>
      <c r="L48" s="246"/>
      <c r="M48" s="246"/>
      <c r="N48" s="246"/>
      <c r="O48" s="246"/>
      <c r="P48" s="246"/>
      <c r="Q48" s="246"/>
      <c r="R48" s="246"/>
      <c r="S48" s="246"/>
    </row>
    <row r="49" spans="1:19" s="45" customFormat="1" x14ac:dyDescent="0.2">
      <c r="A49" s="43" t="s">
        <v>31</v>
      </c>
      <c r="B49" s="12" t="s">
        <v>32</v>
      </c>
      <c r="C49" s="12" t="s">
        <v>33</v>
      </c>
      <c r="D49" s="12" t="s">
        <v>34</v>
      </c>
      <c r="E49" s="12" t="s">
        <v>9</v>
      </c>
      <c r="F49" s="12" t="s">
        <v>20</v>
      </c>
      <c r="G49" s="44"/>
      <c r="H49" s="249"/>
      <c r="I49" s="249"/>
      <c r="J49" s="249"/>
      <c r="K49" s="249"/>
      <c r="L49" s="249"/>
      <c r="M49" s="249"/>
      <c r="N49" s="249"/>
      <c r="O49" s="249"/>
      <c r="P49" s="249"/>
      <c r="Q49" s="249"/>
      <c r="R49" s="249"/>
      <c r="S49" s="249"/>
    </row>
    <row r="50" spans="1:19" s="50" customFormat="1" x14ac:dyDescent="0.2">
      <c r="A50" s="56">
        <v>1980</v>
      </c>
      <c r="B50" s="47">
        <v>82631610</v>
      </c>
      <c r="C50" s="47">
        <v>62854900</v>
      </c>
      <c r="D50" s="47">
        <v>22236102.699999999</v>
      </c>
      <c r="E50" s="47">
        <v>7704487.3000000007</v>
      </c>
      <c r="F50" s="48">
        <f>SUM(B50:E50)</f>
        <v>175427100</v>
      </c>
      <c r="G50" s="49"/>
    </row>
    <row r="51" spans="1:19" s="50" customFormat="1" x14ac:dyDescent="0.2">
      <c r="A51" s="56">
        <v>1981</v>
      </c>
      <c r="B51" s="47">
        <v>94060740</v>
      </c>
      <c r="C51" s="47">
        <v>58585980</v>
      </c>
      <c r="D51" s="47">
        <v>28825696.399999999</v>
      </c>
      <c r="E51" s="47">
        <v>7758713.6000000015</v>
      </c>
      <c r="F51" s="48">
        <f t="shared" ref="F51:F76" si="4">SUM(B51:E51)</f>
        <v>189231130</v>
      </c>
      <c r="G51" s="49"/>
    </row>
    <row r="52" spans="1:19" s="50" customFormat="1" x14ac:dyDescent="0.2">
      <c r="A52" s="56">
        <v>1982</v>
      </c>
      <c r="B52" s="47">
        <v>107795090</v>
      </c>
      <c r="C52" s="47">
        <v>60682530</v>
      </c>
      <c r="D52" s="47">
        <v>20210571.5</v>
      </c>
      <c r="E52" s="47">
        <v>13246048.5</v>
      </c>
      <c r="F52" s="48">
        <f t="shared" si="4"/>
        <v>201934240</v>
      </c>
      <c r="G52" s="49"/>
    </row>
    <row r="53" spans="1:19" s="50" customFormat="1" x14ac:dyDescent="0.2">
      <c r="A53" s="56">
        <v>1983</v>
      </c>
      <c r="B53" s="47">
        <v>92980380</v>
      </c>
      <c r="C53" s="47">
        <v>69669400</v>
      </c>
      <c r="D53" s="47">
        <v>21704352.100000001</v>
      </c>
      <c r="E53" s="47">
        <v>14513857.899999999</v>
      </c>
      <c r="F53" s="48">
        <f t="shared" si="4"/>
        <v>198867990</v>
      </c>
      <c r="G53" s="49"/>
    </row>
    <row r="54" spans="1:19" s="50" customFormat="1" x14ac:dyDescent="0.2">
      <c r="A54" s="56">
        <v>1984</v>
      </c>
      <c r="B54" s="47">
        <v>94117210</v>
      </c>
      <c r="C54" s="47">
        <v>70480650</v>
      </c>
      <c r="D54" s="47">
        <v>20517384.899999999</v>
      </c>
      <c r="E54" s="47">
        <v>5751855.1000000015</v>
      </c>
      <c r="F54" s="48">
        <f t="shared" si="4"/>
        <v>190867100</v>
      </c>
      <c r="G54" s="49"/>
    </row>
    <row r="55" spans="1:19" s="50" customFormat="1" x14ac:dyDescent="0.2">
      <c r="A55" s="56">
        <v>1985</v>
      </c>
      <c r="B55" s="47">
        <v>77990390</v>
      </c>
      <c r="C55" s="47">
        <v>68695020</v>
      </c>
      <c r="D55" s="47">
        <v>20884924.300000001</v>
      </c>
      <c r="E55" s="47">
        <v>7508455.6999999993</v>
      </c>
      <c r="F55" s="48">
        <f t="shared" si="4"/>
        <v>175078790</v>
      </c>
      <c r="G55" s="49"/>
    </row>
    <row r="56" spans="1:19" s="50" customFormat="1" x14ac:dyDescent="0.2">
      <c r="A56" s="56">
        <v>1986</v>
      </c>
      <c r="B56" s="47">
        <v>73511010</v>
      </c>
      <c r="C56" s="47">
        <v>72758310</v>
      </c>
      <c r="D56" s="47">
        <v>17724854</v>
      </c>
      <c r="E56" s="47">
        <v>4134504</v>
      </c>
      <c r="F56" s="48">
        <f t="shared" si="4"/>
        <v>168128678</v>
      </c>
      <c r="G56" s="49"/>
    </row>
    <row r="57" spans="1:19" s="50" customFormat="1" x14ac:dyDescent="0.2">
      <c r="A57" s="56">
        <v>1987</v>
      </c>
      <c r="B57" s="47">
        <v>49479530</v>
      </c>
      <c r="C57" s="47">
        <v>59828010</v>
      </c>
      <c r="D57" s="47">
        <v>16095855.300000001</v>
      </c>
      <c r="E57" s="47">
        <v>11540354.699999999</v>
      </c>
      <c r="F57" s="48">
        <f t="shared" si="4"/>
        <v>136943750</v>
      </c>
      <c r="G57" s="49"/>
    </row>
    <row r="58" spans="1:19" s="50" customFormat="1" x14ac:dyDescent="0.2">
      <c r="A58" s="56">
        <v>1988</v>
      </c>
      <c r="B58" s="47">
        <v>48776490</v>
      </c>
      <c r="C58" s="47">
        <v>57010320</v>
      </c>
      <c r="D58" s="47">
        <v>13623607.9</v>
      </c>
      <c r="E58" s="47">
        <v>5338862.0999999996</v>
      </c>
      <c r="F58" s="48">
        <f t="shared" si="4"/>
        <v>124749280</v>
      </c>
      <c r="G58" s="49"/>
    </row>
    <row r="59" spans="1:19" s="50" customFormat="1" x14ac:dyDescent="0.2">
      <c r="A59" s="56">
        <v>1989</v>
      </c>
      <c r="B59" s="47">
        <v>41413550</v>
      </c>
      <c r="C59" s="47">
        <v>67134680</v>
      </c>
      <c r="D59" s="47">
        <v>9733180.6999999993</v>
      </c>
      <c r="E59" s="47">
        <v>2632269.2999999998</v>
      </c>
      <c r="F59" s="48">
        <f t="shared" si="4"/>
        <v>120913680</v>
      </c>
      <c r="G59" s="49"/>
    </row>
    <row r="60" spans="1:19" s="50" customFormat="1" x14ac:dyDescent="0.2">
      <c r="A60" s="56">
        <v>1990</v>
      </c>
      <c r="B60" s="47">
        <v>45767840</v>
      </c>
      <c r="C60" s="47">
        <v>68127990</v>
      </c>
      <c r="D60" s="47">
        <v>6892354</v>
      </c>
      <c r="E60" s="47">
        <v>1136318</v>
      </c>
      <c r="F60" s="48">
        <f t="shared" si="4"/>
        <v>121924502</v>
      </c>
      <c r="G60" s="49"/>
    </row>
    <row r="61" spans="1:19" s="50" customFormat="1" x14ac:dyDescent="0.2">
      <c r="A61" s="56">
        <v>1991</v>
      </c>
      <c r="B61" s="47">
        <v>35987730</v>
      </c>
      <c r="C61" s="47">
        <v>68152540</v>
      </c>
      <c r="D61" s="47">
        <v>11708060</v>
      </c>
      <c r="E61" s="47">
        <v>1649759</v>
      </c>
      <c r="F61" s="48">
        <f t="shared" si="4"/>
        <v>117498089</v>
      </c>
      <c r="G61" s="49"/>
    </row>
    <row r="62" spans="1:19" s="50" customFormat="1" x14ac:dyDescent="0.2">
      <c r="A62" s="56">
        <v>1992</v>
      </c>
      <c r="B62" s="47">
        <v>40542070</v>
      </c>
      <c r="C62" s="47">
        <v>67464425</v>
      </c>
      <c r="D62" s="47">
        <v>5453097</v>
      </c>
      <c r="E62" s="47">
        <v>2535463</v>
      </c>
      <c r="F62" s="48">
        <f t="shared" si="4"/>
        <v>115995055</v>
      </c>
      <c r="G62" s="49"/>
    </row>
    <row r="63" spans="1:19" s="50" customFormat="1" x14ac:dyDescent="0.2">
      <c r="A63" s="56">
        <v>1993</v>
      </c>
      <c r="B63" s="47">
        <v>46604570</v>
      </c>
      <c r="C63" s="47">
        <v>75839045</v>
      </c>
      <c r="D63" s="47">
        <v>5796276</v>
      </c>
      <c r="E63" s="47">
        <v>4483849</v>
      </c>
      <c r="F63" s="48">
        <f t="shared" si="4"/>
        <v>132723740</v>
      </c>
      <c r="G63" s="49"/>
    </row>
    <row r="64" spans="1:19" s="50" customFormat="1" x14ac:dyDescent="0.2">
      <c r="A64" s="56">
        <v>1994</v>
      </c>
      <c r="B64" s="47">
        <v>35254009</v>
      </c>
      <c r="C64" s="47">
        <v>75813562</v>
      </c>
      <c r="D64" s="47">
        <v>10882237</v>
      </c>
      <c r="E64" s="47">
        <v>2468984</v>
      </c>
      <c r="F64" s="48">
        <f t="shared" si="4"/>
        <v>124418792</v>
      </c>
      <c r="G64" s="49"/>
    </row>
    <row r="65" spans="1:7" s="50" customFormat="1" x14ac:dyDescent="0.2">
      <c r="A65" s="56">
        <v>1995</v>
      </c>
      <c r="B65" s="47">
        <v>45861860</v>
      </c>
      <c r="C65" s="47">
        <v>70246419</v>
      </c>
      <c r="D65" s="47">
        <v>10998008</v>
      </c>
      <c r="E65" s="47">
        <v>3129188</v>
      </c>
      <c r="F65" s="48">
        <f t="shared" si="4"/>
        <v>130235475</v>
      </c>
      <c r="G65" s="49"/>
    </row>
    <row r="66" spans="1:7" s="50" customFormat="1" x14ac:dyDescent="0.2">
      <c r="A66" s="56">
        <v>1996</v>
      </c>
      <c r="B66" s="47">
        <v>51258954.04864753</v>
      </c>
      <c r="C66" s="47">
        <v>74292348.016935721</v>
      </c>
      <c r="D66" s="47">
        <v>8512981.9085962661</v>
      </c>
      <c r="E66" s="47">
        <v>2676301.0258204853</v>
      </c>
      <c r="F66" s="48">
        <f t="shared" si="4"/>
        <v>136740585</v>
      </c>
      <c r="G66" s="49"/>
    </row>
    <row r="67" spans="1:7" s="50" customFormat="1" x14ac:dyDescent="0.2">
      <c r="A67" s="56">
        <v>1997</v>
      </c>
      <c r="B67" s="47">
        <v>51999183</v>
      </c>
      <c r="C67" s="47">
        <v>78007382</v>
      </c>
      <c r="D67" s="47">
        <v>15212206</v>
      </c>
      <c r="E67" s="47">
        <v>4040262</v>
      </c>
      <c r="F67" s="48">
        <f t="shared" si="4"/>
        <v>149259033</v>
      </c>
      <c r="G67" s="49"/>
    </row>
    <row r="68" spans="1:7" s="50" customFormat="1" x14ac:dyDescent="0.2">
      <c r="A68" s="56">
        <v>1998</v>
      </c>
      <c r="B68" s="47">
        <v>47494113.729999997</v>
      </c>
      <c r="C68" s="47">
        <v>107984214.94</v>
      </c>
      <c r="D68" s="47">
        <v>13720075.76</v>
      </c>
      <c r="E68" s="47">
        <v>1404222.48</v>
      </c>
      <c r="F68" s="48">
        <f t="shared" si="4"/>
        <v>170602626.90999997</v>
      </c>
      <c r="G68" s="49"/>
    </row>
    <row r="69" spans="1:7" s="50" customFormat="1" x14ac:dyDescent="0.2">
      <c r="A69" s="56">
        <v>1999</v>
      </c>
      <c r="B69" s="47">
        <v>50408057</v>
      </c>
      <c r="C69" s="47">
        <v>83705403</v>
      </c>
      <c r="D69" s="47">
        <v>17018884</v>
      </c>
      <c r="E69" s="47">
        <v>2475824</v>
      </c>
      <c r="F69" s="48">
        <f t="shared" si="4"/>
        <v>153608168</v>
      </c>
      <c r="G69" s="49"/>
    </row>
    <row r="70" spans="1:7" s="50" customFormat="1" x14ac:dyDescent="0.2">
      <c r="A70" s="56">
        <v>2000</v>
      </c>
      <c r="B70" s="47">
        <v>47213720</v>
      </c>
      <c r="C70" s="47">
        <v>103276686</v>
      </c>
      <c r="D70" s="47">
        <v>10609646</v>
      </c>
      <c r="E70" s="47">
        <v>4657462</v>
      </c>
      <c r="F70" s="48">
        <f t="shared" si="4"/>
        <v>165757514</v>
      </c>
      <c r="G70" s="49"/>
    </row>
    <row r="71" spans="1:7" s="50" customFormat="1" x14ac:dyDescent="0.2">
      <c r="A71" s="56">
        <v>2001</v>
      </c>
      <c r="B71" s="47">
        <v>77299090</v>
      </c>
      <c r="C71" s="47">
        <v>86982242</v>
      </c>
      <c r="D71" s="47">
        <v>14908385</v>
      </c>
      <c r="E71" s="47">
        <v>8264617</v>
      </c>
      <c r="F71" s="48">
        <f t="shared" si="4"/>
        <v>187454334</v>
      </c>
      <c r="G71" s="49"/>
    </row>
    <row r="72" spans="1:7" s="50" customFormat="1" x14ac:dyDescent="0.2">
      <c r="A72" s="56">
        <v>2002</v>
      </c>
      <c r="B72" s="47">
        <v>64304515</v>
      </c>
      <c r="C72" s="47">
        <v>92077131</v>
      </c>
      <c r="D72" s="47">
        <v>15458288</v>
      </c>
      <c r="E72" s="47">
        <v>12569708</v>
      </c>
      <c r="F72" s="48">
        <f t="shared" si="4"/>
        <v>184409642</v>
      </c>
      <c r="G72" s="49"/>
    </row>
    <row r="73" spans="1:7" s="50" customFormat="1" x14ac:dyDescent="0.2">
      <c r="A73" s="56">
        <v>2003</v>
      </c>
      <c r="B73" s="47">
        <v>60527926.030000016</v>
      </c>
      <c r="C73" s="47">
        <v>90462930.819999993</v>
      </c>
      <c r="D73" s="47">
        <v>9672408.089999998</v>
      </c>
      <c r="E73" s="47">
        <v>12794005.08</v>
      </c>
      <c r="F73" s="48">
        <f t="shared" si="4"/>
        <v>173457270.02000004</v>
      </c>
      <c r="G73" s="49"/>
    </row>
    <row r="74" spans="1:7" s="50" customFormat="1" x14ac:dyDescent="0.2">
      <c r="A74" s="56">
        <v>2004</v>
      </c>
      <c r="B74" s="47">
        <v>74681090</v>
      </c>
      <c r="C74" s="47">
        <v>93366526</v>
      </c>
      <c r="D74" s="47">
        <v>18975445.999999996</v>
      </c>
      <c r="E74" s="47">
        <v>7532963</v>
      </c>
      <c r="F74" s="48">
        <f t="shared" si="4"/>
        <v>194556025</v>
      </c>
      <c r="G74" s="53"/>
    </row>
    <row r="75" spans="1:7" s="50" customFormat="1" x14ac:dyDescent="0.2">
      <c r="A75" s="56">
        <v>2005</v>
      </c>
      <c r="B75" s="54">
        <v>63857666.000000007</v>
      </c>
      <c r="C75" s="54">
        <v>80103311.999999985</v>
      </c>
      <c r="D75" s="54">
        <v>27380083</v>
      </c>
      <c r="E75" s="54">
        <v>3095245</v>
      </c>
      <c r="F75" s="48">
        <f t="shared" si="4"/>
        <v>174436306</v>
      </c>
      <c r="G75" s="53"/>
    </row>
    <row r="76" spans="1:7" s="50" customFormat="1" x14ac:dyDescent="0.2">
      <c r="A76" s="56">
        <v>2006</v>
      </c>
      <c r="B76" s="54">
        <v>83755906</v>
      </c>
      <c r="C76" s="54">
        <v>83011173</v>
      </c>
      <c r="D76" s="54">
        <v>16693292</v>
      </c>
      <c r="E76" s="54">
        <v>4061387</v>
      </c>
      <c r="F76" s="48">
        <f t="shared" si="4"/>
        <v>187521758</v>
      </c>
      <c r="G76" s="53"/>
    </row>
    <row r="77" spans="1:7" s="50" customFormat="1" x14ac:dyDescent="0.2">
      <c r="A77" s="56">
        <v>2007</v>
      </c>
      <c r="B77" s="54">
        <v>64614364.000000015</v>
      </c>
      <c r="C77" s="54">
        <v>87168052</v>
      </c>
      <c r="D77" s="54">
        <v>21850126</v>
      </c>
      <c r="E77" s="54">
        <v>3201443.9999999995</v>
      </c>
      <c r="F77" s="48">
        <f t="shared" ref="F77:F82" si="5">SUM(B77:E77)</f>
        <v>176833986</v>
      </c>
      <c r="G77" s="53"/>
    </row>
    <row r="78" spans="1:7" s="50" customFormat="1" x14ac:dyDescent="0.2">
      <c r="A78" s="56">
        <v>2008</v>
      </c>
      <c r="B78" s="54">
        <v>85709290.000000015</v>
      </c>
      <c r="C78" s="54">
        <v>81779009</v>
      </c>
      <c r="D78" s="54">
        <v>17806059</v>
      </c>
      <c r="E78" s="54">
        <v>3226002</v>
      </c>
      <c r="F78" s="48">
        <f t="shared" si="5"/>
        <v>188520360</v>
      </c>
      <c r="G78" s="53"/>
    </row>
    <row r="79" spans="1:7" s="50" customFormat="1" x14ac:dyDescent="0.2">
      <c r="A79" s="56">
        <v>2009</v>
      </c>
      <c r="B79" s="54">
        <v>73769642</v>
      </c>
      <c r="C79" s="54">
        <v>99758131.999999985</v>
      </c>
      <c r="D79" s="54">
        <v>19602880</v>
      </c>
      <c r="E79" s="54">
        <v>6578475.0000000009</v>
      </c>
      <c r="F79" s="48">
        <f t="shared" si="5"/>
        <v>199709129</v>
      </c>
      <c r="G79" s="53"/>
    </row>
    <row r="80" spans="1:7" s="50" customFormat="1" x14ac:dyDescent="0.2">
      <c r="A80" s="56">
        <v>2010</v>
      </c>
      <c r="B80" s="54">
        <v>73598278</v>
      </c>
      <c r="C80" s="54">
        <v>98201420</v>
      </c>
      <c r="D80" s="54">
        <v>30387550</v>
      </c>
      <c r="E80" s="54">
        <v>2921009</v>
      </c>
      <c r="F80" s="48">
        <f t="shared" si="5"/>
        <v>205108257</v>
      </c>
      <c r="G80" s="53"/>
    </row>
    <row r="81" spans="1:7" x14ac:dyDescent="0.2">
      <c r="A81" s="56">
        <v>2011</v>
      </c>
      <c r="B81" s="54">
        <v>88012562</v>
      </c>
      <c r="C81" s="54">
        <v>99101366.000000015</v>
      </c>
      <c r="D81" s="54">
        <v>22864660.000000004</v>
      </c>
      <c r="E81" s="54">
        <v>4749980</v>
      </c>
      <c r="F81" s="48">
        <f t="shared" si="5"/>
        <v>214728568</v>
      </c>
    </row>
    <row r="82" spans="1:7" x14ac:dyDescent="0.2">
      <c r="A82" s="56">
        <v>2012</v>
      </c>
      <c r="B82" s="54">
        <v>81396676</v>
      </c>
      <c r="C82" s="54">
        <v>86387558</v>
      </c>
      <c r="D82" s="54">
        <v>26065887</v>
      </c>
      <c r="E82" s="54">
        <v>7207254</v>
      </c>
      <c r="F82" s="48">
        <f t="shared" si="5"/>
        <v>201057375</v>
      </c>
    </row>
    <row r="83" spans="1:7" x14ac:dyDescent="0.2">
      <c r="A83" s="69">
        <v>2013</v>
      </c>
      <c r="B83" s="239">
        <v>64626406</v>
      </c>
      <c r="C83" s="239">
        <v>103188408</v>
      </c>
      <c r="D83" s="239">
        <v>14305700</v>
      </c>
      <c r="E83" s="239">
        <v>8943220</v>
      </c>
      <c r="F83" s="240">
        <f t="shared" ref="F83:F84" si="6">SUM(B83:E83)</f>
        <v>191063734</v>
      </c>
    </row>
    <row r="84" spans="1:7" x14ac:dyDescent="0.2">
      <c r="A84" s="241">
        <v>2014</v>
      </c>
      <c r="B84" s="242">
        <v>91437577</v>
      </c>
      <c r="C84" s="242">
        <v>92332727</v>
      </c>
      <c r="D84" s="242">
        <v>12058549</v>
      </c>
      <c r="E84" s="242">
        <v>9857064</v>
      </c>
      <c r="F84" s="240">
        <f t="shared" si="6"/>
        <v>205685917</v>
      </c>
    </row>
    <row r="85" spans="1:7" x14ac:dyDescent="0.2">
      <c r="A85" s="69">
        <v>2015</v>
      </c>
      <c r="B85" s="239">
        <v>72103538</v>
      </c>
      <c r="C85" s="239">
        <v>103513101</v>
      </c>
      <c r="D85" s="239">
        <v>19619120</v>
      </c>
      <c r="E85" s="239">
        <v>7008360.9999999991</v>
      </c>
      <c r="F85" s="240">
        <f t="shared" ref="F85:F86" si="7">SUM(B85:E85)</f>
        <v>202244120</v>
      </c>
    </row>
    <row r="86" spans="1:7" x14ac:dyDescent="0.2">
      <c r="A86" s="241">
        <v>2016</v>
      </c>
      <c r="B86" s="242">
        <v>75552533</v>
      </c>
      <c r="C86" s="242">
        <v>111009691.00000001</v>
      </c>
      <c r="D86" s="242">
        <v>19306064</v>
      </c>
      <c r="E86" s="242">
        <v>3851993</v>
      </c>
      <c r="F86" s="240">
        <f t="shared" si="7"/>
        <v>209720281</v>
      </c>
    </row>
    <row r="87" spans="1:7" x14ac:dyDescent="0.2">
      <c r="A87" s="69">
        <v>2017</v>
      </c>
      <c r="B87" s="239">
        <v>77103021</v>
      </c>
      <c r="C87" s="239">
        <v>99351211.999999985</v>
      </c>
      <c r="D87" s="239">
        <v>23752160</v>
      </c>
      <c r="E87" s="239">
        <v>5623862</v>
      </c>
      <c r="F87" s="240">
        <f t="shared" ref="F87:F88" si="8">SUM(B87:E87)</f>
        <v>205830255</v>
      </c>
    </row>
    <row r="88" spans="1:7" x14ac:dyDescent="0.2">
      <c r="A88" s="241">
        <v>2018</v>
      </c>
      <c r="B88" s="242">
        <v>77777699</v>
      </c>
      <c r="C88" s="242">
        <v>89343633.000000015</v>
      </c>
      <c r="D88" s="242">
        <v>25839167.999999996</v>
      </c>
      <c r="E88" s="242">
        <v>4108961</v>
      </c>
      <c r="F88" s="240">
        <f t="shared" si="8"/>
        <v>197069461</v>
      </c>
    </row>
    <row r="91" spans="1:7" s="50" customFormat="1" x14ac:dyDescent="0.2">
      <c r="A91" s="43" t="s">
        <v>36</v>
      </c>
      <c r="B91" s="12" t="s">
        <v>32</v>
      </c>
      <c r="C91" s="12" t="s">
        <v>33</v>
      </c>
      <c r="D91" s="12" t="s">
        <v>34</v>
      </c>
      <c r="E91" s="12" t="s">
        <v>9</v>
      </c>
      <c r="F91" s="12" t="s">
        <v>20</v>
      </c>
      <c r="G91" s="49"/>
    </row>
    <row r="92" spans="1:7" s="50" customFormat="1" x14ac:dyDescent="0.2">
      <c r="A92" s="56">
        <v>1980</v>
      </c>
      <c r="B92" s="61">
        <v>206279695.16294512</v>
      </c>
      <c r="C92" s="61">
        <v>158451621.06662479</v>
      </c>
      <c r="D92" s="61">
        <v>50513955.945283003</v>
      </c>
      <c r="E92" s="61">
        <v>15477275.187245505</v>
      </c>
      <c r="F92" s="62">
        <f t="shared" ref="F92:F119" si="9">B92+C92+D92+E92</f>
        <v>430722547.3620984</v>
      </c>
      <c r="G92" s="63"/>
    </row>
    <row r="93" spans="1:7" s="50" customFormat="1" x14ac:dyDescent="0.2">
      <c r="A93" s="56">
        <v>1981</v>
      </c>
      <c r="B93" s="61">
        <v>268131081.76298141</v>
      </c>
      <c r="C93" s="61">
        <v>165684305.52612442</v>
      </c>
      <c r="D93" s="61">
        <v>78624139.996981516</v>
      </c>
      <c r="E93" s="61">
        <v>16878476.790399373</v>
      </c>
      <c r="F93" s="62">
        <f t="shared" si="9"/>
        <v>529318004.07648671</v>
      </c>
      <c r="G93" s="63"/>
    </row>
    <row r="94" spans="1:7" s="50" customFormat="1" x14ac:dyDescent="0.2">
      <c r="A94" s="56">
        <v>1982</v>
      </c>
      <c r="B94" s="61">
        <v>339272238.88151205</v>
      </c>
      <c r="C94" s="61">
        <v>193309180.32736903</v>
      </c>
      <c r="D94" s="61">
        <v>60730948.522540353</v>
      </c>
      <c r="E94" s="61">
        <v>37399538.689273842</v>
      </c>
      <c r="F94" s="62">
        <f t="shared" si="9"/>
        <v>630711906.4206953</v>
      </c>
      <c r="G94" s="63"/>
    </row>
    <row r="95" spans="1:7" s="50" customFormat="1" x14ac:dyDescent="0.2">
      <c r="A95" s="56">
        <v>1983</v>
      </c>
      <c r="B95" s="61">
        <v>316340186.93298495</v>
      </c>
      <c r="C95" s="61">
        <v>237367083.51309612</v>
      </c>
      <c r="D95" s="61">
        <v>72015824.817785308</v>
      </c>
      <c r="E95" s="61">
        <v>45614690.597097069</v>
      </c>
      <c r="F95" s="62">
        <f t="shared" si="9"/>
        <v>671337785.86096334</v>
      </c>
      <c r="G95" s="63"/>
    </row>
    <row r="96" spans="1:7" s="50" customFormat="1" x14ac:dyDescent="0.2">
      <c r="A96" s="56">
        <v>1984</v>
      </c>
      <c r="B96" s="61">
        <v>339107776.88171631</v>
      </c>
      <c r="C96" s="61">
        <v>255202734.32557318</v>
      </c>
      <c r="D96" s="61">
        <v>71588510.984713942</v>
      </c>
      <c r="E96" s="61">
        <v>16712170.309944097</v>
      </c>
      <c r="F96" s="62">
        <f t="shared" si="9"/>
        <v>682611192.50194752</v>
      </c>
      <c r="G96" s="63"/>
    </row>
    <row r="97" spans="1:7" s="50" customFormat="1" x14ac:dyDescent="0.2">
      <c r="A97" s="56">
        <v>1985</v>
      </c>
      <c r="B97" s="61">
        <v>299167796.05980271</v>
      </c>
      <c r="C97" s="61">
        <v>262373768.402502</v>
      </c>
      <c r="D97" s="61">
        <v>78126888.195415244</v>
      </c>
      <c r="E97" s="61">
        <v>26258384.009927481</v>
      </c>
      <c r="F97" s="62">
        <f t="shared" si="9"/>
        <v>665926836.66764748</v>
      </c>
      <c r="G97" s="63"/>
    </row>
    <row r="98" spans="1:7" s="50" customFormat="1" x14ac:dyDescent="0.2">
      <c r="A98" s="56">
        <v>1986</v>
      </c>
      <c r="B98" s="61">
        <v>299841102.38933343</v>
      </c>
      <c r="C98" s="61">
        <v>290477729.48531687</v>
      </c>
      <c r="D98" s="61">
        <v>71339939.050882906</v>
      </c>
      <c r="E98" s="61">
        <v>14081483.389917327</v>
      </c>
      <c r="F98" s="62">
        <f t="shared" si="9"/>
        <v>675740254.31545055</v>
      </c>
      <c r="G98" s="63"/>
    </row>
    <row r="99" spans="1:7" s="50" customFormat="1" x14ac:dyDescent="0.2">
      <c r="A99" s="56">
        <v>1987</v>
      </c>
      <c r="B99" s="61">
        <v>208788518.14981776</v>
      </c>
      <c r="C99" s="61">
        <v>252638297.93721235</v>
      </c>
      <c r="D99" s="61">
        <v>69333387.401918113</v>
      </c>
      <c r="E99" s="61">
        <v>46723229.114103518</v>
      </c>
      <c r="F99" s="62">
        <f t="shared" si="9"/>
        <v>577483432.60305178</v>
      </c>
      <c r="G99" s="63"/>
    </row>
    <row r="100" spans="1:7" s="50" customFormat="1" x14ac:dyDescent="0.2">
      <c r="A100" s="56">
        <v>1988</v>
      </c>
      <c r="B100" s="61">
        <v>219197066.27111229</v>
      </c>
      <c r="C100" s="61">
        <v>253157676.49403849</v>
      </c>
      <c r="D100" s="61">
        <v>59052899.656532362</v>
      </c>
      <c r="E100" s="61">
        <v>22320117.172314648</v>
      </c>
      <c r="F100" s="62">
        <f t="shared" si="9"/>
        <v>553727759.59399784</v>
      </c>
      <c r="G100" s="63"/>
    </row>
    <row r="101" spans="1:7" s="50" customFormat="1" x14ac:dyDescent="0.2">
      <c r="A101" s="56">
        <v>1989</v>
      </c>
      <c r="B101" s="61">
        <v>189471672.68586203</v>
      </c>
      <c r="C101" s="61">
        <v>317511513.71202683</v>
      </c>
      <c r="D101" s="61">
        <v>43476079.377154298</v>
      </c>
      <c r="E101" s="61">
        <v>10376505.472157475</v>
      </c>
      <c r="F101" s="62">
        <f t="shared" si="9"/>
        <v>560835771.24720073</v>
      </c>
      <c r="G101" s="63"/>
    </row>
    <row r="102" spans="1:7" s="50" customFormat="1" x14ac:dyDescent="0.2">
      <c r="A102" s="56">
        <v>1990</v>
      </c>
      <c r="B102" s="47">
        <v>218068409.97199515</v>
      </c>
      <c r="C102" s="61">
        <v>330280033.59976345</v>
      </c>
      <c r="D102" s="61">
        <v>30694879.38996001</v>
      </c>
      <c r="E102" s="61">
        <v>4244331.5644165697</v>
      </c>
      <c r="F102" s="62">
        <f t="shared" si="9"/>
        <v>583287654.52613521</v>
      </c>
      <c r="G102" s="63"/>
    </row>
    <row r="103" spans="1:7" s="50" customFormat="1" x14ac:dyDescent="0.2">
      <c r="A103" s="56">
        <v>1991</v>
      </c>
      <c r="B103" s="61">
        <v>178059003.86763155</v>
      </c>
      <c r="C103" s="61">
        <v>347572630.52303731</v>
      </c>
      <c r="D103" s="61">
        <v>58364734.121291481</v>
      </c>
      <c r="E103" s="61">
        <v>7691958.6192387613</v>
      </c>
      <c r="F103" s="62">
        <f t="shared" si="9"/>
        <v>591688327.13119912</v>
      </c>
      <c r="G103" s="63"/>
    </row>
    <row r="104" spans="1:7" s="50" customFormat="1" x14ac:dyDescent="0.2">
      <c r="A104" s="56">
        <v>1992</v>
      </c>
      <c r="B104" s="61">
        <v>210912056.58787268</v>
      </c>
      <c r="C104" s="61">
        <v>350505368.62599653</v>
      </c>
      <c r="D104" s="61">
        <v>25695483.850313358</v>
      </c>
      <c r="E104" s="61">
        <v>13710772.962252099</v>
      </c>
      <c r="F104" s="62">
        <f t="shared" si="9"/>
        <v>600823682.02643466</v>
      </c>
      <c r="G104" s="63"/>
    </row>
    <row r="105" spans="1:7" s="50" customFormat="1" x14ac:dyDescent="0.2">
      <c r="A105" s="56">
        <v>1993</v>
      </c>
      <c r="B105" s="61">
        <v>239740409.81344819</v>
      </c>
      <c r="C105" s="61">
        <v>397115100.52952302</v>
      </c>
      <c r="D105" s="61">
        <v>28316393.147721574</v>
      </c>
      <c r="E105" s="61">
        <v>23748406.831545353</v>
      </c>
      <c r="F105" s="62">
        <f t="shared" si="9"/>
        <v>688920310.32223809</v>
      </c>
      <c r="G105" s="63"/>
    </row>
    <row r="106" spans="1:7" s="50" customFormat="1" x14ac:dyDescent="0.2">
      <c r="A106" s="56">
        <v>1994</v>
      </c>
      <c r="B106" s="61">
        <v>184838627.68443662</v>
      </c>
      <c r="C106" s="61">
        <v>400397421.92977142</v>
      </c>
      <c r="D106" s="61">
        <v>55967076.9577884</v>
      </c>
      <c r="E106" s="61">
        <v>12316044.344370134</v>
      </c>
      <c r="F106" s="62">
        <f t="shared" si="9"/>
        <v>653519170.91636646</v>
      </c>
      <c r="G106" s="63"/>
    </row>
    <row r="107" spans="1:7" s="50" customFormat="1" x14ac:dyDescent="0.2">
      <c r="A107" s="56">
        <v>1995</v>
      </c>
      <c r="B107" s="61">
        <v>243249678.86614519</v>
      </c>
      <c r="C107" s="61">
        <v>372717120.78932983</v>
      </c>
      <c r="D107" s="61">
        <v>57743949.984526418</v>
      </c>
      <c r="E107" s="61">
        <v>16415775.424303727</v>
      </c>
      <c r="F107" s="62">
        <f t="shared" si="9"/>
        <v>690126525.06430519</v>
      </c>
      <c r="G107" s="63"/>
    </row>
    <row r="108" spans="1:7" s="50" customFormat="1" x14ac:dyDescent="0.2">
      <c r="A108" s="56">
        <v>1996</v>
      </c>
      <c r="B108" s="61">
        <v>270924360.94340134</v>
      </c>
      <c r="C108" s="61">
        <v>396844704.90847898</v>
      </c>
      <c r="D108" s="61">
        <v>43482203.982463561</v>
      </c>
      <c r="E108" s="61">
        <v>14727100.851539375</v>
      </c>
      <c r="F108" s="62">
        <f t="shared" si="9"/>
        <v>725978370.68588328</v>
      </c>
      <c r="G108" s="63"/>
    </row>
    <row r="109" spans="1:7" s="68" customFormat="1" x14ac:dyDescent="0.2">
      <c r="A109" s="64">
        <v>1997</v>
      </c>
      <c r="B109" s="65">
        <v>273321045.54000002</v>
      </c>
      <c r="C109" s="65">
        <v>413945668.83000004</v>
      </c>
      <c r="D109" s="65">
        <v>80260328.710000008</v>
      </c>
      <c r="E109" s="65">
        <v>22644028.149999999</v>
      </c>
      <c r="F109" s="66">
        <f t="shared" si="9"/>
        <v>790171071.23000014</v>
      </c>
      <c r="G109" s="67"/>
    </row>
    <row r="110" spans="1:7" s="68" customFormat="1" x14ac:dyDescent="0.2">
      <c r="A110" s="64">
        <v>1998</v>
      </c>
      <c r="B110" s="65">
        <v>251187333.81999999</v>
      </c>
      <c r="C110" s="65">
        <v>584698446.62</v>
      </c>
      <c r="D110" s="65">
        <v>70760450.900000006</v>
      </c>
      <c r="E110" s="65">
        <v>10379783.870000001</v>
      </c>
      <c r="F110" s="66">
        <f t="shared" si="9"/>
        <v>917026015.21000004</v>
      </c>
      <c r="G110" s="67"/>
    </row>
    <row r="111" spans="1:7" s="68" customFormat="1" x14ac:dyDescent="0.2">
      <c r="A111" s="64">
        <v>1999</v>
      </c>
      <c r="B111" s="65">
        <v>268199478.33000001</v>
      </c>
      <c r="C111" s="65">
        <v>448040581.25999999</v>
      </c>
      <c r="D111" s="65">
        <v>91746072.420000002</v>
      </c>
      <c r="E111" s="65">
        <v>15979806.759999998</v>
      </c>
      <c r="F111" s="66">
        <f t="shared" si="9"/>
        <v>823965938.76999998</v>
      </c>
      <c r="G111" s="67"/>
    </row>
    <row r="112" spans="1:7" s="50" customFormat="1" x14ac:dyDescent="0.2">
      <c r="A112" s="56">
        <v>2000</v>
      </c>
      <c r="B112" s="61">
        <v>251611972.57000002</v>
      </c>
      <c r="C112" s="61">
        <v>564652018.82000005</v>
      </c>
      <c r="D112" s="61">
        <v>54101784.239999995</v>
      </c>
      <c r="E112" s="61">
        <v>23585369.789999999</v>
      </c>
      <c r="F112" s="62">
        <f t="shared" si="9"/>
        <v>893951145.42000008</v>
      </c>
      <c r="G112" s="63"/>
    </row>
    <row r="113" spans="1:7" s="50" customFormat="1" x14ac:dyDescent="0.2">
      <c r="A113" s="56">
        <v>2001</v>
      </c>
      <c r="B113" s="61">
        <v>423032345.87</v>
      </c>
      <c r="C113" s="61">
        <v>476097768.28999996</v>
      </c>
      <c r="D113" s="61">
        <v>76832307.520000011</v>
      </c>
      <c r="E113" s="61">
        <v>45045017.829999998</v>
      </c>
      <c r="F113" s="62">
        <f t="shared" si="9"/>
        <v>1021007439.51</v>
      </c>
      <c r="G113" s="63"/>
    </row>
    <row r="114" spans="1:7" s="50" customFormat="1" x14ac:dyDescent="0.2">
      <c r="A114" s="56">
        <v>2002</v>
      </c>
      <c r="B114" s="61">
        <v>356440003.19</v>
      </c>
      <c r="C114" s="61">
        <v>517391924.09999996</v>
      </c>
      <c r="D114" s="61">
        <v>86071765.709999993</v>
      </c>
      <c r="E114" s="61">
        <v>70105173.430000007</v>
      </c>
      <c r="F114" s="62">
        <f t="shared" si="9"/>
        <v>1030008866.4300001</v>
      </c>
      <c r="G114" s="63"/>
    </row>
    <row r="115" spans="1:7" s="50" customFormat="1" x14ac:dyDescent="0.2">
      <c r="A115" s="56">
        <v>2003</v>
      </c>
      <c r="B115" s="61">
        <v>344370795.52999997</v>
      </c>
      <c r="C115" s="61">
        <v>526582833.53999996</v>
      </c>
      <c r="D115" s="61">
        <v>52427520.439999998</v>
      </c>
      <c r="E115" s="61">
        <v>72725167.159999996</v>
      </c>
      <c r="F115" s="62">
        <f t="shared" si="9"/>
        <v>996106316.66999996</v>
      </c>
      <c r="G115" s="63"/>
    </row>
    <row r="116" spans="1:7" s="50" customFormat="1" x14ac:dyDescent="0.2">
      <c r="A116" s="56">
        <v>2004</v>
      </c>
      <c r="B116" s="61">
        <v>435251038.74999994</v>
      </c>
      <c r="C116" s="61">
        <v>549422588.78999996</v>
      </c>
      <c r="D116" s="61">
        <v>106508388.99999999</v>
      </c>
      <c r="E116" s="61">
        <v>43107508.340000004</v>
      </c>
      <c r="F116" s="62">
        <f t="shared" si="9"/>
        <v>1134289524.8799999</v>
      </c>
      <c r="G116" s="63"/>
    </row>
    <row r="117" spans="1:7" s="50" customFormat="1" x14ac:dyDescent="0.2">
      <c r="A117" s="56">
        <v>2005</v>
      </c>
      <c r="B117" s="61">
        <v>373907267.01000005</v>
      </c>
      <c r="C117" s="61">
        <v>477216840.42000002</v>
      </c>
      <c r="D117" s="61">
        <v>159561174.31999999</v>
      </c>
      <c r="E117" s="61">
        <v>15803935.210000003</v>
      </c>
      <c r="F117" s="62">
        <f t="shared" si="9"/>
        <v>1026489216.96</v>
      </c>
      <c r="G117" s="63"/>
    </row>
    <row r="118" spans="1:7" s="50" customFormat="1" x14ac:dyDescent="0.2">
      <c r="A118" s="69">
        <v>2006</v>
      </c>
      <c r="B118" s="61">
        <v>497330325.69</v>
      </c>
      <c r="C118" s="61">
        <v>498999527.13999999</v>
      </c>
      <c r="D118" s="61">
        <v>97623040.890000001</v>
      </c>
      <c r="E118" s="61">
        <v>21484756.799999997</v>
      </c>
      <c r="F118" s="62">
        <f t="shared" si="9"/>
        <v>1115437650.52</v>
      </c>
      <c r="G118" s="63"/>
    </row>
    <row r="119" spans="1:7" s="50" customFormat="1" x14ac:dyDescent="0.2">
      <c r="A119" s="56">
        <v>2007</v>
      </c>
      <c r="B119" s="61">
        <v>380920873.02999997</v>
      </c>
      <c r="C119" s="61">
        <v>529903050.62999994</v>
      </c>
      <c r="D119" s="61">
        <v>127158448.72</v>
      </c>
      <c r="E119" s="61">
        <v>16369108.15</v>
      </c>
      <c r="F119" s="62">
        <f t="shared" si="9"/>
        <v>1054351480.5299999</v>
      </c>
      <c r="G119" s="63"/>
    </row>
    <row r="120" spans="1:7" s="50" customFormat="1" x14ac:dyDescent="0.2">
      <c r="A120" s="56">
        <v>2008</v>
      </c>
      <c r="B120" s="61">
        <v>514344625.09999996</v>
      </c>
      <c r="C120" s="61">
        <v>498778718.26999992</v>
      </c>
      <c r="D120" s="61">
        <v>104008445.78</v>
      </c>
      <c r="E120" s="61">
        <v>17296261.060000002</v>
      </c>
      <c r="F120" s="62">
        <f t="shared" ref="F120:F126" si="10">B120+C120+D120+E120</f>
        <v>1134428050.2099998</v>
      </c>
      <c r="G120" s="63"/>
    </row>
    <row r="121" spans="1:7" s="50" customFormat="1" x14ac:dyDescent="0.2">
      <c r="A121" s="56">
        <v>2009</v>
      </c>
      <c r="B121" s="61">
        <v>437676340.34999996</v>
      </c>
      <c r="C121" s="61">
        <v>635464389.10000002</v>
      </c>
      <c r="D121" s="61">
        <v>116116034.55</v>
      </c>
      <c r="E121" s="61">
        <v>37561500.500000007</v>
      </c>
      <c r="F121" s="62">
        <f t="shared" si="10"/>
        <v>1226818264.5</v>
      </c>
      <c r="G121" s="63"/>
    </row>
    <row r="122" spans="1:7" s="50" customFormat="1" x14ac:dyDescent="0.2">
      <c r="A122" s="56">
        <v>2010</v>
      </c>
      <c r="B122" s="61">
        <v>441613945.74999994</v>
      </c>
      <c r="C122" s="61">
        <v>651690625.62999988</v>
      </c>
      <c r="D122" s="61">
        <v>189511292</v>
      </c>
      <c r="E122" s="61">
        <v>15774524.66</v>
      </c>
      <c r="F122" s="62">
        <f t="shared" si="10"/>
        <v>1298590388.04</v>
      </c>
      <c r="G122" s="63"/>
    </row>
    <row r="123" spans="1:7" x14ac:dyDescent="0.2">
      <c r="A123" s="56">
        <v>2011</v>
      </c>
      <c r="B123" s="61">
        <v>540054203.26999998</v>
      </c>
      <c r="C123" s="61">
        <v>646368783.98000002</v>
      </c>
      <c r="D123" s="61">
        <v>144285449.22000003</v>
      </c>
      <c r="E123" s="61">
        <v>26195496.729999997</v>
      </c>
      <c r="F123" s="62">
        <f t="shared" si="10"/>
        <v>1356903933.2</v>
      </c>
    </row>
    <row r="124" spans="1:7" x14ac:dyDescent="0.2">
      <c r="A124" s="56">
        <v>2012</v>
      </c>
      <c r="B124" s="61">
        <v>502646324.95000005</v>
      </c>
      <c r="C124" s="61">
        <v>575423948.66999996</v>
      </c>
      <c r="D124" s="61">
        <v>165280379.49000001</v>
      </c>
      <c r="E124" s="61">
        <v>45439559.810000002</v>
      </c>
      <c r="F124" s="62">
        <f t="shared" si="10"/>
        <v>1288790212.9199998</v>
      </c>
    </row>
    <row r="125" spans="1:7" x14ac:dyDescent="0.2">
      <c r="A125" s="69">
        <v>2013</v>
      </c>
      <c r="B125" s="243">
        <v>393335563.44999999</v>
      </c>
      <c r="C125" s="243">
        <v>685772681.51999998</v>
      </c>
      <c r="D125" s="243">
        <v>95357910.689999998</v>
      </c>
      <c r="E125" s="243">
        <v>58223296.550000004</v>
      </c>
      <c r="F125" s="244">
        <f t="shared" si="10"/>
        <v>1232689452.21</v>
      </c>
    </row>
    <row r="126" spans="1:7" x14ac:dyDescent="0.2">
      <c r="A126" s="241">
        <v>2014</v>
      </c>
      <c r="B126" s="245">
        <v>564038997.08000004</v>
      </c>
      <c r="C126" s="245">
        <v>606888388.33000004</v>
      </c>
      <c r="D126" s="245">
        <v>71478992.629999995</v>
      </c>
      <c r="E126" s="245">
        <v>64959307.289999999</v>
      </c>
      <c r="F126" s="244">
        <f t="shared" si="10"/>
        <v>1307365685.3299999</v>
      </c>
    </row>
    <row r="127" spans="1:7" x14ac:dyDescent="0.2">
      <c r="A127" s="69">
        <v>2015</v>
      </c>
      <c r="B127" s="243">
        <v>442936619.41000003</v>
      </c>
      <c r="C127" s="243">
        <v>698970390.75000012</v>
      </c>
      <c r="D127" s="243">
        <v>122447860.95</v>
      </c>
      <c r="E127" s="243">
        <v>45378222.309999987</v>
      </c>
      <c r="F127" s="244">
        <f t="shared" ref="F127:F128" si="11">B127+C127+D127+E127</f>
        <v>1309733093.4200001</v>
      </c>
    </row>
    <row r="128" spans="1:7" x14ac:dyDescent="0.2">
      <c r="A128" s="241">
        <v>2016</v>
      </c>
      <c r="B128" s="245">
        <v>471365526.74000001</v>
      </c>
      <c r="C128" s="245">
        <v>747928351.86000001</v>
      </c>
      <c r="D128" s="245">
        <v>125851762.22999999</v>
      </c>
      <c r="E128" s="245">
        <v>21209154.940000005</v>
      </c>
      <c r="F128" s="244">
        <f t="shared" si="11"/>
        <v>1366354795.77</v>
      </c>
    </row>
    <row r="129" spans="1:7" x14ac:dyDescent="0.2">
      <c r="A129" s="69">
        <v>2017</v>
      </c>
      <c r="B129" s="243">
        <v>491740950.70999998</v>
      </c>
      <c r="C129" s="243">
        <v>674985489.79999995</v>
      </c>
      <c r="D129" s="243">
        <v>157570208.27999997</v>
      </c>
      <c r="E129" s="243">
        <v>33315295.130000003</v>
      </c>
      <c r="F129" s="244">
        <f t="shared" ref="F129:F130" si="12">B129+C129+D129+E129</f>
        <v>1357611943.9200001</v>
      </c>
    </row>
    <row r="130" spans="1:7" x14ac:dyDescent="0.2">
      <c r="A130" s="241">
        <v>2018</v>
      </c>
      <c r="B130" s="245">
        <v>493097835.75</v>
      </c>
      <c r="C130" s="245">
        <v>619483829.97000003</v>
      </c>
      <c r="D130" s="245">
        <v>173870906.62</v>
      </c>
      <c r="E130" s="245">
        <v>23424525.280000001</v>
      </c>
      <c r="F130" s="244">
        <f t="shared" si="12"/>
        <v>1309877097.6200001</v>
      </c>
    </row>
    <row r="133" spans="1:7" s="50" customFormat="1" x14ac:dyDescent="0.2">
      <c r="A133" s="43" t="s">
        <v>37</v>
      </c>
      <c r="B133" s="12" t="s">
        <v>32</v>
      </c>
      <c r="C133" s="12" t="s">
        <v>33</v>
      </c>
      <c r="D133" s="12" t="s">
        <v>34</v>
      </c>
      <c r="E133" s="12" t="s">
        <v>9</v>
      </c>
      <c r="F133" s="12" t="s">
        <v>20</v>
      </c>
      <c r="G133" s="49"/>
    </row>
    <row r="134" spans="1:7" s="50" customFormat="1" x14ac:dyDescent="0.2">
      <c r="A134" s="56">
        <v>1980</v>
      </c>
      <c r="B134" s="70"/>
      <c r="C134" s="70"/>
      <c r="D134" s="70"/>
      <c r="E134" s="70"/>
      <c r="F134" s="71"/>
      <c r="G134" s="63"/>
    </row>
    <row r="135" spans="1:7" s="50" customFormat="1" x14ac:dyDescent="0.2">
      <c r="A135" s="56">
        <v>1981</v>
      </c>
      <c r="B135" s="70"/>
      <c r="C135" s="70"/>
      <c r="D135" s="70"/>
      <c r="E135" s="70"/>
      <c r="F135" s="71"/>
      <c r="G135" s="63"/>
    </row>
    <row r="136" spans="1:7" s="50" customFormat="1" x14ac:dyDescent="0.2">
      <c r="A136" s="56">
        <v>1982</v>
      </c>
      <c r="B136" s="70"/>
      <c r="C136" s="70"/>
      <c r="D136" s="70"/>
      <c r="E136" s="70"/>
      <c r="F136" s="71"/>
      <c r="G136" s="63"/>
    </row>
    <row r="137" spans="1:7" s="50" customFormat="1" x14ac:dyDescent="0.2">
      <c r="A137" s="56">
        <v>1983</v>
      </c>
      <c r="B137" s="70"/>
      <c r="C137" s="70"/>
      <c r="D137" s="70"/>
      <c r="E137" s="70"/>
      <c r="F137" s="71"/>
      <c r="G137" s="63"/>
    </row>
    <row r="138" spans="1:7" s="50" customFormat="1" x14ac:dyDescent="0.2">
      <c r="A138" s="56">
        <v>1984</v>
      </c>
      <c r="B138" s="70"/>
      <c r="C138" s="70"/>
      <c r="D138" s="70"/>
      <c r="E138" s="70"/>
      <c r="F138" s="71"/>
      <c r="G138" s="63"/>
    </row>
    <row r="139" spans="1:7" s="50" customFormat="1" x14ac:dyDescent="0.2">
      <c r="A139" s="56">
        <v>1985</v>
      </c>
      <c r="B139" s="70"/>
      <c r="C139" s="70"/>
      <c r="D139" s="70"/>
      <c r="E139" s="70"/>
      <c r="F139" s="71"/>
      <c r="G139" s="63"/>
    </row>
    <row r="140" spans="1:7" s="50" customFormat="1" x14ac:dyDescent="0.2">
      <c r="A140" s="56">
        <v>1986</v>
      </c>
      <c r="B140" s="70"/>
      <c r="C140" s="70"/>
      <c r="D140" s="70"/>
      <c r="E140" s="70"/>
      <c r="F140" s="71"/>
      <c r="G140" s="63"/>
    </row>
    <row r="141" spans="1:7" s="50" customFormat="1" x14ac:dyDescent="0.2">
      <c r="A141" s="56">
        <v>1987</v>
      </c>
      <c r="B141" s="70"/>
      <c r="C141" s="70"/>
      <c r="D141" s="70"/>
      <c r="E141" s="70"/>
      <c r="F141" s="71"/>
      <c r="G141" s="63"/>
    </row>
    <row r="142" spans="1:7" s="50" customFormat="1" x14ac:dyDescent="0.2">
      <c r="A142" s="56">
        <v>1988</v>
      </c>
      <c r="B142" s="70"/>
      <c r="C142" s="70"/>
      <c r="D142" s="70"/>
      <c r="E142" s="70"/>
      <c r="F142" s="71"/>
      <c r="G142" s="63"/>
    </row>
    <row r="143" spans="1:7" s="50" customFormat="1" x14ac:dyDescent="0.2">
      <c r="A143" s="56">
        <v>1989</v>
      </c>
      <c r="B143" s="70"/>
      <c r="C143" s="70"/>
      <c r="D143" s="70"/>
      <c r="E143" s="70"/>
      <c r="F143" s="71"/>
      <c r="G143" s="63"/>
    </row>
    <row r="144" spans="1:7" s="50" customFormat="1" x14ac:dyDescent="0.2">
      <c r="A144" s="56">
        <v>1990</v>
      </c>
      <c r="B144" s="72"/>
      <c r="C144" s="70"/>
      <c r="D144" s="70"/>
      <c r="E144" s="70"/>
      <c r="F144" s="71"/>
      <c r="G144" s="63"/>
    </row>
    <row r="145" spans="1:7" s="50" customFormat="1" x14ac:dyDescent="0.2">
      <c r="A145" s="56">
        <v>1991</v>
      </c>
      <c r="B145" s="70"/>
      <c r="C145" s="70"/>
      <c r="D145" s="70"/>
      <c r="E145" s="70"/>
      <c r="F145" s="71"/>
      <c r="G145" s="63"/>
    </row>
    <row r="146" spans="1:7" s="50" customFormat="1" x14ac:dyDescent="0.2">
      <c r="A146" s="56">
        <v>1992</v>
      </c>
      <c r="B146" s="70">
        <v>1218563</v>
      </c>
      <c r="C146" s="70">
        <v>1960562</v>
      </c>
      <c r="D146" s="70">
        <v>348491</v>
      </c>
      <c r="E146" s="70">
        <v>71375</v>
      </c>
      <c r="F146" s="71">
        <f t="shared" ref="F146:F161" si="13">B146+C146+D146+E146</f>
        <v>3598991</v>
      </c>
      <c r="G146" s="63"/>
    </row>
    <row r="147" spans="1:7" s="50" customFormat="1" x14ac:dyDescent="0.2">
      <c r="A147" s="56">
        <v>1993</v>
      </c>
      <c r="B147" s="70">
        <v>1238453</v>
      </c>
      <c r="C147" s="70">
        <v>2063267</v>
      </c>
      <c r="D147" s="70">
        <v>255202</v>
      </c>
      <c r="E147" s="70">
        <v>160570</v>
      </c>
      <c r="F147" s="71">
        <f t="shared" si="13"/>
        <v>3717492</v>
      </c>
      <c r="G147" s="63"/>
    </row>
    <row r="148" spans="1:7" s="50" customFormat="1" x14ac:dyDescent="0.2">
      <c r="A148" s="56">
        <v>1994</v>
      </c>
      <c r="B148" s="70">
        <v>1164082</v>
      </c>
      <c r="C148" s="70">
        <v>2173353</v>
      </c>
      <c r="D148" s="70">
        <v>347683</v>
      </c>
      <c r="E148" s="70">
        <v>93491</v>
      </c>
      <c r="F148" s="71">
        <f t="shared" si="13"/>
        <v>3778609</v>
      </c>
      <c r="G148" s="63"/>
    </row>
    <row r="149" spans="1:7" s="50" customFormat="1" x14ac:dyDescent="0.2">
      <c r="A149" s="56">
        <v>1995</v>
      </c>
      <c r="B149" s="70">
        <v>1298453</v>
      </c>
      <c r="C149" s="70">
        <v>2142275</v>
      </c>
      <c r="D149" s="70">
        <v>363923</v>
      </c>
      <c r="E149" s="70">
        <v>104822</v>
      </c>
      <c r="F149" s="71">
        <f t="shared" si="13"/>
        <v>3909473</v>
      </c>
      <c r="G149" s="63"/>
    </row>
    <row r="150" spans="1:7" s="50" customFormat="1" x14ac:dyDescent="0.2">
      <c r="A150" s="56">
        <v>1996</v>
      </c>
      <c r="B150" s="70">
        <v>1653924.347028455</v>
      </c>
      <c r="C150" s="70">
        <v>2165842.3178735403</v>
      </c>
      <c r="D150" s="70">
        <v>308328.6779467201</v>
      </c>
      <c r="E150" s="70">
        <v>83085.657151284395</v>
      </c>
      <c r="F150" s="71">
        <f t="shared" si="13"/>
        <v>4211181</v>
      </c>
      <c r="G150" s="63"/>
    </row>
    <row r="151" spans="1:7" s="68" customFormat="1" x14ac:dyDescent="0.2">
      <c r="A151" s="64">
        <v>1997</v>
      </c>
      <c r="B151" s="73">
        <v>1646651</v>
      </c>
      <c r="C151" s="73">
        <v>2275237</v>
      </c>
      <c r="D151" s="73">
        <v>394795</v>
      </c>
      <c r="E151" s="73">
        <v>176735</v>
      </c>
      <c r="F151" s="74">
        <f t="shared" si="13"/>
        <v>4493418</v>
      </c>
      <c r="G151" s="67"/>
    </row>
    <row r="152" spans="1:7" s="68" customFormat="1" x14ac:dyDescent="0.2">
      <c r="A152" s="64">
        <v>1998</v>
      </c>
      <c r="B152" s="73">
        <v>1455967.0499999998</v>
      </c>
      <c r="C152" s="73">
        <v>2623447.6500000004</v>
      </c>
      <c r="D152" s="73">
        <v>487744.14999999997</v>
      </c>
      <c r="E152" s="73">
        <v>60413.539999999994</v>
      </c>
      <c r="F152" s="74">
        <f t="shared" si="13"/>
        <v>4627572.3900000006</v>
      </c>
      <c r="G152" s="67"/>
    </row>
    <row r="153" spans="1:7" s="68" customFormat="1" x14ac:dyDescent="0.2">
      <c r="A153" s="64">
        <v>1999</v>
      </c>
      <c r="B153" s="73">
        <v>1783919</v>
      </c>
      <c r="C153" s="73">
        <v>2561956</v>
      </c>
      <c r="D153" s="73">
        <v>535768</v>
      </c>
      <c r="E153" s="73">
        <v>117354</v>
      </c>
      <c r="F153" s="74">
        <f t="shared" si="13"/>
        <v>4998997</v>
      </c>
      <c r="G153" s="67"/>
    </row>
    <row r="154" spans="1:7" s="50" customFormat="1" x14ac:dyDescent="0.2">
      <c r="A154" s="56">
        <v>2000</v>
      </c>
      <c r="B154" s="70">
        <v>1589050</v>
      </c>
      <c r="C154" s="70">
        <v>3115826</v>
      </c>
      <c r="D154" s="70">
        <v>369473</v>
      </c>
      <c r="E154" s="70">
        <v>175821</v>
      </c>
      <c r="F154" s="71">
        <f t="shared" si="13"/>
        <v>5250170</v>
      </c>
      <c r="G154" s="63"/>
    </row>
    <row r="155" spans="1:7" s="50" customFormat="1" x14ac:dyDescent="0.2">
      <c r="A155" s="56">
        <v>2001</v>
      </c>
      <c r="B155" s="70">
        <v>2273260</v>
      </c>
      <c r="C155" s="70">
        <v>2516745</v>
      </c>
      <c r="D155" s="70">
        <v>543970</v>
      </c>
      <c r="E155" s="70">
        <v>199745</v>
      </c>
      <c r="F155" s="71">
        <f t="shared" si="13"/>
        <v>5533720</v>
      </c>
      <c r="G155" s="63"/>
    </row>
    <row r="156" spans="1:7" s="50" customFormat="1" x14ac:dyDescent="0.2">
      <c r="A156" s="56">
        <v>2002</v>
      </c>
      <c r="B156" s="70">
        <v>2111898</v>
      </c>
      <c r="C156" s="70">
        <v>2716128</v>
      </c>
      <c r="D156" s="70">
        <v>502953</v>
      </c>
      <c r="E156" s="70">
        <v>293265</v>
      </c>
      <c r="F156" s="71">
        <f t="shared" si="13"/>
        <v>5624244</v>
      </c>
      <c r="G156" s="63"/>
    </row>
    <row r="157" spans="1:7" s="50" customFormat="1" x14ac:dyDescent="0.2">
      <c r="A157" s="56">
        <v>2003</v>
      </c>
      <c r="B157" s="70">
        <v>2359448.83</v>
      </c>
      <c r="C157" s="70">
        <v>2704056.81</v>
      </c>
      <c r="D157" s="70">
        <v>391410.71</v>
      </c>
      <c r="E157" s="70">
        <v>318598.67</v>
      </c>
      <c r="F157" s="71">
        <f t="shared" si="13"/>
        <v>5773515.0200000005</v>
      </c>
      <c r="G157" s="63"/>
    </row>
    <row r="158" spans="1:7" s="50" customFormat="1" x14ac:dyDescent="0.2">
      <c r="A158" s="56">
        <v>2004</v>
      </c>
      <c r="B158" s="70">
        <v>2502665</v>
      </c>
      <c r="C158" s="70">
        <v>2732268</v>
      </c>
      <c r="D158" s="70">
        <v>523650.00000000006</v>
      </c>
      <c r="E158" s="70">
        <v>271069</v>
      </c>
      <c r="F158" s="71">
        <f t="shared" si="13"/>
        <v>6029652</v>
      </c>
      <c r="G158" s="63"/>
    </row>
    <row r="159" spans="1:7" s="50" customFormat="1" x14ac:dyDescent="0.2">
      <c r="A159" s="56">
        <v>2005</v>
      </c>
      <c r="B159" s="70">
        <v>2536350</v>
      </c>
      <c r="C159" s="70">
        <v>2567814</v>
      </c>
      <c r="D159" s="70">
        <v>799281.00000000012</v>
      </c>
      <c r="E159" s="70">
        <v>160163</v>
      </c>
      <c r="F159" s="71">
        <f t="shared" si="13"/>
        <v>6063608</v>
      </c>
      <c r="G159" s="63"/>
    </row>
    <row r="160" spans="1:7" s="50" customFormat="1" x14ac:dyDescent="0.2">
      <c r="A160" s="69">
        <v>2006</v>
      </c>
      <c r="B160" s="70">
        <v>2737271</v>
      </c>
      <c r="C160" s="70">
        <v>2658712</v>
      </c>
      <c r="D160" s="70">
        <v>620664</v>
      </c>
      <c r="E160" s="70">
        <v>198432</v>
      </c>
      <c r="F160" s="71">
        <f t="shared" si="13"/>
        <v>6215079</v>
      </c>
      <c r="G160" s="63"/>
    </row>
    <row r="161" spans="1:7" s="50" customFormat="1" x14ac:dyDescent="0.2">
      <c r="A161" s="56">
        <v>2007</v>
      </c>
      <c r="B161" s="70">
        <v>2688210</v>
      </c>
      <c r="C161" s="70">
        <v>2706882.0000000005</v>
      </c>
      <c r="D161" s="70">
        <v>717800</v>
      </c>
      <c r="E161" s="70">
        <v>150295.99999999997</v>
      </c>
      <c r="F161" s="71">
        <f t="shared" si="13"/>
        <v>6263188</v>
      </c>
      <c r="G161" s="63"/>
    </row>
    <row r="162" spans="1:7" s="50" customFormat="1" x14ac:dyDescent="0.2">
      <c r="A162" s="56">
        <v>2008</v>
      </c>
      <c r="B162" s="70">
        <v>2906614</v>
      </c>
      <c r="C162" s="70">
        <v>2798747.0000000005</v>
      </c>
      <c r="D162" s="70">
        <v>688044.00000000012</v>
      </c>
      <c r="E162" s="70">
        <v>152727</v>
      </c>
      <c r="F162" s="71">
        <f t="shared" ref="F162:F168" si="14">B162+C162+D162+E162</f>
        <v>6546132</v>
      </c>
      <c r="G162" s="63"/>
    </row>
    <row r="163" spans="1:7" s="50" customFormat="1" x14ac:dyDescent="0.2">
      <c r="A163" s="56">
        <v>2009</v>
      </c>
      <c r="B163" s="70">
        <v>2835570</v>
      </c>
      <c r="C163" s="70">
        <v>2928463.0000000005</v>
      </c>
      <c r="D163" s="70">
        <v>648744</v>
      </c>
      <c r="E163" s="70">
        <v>262051.99999999997</v>
      </c>
      <c r="F163" s="71">
        <f t="shared" si="14"/>
        <v>6674829</v>
      </c>
      <c r="G163" s="63"/>
    </row>
    <row r="164" spans="1:7" s="50" customFormat="1" x14ac:dyDescent="0.2">
      <c r="A164" s="56">
        <v>2010</v>
      </c>
      <c r="B164" s="70">
        <v>2793033</v>
      </c>
      <c r="C164" s="70">
        <v>2939245</v>
      </c>
      <c r="D164" s="70">
        <v>938349</v>
      </c>
      <c r="E164" s="70">
        <v>132652</v>
      </c>
      <c r="F164" s="71">
        <f t="shared" si="14"/>
        <v>6803279</v>
      </c>
      <c r="G164" s="63"/>
    </row>
    <row r="165" spans="1:7" x14ac:dyDescent="0.2">
      <c r="A165" s="56">
        <v>2011</v>
      </c>
      <c r="B165" s="70">
        <v>3002535</v>
      </c>
      <c r="C165" s="70">
        <v>3051042.0000000005</v>
      </c>
      <c r="D165" s="70">
        <v>745847.99999999988</v>
      </c>
      <c r="E165" s="70">
        <v>194650</v>
      </c>
      <c r="F165" s="71">
        <f t="shared" si="14"/>
        <v>6994075</v>
      </c>
    </row>
    <row r="166" spans="1:7" x14ac:dyDescent="0.2">
      <c r="A166" s="56">
        <v>2012</v>
      </c>
      <c r="B166" s="70">
        <v>3209731.9999999995</v>
      </c>
      <c r="C166" s="70">
        <v>2860996</v>
      </c>
      <c r="D166" s="70">
        <v>782070.99999999988</v>
      </c>
      <c r="E166" s="70">
        <v>246615</v>
      </c>
      <c r="F166" s="71">
        <f t="shared" si="14"/>
        <v>7099414</v>
      </c>
    </row>
    <row r="167" spans="1:7" x14ac:dyDescent="0.2">
      <c r="A167" s="69">
        <v>2013</v>
      </c>
      <c r="B167" s="237">
        <v>2955793</v>
      </c>
      <c r="C167" s="237">
        <v>3321900.0000000005</v>
      </c>
      <c r="D167" s="237">
        <v>597975</v>
      </c>
      <c r="E167" s="237">
        <v>329921.00000000006</v>
      </c>
      <c r="F167" s="238">
        <f t="shared" si="14"/>
        <v>7205589</v>
      </c>
    </row>
    <row r="168" spans="1:7" x14ac:dyDescent="0.2">
      <c r="A168" s="69">
        <v>2014</v>
      </c>
      <c r="B168" s="237">
        <v>3477757</v>
      </c>
      <c r="C168" s="237">
        <v>3132856.0000000005</v>
      </c>
      <c r="D168" s="237">
        <v>571668</v>
      </c>
      <c r="E168" s="237">
        <v>322331</v>
      </c>
      <c r="F168" s="238">
        <f t="shared" si="14"/>
        <v>7504612</v>
      </c>
    </row>
    <row r="169" spans="1:7" x14ac:dyDescent="0.2">
      <c r="A169" s="69">
        <v>2015</v>
      </c>
      <c r="B169" s="237">
        <v>3258383</v>
      </c>
      <c r="C169" s="237">
        <v>3295293.0000000005</v>
      </c>
      <c r="D169" s="237">
        <v>828044.99999999988</v>
      </c>
      <c r="E169" s="237">
        <v>320904.99999999994</v>
      </c>
      <c r="F169" s="238">
        <f t="shared" ref="F169:F170" si="15">B169+C169+D169+E169</f>
        <v>7702626</v>
      </c>
    </row>
    <row r="170" spans="1:7" x14ac:dyDescent="0.2">
      <c r="A170" s="69">
        <v>2016</v>
      </c>
      <c r="B170" s="237">
        <v>3308788</v>
      </c>
      <c r="C170" s="237">
        <v>3653536</v>
      </c>
      <c r="D170" s="237">
        <v>774655</v>
      </c>
      <c r="E170" s="237">
        <v>193170.99999999997</v>
      </c>
      <c r="F170" s="238">
        <f t="shared" si="15"/>
        <v>7930150</v>
      </c>
    </row>
    <row r="171" spans="1:7" x14ac:dyDescent="0.2">
      <c r="A171" s="69">
        <v>2017</v>
      </c>
      <c r="B171" s="237">
        <v>3610890</v>
      </c>
      <c r="C171" s="237">
        <v>3191148</v>
      </c>
      <c r="D171" s="237">
        <v>1014516</v>
      </c>
      <c r="E171" s="237">
        <v>254237.00000000003</v>
      </c>
      <c r="F171" s="238">
        <f t="shared" ref="F171:F172" si="16">B171+C171+D171+E171</f>
        <v>8070791</v>
      </c>
    </row>
    <row r="172" spans="1:7" x14ac:dyDescent="0.2">
      <c r="A172" s="69">
        <v>2018</v>
      </c>
      <c r="B172" s="237">
        <v>3616810.0000000005</v>
      </c>
      <c r="C172" s="237">
        <v>3356100.0000000005</v>
      </c>
      <c r="D172" s="237">
        <v>1150211</v>
      </c>
      <c r="E172" s="237">
        <v>211272</v>
      </c>
      <c r="F172" s="238">
        <f t="shared" si="16"/>
        <v>8334393.0000000009</v>
      </c>
    </row>
  </sheetData>
  <mergeCells count="12">
    <mergeCell ref="D8:E8"/>
    <mergeCell ref="D9:E9"/>
    <mergeCell ref="D10:E10"/>
    <mergeCell ref="D11:E11"/>
    <mergeCell ref="D12:E12"/>
    <mergeCell ref="D19:E19"/>
    <mergeCell ref="D13:E13"/>
    <mergeCell ref="D14:E14"/>
    <mergeCell ref="D15:E15"/>
    <mergeCell ref="D16:E16"/>
    <mergeCell ref="D17:E17"/>
    <mergeCell ref="D18:E18"/>
  </mergeCells>
  <phoneticPr fontId="5" type="noConversion"/>
  <hyperlinks>
    <hyperlink ref="A2" location="Sommaire!A1" display="Retour au menu &quot;Films en salles&quot;" xr:uid="{00000000-0004-0000-0A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3" manualBreakCount="3">
    <brk id="48" max="16383" man="1"/>
    <brk id="90" max="16383" man="1"/>
    <brk id="132" max="16383" man="1"/>
  </rowBreaks>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0"/>
  <dimension ref="A1:AG125"/>
  <sheetViews>
    <sheetView workbookViewId="0"/>
  </sheetViews>
  <sheetFormatPr baseColWidth="10" defaultRowHeight="12" x14ac:dyDescent="0.2"/>
  <cols>
    <col min="1" max="1" width="11.28515625" style="15" customWidth="1"/>
    <col min="2" max="2" width="6.85546875" style="128" bestFit="1" customWidth="1"/>
    <col min="3" max="4" width="7.42578125" style="125" bestFit="1" customWidth="1"/>
    <col min="5" max="5" width="6" style="125" bestFit="1" customWidth="1"/>
    <col min="6" max="6" width="6.85546875" style="128" bestFit="1" customWidth="1"/>
    <col min="7" max="7" width="5.42578125" style="128" bestFit="1" customWidth="1"/>
    <col min="8" max="9" width="4.42578125" style="128" bestFit="1" customWidth="1"/>
    <col min="10" max="10" width="5.42578125" style="128" bestFit="1" customWidth="1"/>
    <col min="11" max="11" width="6.85546875" style="128" bestFit="1" customWidth="1"/>
    <col min="12" max="13" width="4.42578125" style="128" bestFit="1" customWidth="1"/>
    <col min="14" max="14" width="5.42578125" style="128" customWidth="1"/>
    <col min="15" max="18" width="4.42578125" style="128" bestFit="1" customWidth="1"/>
    <col min="19" max="19" width="5.42578125" style="128" customWidth="1"/>
    <col min="20" max="20" width="4.42578125" style="128" bestFit="1" customWidth="1"/>
    <col min="21" max="21" width="5.42578125" style="128" customWidth="1"/>
    <col min="22" max="22" width="4.42578125" style="128" bestFit="1" customWidth="1"/>
    <col min="23" max="23" width="5.42578125" style="128" bestFit="1" customWidth="1"/>
    <col min="24" max="29" width="4.42578125" style="128" bestFit="1" customWidth="1"/>
    <col min="30" max="30" width="5.42578125" style="128" customWidth="1"/>
    <col min="31" max="31" width="4.42578125" style="128" bestFit="1" customWidth="1"/>
    <col min="32" max="32" width="5.42578125" style="128" bestFit="1" customWidth="1"/>
    <col min="33" max="33" width="7.85546875" style="26" bestFit="1" customWidth="1"/>
    <col min="34" max="16384" width="11.42578125" style="4"/>
  </cols>
  <sheetData>
    <row r="1" spans="1:33" s="10" customFormat="1" ht="12.75" x14ac:dyDescent="0.2">
      <c r="B1" s="126"/>
      <c r="C1" s="122"/>
      <c r="D1" s="122"/>
      <c r="E1" s="122"/>
      <c r="F1" s="126"/>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row>
    <row r="2" spans="1:33" s="29" customFormat="1" ht="12.75" x14ac:dyDescent="0.2">
      <c r="A2" s="27" t="s">
        <v>161</v>
      </c>
      <c r="B2" s="28"/>
      <c r="C2" s="123"/>
      <c r="D2" s="123"/>
      <c r="E2" s="123"/>
      <c r="F2" s="28"/>
      <c r="G2" s="28"/>
      <c r="H2" s="28"/>
      <c r="I2" s="28"/>
      <c r="J2" s="28"/>
      <c r="K2" s="28"/>
      <c r="L2" s="28"/>
      <c r="M2" s="28"/>
      <c r="N2" s="28"/>
      <c r="O2" s="28"/>
      <c r="P2" s="28"/>
      <c r="Q2" s="28"/>
      <c r="R2" s="28"/>
      <c r="S2" s="28"/>
      <c r="T2" s="28"/>
      <c r="U2" s="28"/>
      <c r="V2" s="28"/>
      <c r="W2" s="28"/>
      <c r="X2" s="28"/>
      <c r="Y2" s="28"/>
      <c r="Z2" s="28"/>
      <c r="AA2" s="28"/>
      <c r="AB2" s="28"/>
      <c r="AC2" s="28"/>
      <c r="AD2" s="28"/>
      <c r="AE2" s="28"/>
      <c r="AF2" s="28"/>
    </row>
    <row r="3" spans="1:33" s="10" customFormat="1" ht="12.75" x14ac:dyDescent="0.2">
      <c r="B3" s="126"/>
      <c r="C3" s="122"/>
      <c r="D3" s="122"/>
      <c r="E3" s="122"/>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row>
    <row r="4" spans="1:33" s="10" customFormat="1" ht="12.75" x14ac:dyDescent="0.2">
      <c r="B4" s="126"/>
      <c r="C4" s="122"/>
      <c r="D4" s="122"/>
      <c r="E4" s="122"/>
      <c r="F4" s="126"/>
      <c r="G4" s="126"/>
      <c r="H4" s="126"/>
      <c r="I4" s="126"/>
      <c r="J4" s="126"/>
      <c r="K4" s="126"/>
      <c r="L4" s="126"/>
      <c r="M4" s="126"/>
      <c r="N4" s="126"/>
      <c r="O4" s="126"/>
      <c r="P4" s="126"/>
      <c r="Q4" s="126"/>
      <c r="R4" s="126"/>
      <c r="S4" s="126"/>
      <c r="T4" s="126"/>
      <c r="U4" s="126"/>
      <c r="V4" s="126"/>
      <c r="W4" s="126"/>
      <c r="X4" s="126"/>
      <c r="Y4" s="126"/>
      <c r="Z4" s="126"/>
      <c r="AA4" s="126"/>
      <c r="AB4" s="126"/>
      <c r="AC4" s="126"/>
      <c r="AD4" s="126"/>
      <c r="AE4" s="126"/>
      <c r="AF4" s="126"/>
    </row>
    <row r="5" spans="1:33" s="10" customFormat="1" ht="12.75" x14ac:dyDescent="0.2">
      <c r="A5" s="16" t="s">
        <v>144</v>
      </c>
      <c r="B5" s="127"/>
      <c r="C5" s="124"/>
      <c r="D5" s="124"/>
      <c r="E5" s="124"/>
      <c r="F5" s="127"/>
      <c r="G5" s="127"/>
      <c r="H5" s="127"/>
      <c r="I5" s="127"/>
      <c r="J5" s="127"/>
      <c r="K5" s="127"/>
      <c r="L5" s="127"/>
      <c r="M5" s="127"/>
      <c r="N5" s="127"/>
      <c r="O5" s="127"/>
      <c r="P5" s="127"/>
      <c r="Q5" s="127"/>
      <c r="R5" s="127"/>
      <c r="S5" s="127"/>
      <c r="T5" s="127"/>
      <c r="U5" s="127"/>
      <c r="V5" s="127"/>
      <c r="W5" s="127"/>
      <c r="X5" s="127"/>
      <c r="Y5" s="127"/>
      <c r="Z5" s="127"/>
      <c r="AA5" s="127"/>
      <c r="AB5" s="127"/>
      <c r="AC5" s="127"/>
      <c r="AD5" s="127"/>
      <c r="AE5" s="127"/>
      <c r="AF5" s="127"/>
      <c r="AG5" s="25"/>
    </row>
    <row r="6" spans="1:33" ht="3" customHeight="1" x14ac:dyDescent="0.2"/>
    <row r="7" spans="1:33" s="7" customFormat="1" ht="72" x14ac:dyDescent="0.2">
      <c r="A7" s="11" t="s">
        <v>44</v>
      </c>
      <c r="B7" s="75" t="s">
        <v>30</v>
      </c>
      <c r="C7" s="76">
        <v>1</v>
      </c>
      <c r="D7" s="77" t="s">
        <v>38</v>
      </c>
      <c r="E7" s="77" t="s">
        <v>39</v>
      </c>
      <c r="F7" s="75" t="s">
        <v>2</v>
      </c>
      <c r="G7" s="75" t="s">
        <v>5</v>
      </c>
      <c r="H7" s="75" t="s">
        <v>166</v>
      </c>
      <c r="I7" s="75" t="s">
        <v>167</v>
      </c>
      <c r="J7" s="75" t="s">
        <v>6</v>
      </c>
      <c r="K7" s="75" t="s">
        <v>168</v>
      </c>
      <c r="L7" s="75" t="s">
        <v>169</v>
      </c>
      <c r="M7" s="75" t="s">
        <v>170</v>
      </c>
      <c r="N7" s="75" t="s">
        <v>3</v>
      </c>
      <c r="O7" s="75" t="s">
        <v>171</v>
      </c>
      <c r="P7" s="75" t="s">
        <v>172</v>
      </c>
      <c r="Q7" s="75" t="s">
        <v>173</v>
      </c>
      <c r="R7" s="75" t="s">
        <v>174</v>
      </c>
      <c r="S7" s="75" t="s">
        <v>175</v>
      </c>
      <c r="T7" s="75" t="s">
        <v>176</v>
      </c>
      <c r="U7" s="75" t="s">
        <v>177</v>
      </c>
      <c r="V7" s="75" t="s">
        <v>178</v>
      </c>
      <c r="W7" s="75" t="s">
        <v>7</v>
      </c>
      <c r="X7" s="75" t="s">
        <v>8</v>
      </c>
      <c r="Y7" s="75" t="s">
        <v>179</v>
      </c>
      <c r="Z7" s="75" t="s">
        <v>180</v>
      </c>
      <c r="AA7" s="75" t="s">
        <v>181</v>
      </c>
      <c r="AB7" s="75" t="s">
        <v>164</v>
      </c>
      <c r="AC7" s="75" t="s">
        <v>165</v>
      </c>
      <c r="AD7" s="75" t="s">
        <v>4</v>
      </c>
      <c r="AE7" s="75" t="s">
        <v>182</v>
      </c>
      <c r="AF7" s="75" t="s">
        <v>40</v>
      </c>
      <c r="AG7" s="75" t="s">
        <v>41</v>
      </c>
    </row>
    <row r="8" spans="1:33" s="7" customFormat="1" x14ac:dyDescent="0.2">
      <c r="A8" s="17">
        <v>1992</v>
      </c>
      <c r="B8" s="119">
        <f t="shared" ref="B8:B31" si="0">SUM(C8:E8)</f>
        <v>1464</v>
      </c>
      <c r="C8" s="121">
        <v>1362</v>
      </c>
      <c r="D8" s="121">
        <v>78</v>
      </c>
      <c r="E8" s="121">
        <v>24</v>
      </c>
      <c r="F8" s="119">
        <v>1177</v>
      </c>
      <c r="G8" s="78">
        <v>99</v>
      </c>
      <c r="H8" s="78">
        <v>8</v>
      </c>
      <c r="I8" s="78">
        <v>22</v>
      </c>
      <c r="J8" s="78">
        <v>63</v>
      </c>
      <c r="K8" s="78">
        <v>226</v>
      </c>
      <c r="L8" s="78">
        <v>14</v>
      </c>
      <c r="M8" s="78">
        <v>5</v>
      </c>
      <c r="N8" s="78">
        <v>181</v>
      </c>
      <c r="O8" s="78">
        <v>16</v>
      </c>
      <c r="P8" s="78">
        <v>28</v>
      </c>
      <c r="Q8" s="78">
        <v>16</v>
      </c>
      <c r="R8" s="78">
        <v>98</v>
      </c>
      <c r="S8" s="78">
        <v>52</v>
      </c>
      <c r="T8" s="78">
        <v>7</v>
      </c>
      <c r="U8" s="78">
        <v>15</v>
      </c>
      <c r="V8" s="78">
        <v>8</v>
      </c>
      <c r="W8" s="78">
        <v>36</v>
      </c>
      <c r="X8" s="78">
        <v>15</v>
      </c>
      <c r="Y8" s="78"/>
      <c r="Z8" s="78">
        <v>4</v>
      </c>
      <c r="AA8" s="78">
        <v>180</v>
      </c>
      <c r="AB8" s="78">
        <v>14</v>
      </c>
      <c r="AC8" s="78">
        <v>8</v>
      </c>
      <c r="AD8" s="78">
        <v>93</v>
      </c>
      <c r="AE8" s="78">
        <v>6</v>
      </c>
      <c r="AF8" s="119">
        <v>97</v>
      </c>
      <c r="AG8" s="120">
        <f t="shared" ref="AG8:AG28" si="1">B8+SUM(F8:AF8)</f>
        <v>3952</v>
      </c>
    </row>
    <row r="9" spans="1:33" s="7" customFormat="1" x14ac:dyDescent="0.2">
      <c r="A9" s="17">
        <v>1993</v>
      </c>
      <c r="B9" s="119">
        <f t="shared" si="0"/>
        <v>1547</v>
      </c>
      <c r="C9" s="121">
        <v>1440</v>
      </c>
      <c r="D9" s="121">
        <v>81</v>
      </c>
      <c r="E9" s="121">
        <v>26</v>
      </c>
      <c r="F9" s="119">
        <v>1176</v>
      </c>
      <c r="G9" s="78">
        <v>112</v>
      </c>
      <c r="H9" s="78">
        <v>9</v>
      </c>
      <c r="I9" s="78">
        <v>24</v>
      </c>
      <c r="J9" s="78">
        <v>57</v>
      </c>
      <c r="K9" s="78">
        <v>202</v>
      </c>
      <c r="L9" s="78">
        <v>14</v>
      </c>
      <c r="M9" s="78">
        <v>5</v>
      </c>
      <c r="N9" s="78">
        <v>203</v>
      </c>
      <c r="O9" s="78">
        <v>13</v>
      </c>
      <c r="P9" s="78">
        <v>39</v>
      </c>
      <c r="Q9" s="78">
        <v>17</v>
      </c>
      <c r="R9" s="78">
        <v>78</v>
      </c>
      <c r="S9" s="78">
        <v>48</v>
      </c>
      <c r="T9" s="78">
        <v>5</v>
      </c>
      <c r="U9" s="78">
        <v>14</v>
      </c>
      <c r="V9" s="78">
        <v>6</v>
      </c>
      <c r="W9" s="78">
        <v>35</v>
      </c>
      <c r="X9" s="78">
        <v>11</v>
      </c>
      <c r="Y9" s="78"/>
      <c r="Z9" s="78">
        <v>3</v>
      </c>
      <c r="AA9" s="78">
        <v>188</v>
      </c>
      <c r="AB9" s="78">
        <v>20</v>
      </c>
      <c r="AC9" s="78">
        <v>9</v>
      </c>
      <c r="AD9" s="78">
        <v>104</v>
      </c>
      <c r="AE9" s="78">
        <v>11</v>
      </c>
      <c r="AF9" s="119">
        <v>116</v>
      </c>
      <c r="AG9" s="120">
        <f t="shared" si="1"/>
        <v>4066</v>
      </c>
    </row>
    <row r="10" spans="1:33" s="7" customFormat="1" x14ac:dyDescent="0.2">
      <c r="A10" s="17">
        <v>1994</v>
      </c>
      <c r="B10" s="119">
        <f t="shared" si="0"/>
        <v>1635</v>
      </c>
      <c r="C10" s="121">
        <v>1497</v>
      </c>
      <c r="D10" s="121">
        <v>96</v>
      </c>
      <c r="E10" s="121">
        <v>42</v>
      </c>
      <c r="F10" s="119">
        <v>1214</v>
      </c>
      <c r="G10" s="78">
        <v>114</v>
      </c>
      <c r="H10" s="78">
        <v>13</v>
      </c>
      <c r="I10" s="78">
        <v>24</v>
      </c>
      <c r="J10" s="78">
        <v>66</v>
      </c>
      <c r="K10" s="78">
        <v>208</v>
      </c>
      <c r="L10" s="78">
        <v>9</v>
      </c>
      <c r="M10" s="78">
        <v>7</v>
      </c>
      <c r="N10" s="78">
        <v>213</v>
      </c>
      <c r="O10" s="78">
        <v>13</v>
      </c>
      <c r="P10" s="78">
        <v>23</v>
      </c>
      <c r="Q10" s="78">
        <v>17</v>
      </c>
      <c r="R10" s="78">
        <v>61</v>
      </c>
      <c r="S10" s="78">
        <v>48</v>
      </c>
      <c r="T10" s="78">
        <v>10</v>
      </c>
      <c r="U10" s="78">
        <v>17</v>
      </c>
      <c r="V10" s="78">
        <v>3</v>
      </c>
      <c r="W10" s="78">
        <v>35</v>
      </c>
      <c r="X10" s="78">
        <v>18</v>
      </c>
      <c r="Y10" s="78">
        <v>12</v>
      </c>
      <c r="Z10" s="78">
        <v>15</v>
      </c>
      <c r="AA10" s="78">
        <v>141</v>
      </c>
      <c r="AB10" s="78">
        <v>24</v>
      </c>
      <c r="AC10" s="78">
        <v>8</v>
      </c>
      <c r="AD10" s="78">
        <v>117</v>
      </c>
      <c r="AE10" s="78">
        <v>17</v>
      </c>
      <c r="AF10" s="119">
        <v>109</v>
      </c>
      <c r="AG10" s="120">
        <f t="shared" si="1"/>
        <v>4191</v>
      </c>
    </row>
    <row r="11" spans="1:33" s="7" customFormat="1" x14ac:dyDescent="0.2">
      <c r="A11" s="17">
        <v>1995</v>
      </c>
      <c r="B11" s="119">
        <f t="shared" si="0"/>
        <v>1527</v>
      </c>
      <c r="C11" s="121">
        <v>1366</v>
      </c>
      <c r="D11" s="121">
        <v>106</v>
      </c>
      <c r="E11" s="121">
        <v>55</v>
      </c>
      <c r="F11" s="119">
        <v>1184</v>
      </c>
      <c r="G11" s="78">
        <v>106</v>
      </c>
      <c r="H11" s="78">
        <v>14</v>
      </c>
      <c r="I11" s="78">
        <v>24</v>
      </c>
      <c r="J11" s="78">
        <v>63</v>
      </c>
      <c r="K11" s="78">
        <v>230</v>
      </c>
      <c r="L11" s="78">
        <v>10</v>
      </c>
      <c r="M11" s="78">
        <v>9</v>
      </c>
      <c r="N11" s="78">
        <v>145</v>
      </c>
      <c r="O11" s="78">
        <v>9</v>
      </c>
      <c r="P11" s="78">
        <v>23</v>
      </c>
      <c r="Q11" s="78">
        <v>17</v>
      </c>
      <c r="R11" s="78">
        <v>68</v>
      </c>
      <c r="S11" s="78">
        <v>39</v>
      </c>
      <c r="T11" s="78">
        <v>9</v>
      </c>
      <c r="U11" s="78">
        <v>17</v>
      </c>
      <c r="V11" s="78">
        <v>1</v>
      </c>
      <c r="W11" s="78">
        <v>29</v>
      </c>
      <c r="X11" s="78">
        <v>8</v>
      </c>
      <c r="Y11" s="78">
        <v>7</v>
      </c>
      <c r="Z11" s="78">
        <v>22</v>
      </c>
      <c r="AA11" s="78">
        <v>111</v>
      </c>
      <c r="AB11" s="78">
        <v>21</v>
      </c>
      <c r="AC11" s="78">
        <v>12</v>
      </c>
      <c r="AD11" s="78">
        <v>102</v>
      </c>
      <c r="AE11" s="78">
        <v>18</v>
      </c>
      <c r="AF11" s="119">
        <v>108</v>
      </c>
      <c r="AG11" s="120">
        <f t="shared" si="1"/>
        <v>3933</v>
      </c>
    </row>
    <row r="12" spans="1:33" s="7" customFormat="1" x14ac:dyDescent="0.2">
      <c r="A12" s="17">
        <v>1996</v>
      </c>
      <c r="B12" s="119">
        <f t="shared" si="0"/>
        <v>1499</v>
      </c>
      <c r="C12" s="121">
        <v>1293</v>
      </c>
      <c r="D12" s="121">
        <v>124</v>
      </c>
      <c r="E12" s="121">
        <v>82</v>
      </c>
      <c r="F12" s="119">
        <v>1155</v>
      </c>
      <c r="G12" s="78">
        <v>100</v>
      </c>
      <c r="H12" s="78">
        <v>11</v>
      </c>
      <c r="I12" s="78">
        <v>22</v>
      </c>
      <c r="J12" s="78">
        <v>67</v>
      </c>
      <c r="K12" s="78">
        <v>209</v>
      </c>
      <c r="L12" s="78">
        <v>13</v>
      </c>
      <c r="M12" s="78">
        <v>11</v>
      </c>
      <c r="N12" s="78">
        <v>126</v>
      </c>
      <c r="O12" s="78">
        <v>9</v>
      </c>
      <c r="P12" s="78">
        <v>30</v>
      </c>
      <c r="Q12" s="78">
        <v>8</v>
      </c>
      <c r="R12" s="78">
        <v>63</v>
      </c>
      <c r="S12" s="78">
        <v>35</v>
      </c>
      <c r="T12" s="78">
        <v>10</v>
      </c>
      <c r="U12" s="78">
        <v>19</v>
      </c>
      <c r="V12" s="78">
        <v>3</v>
      </c>
      <c r="W12" s="78">
        <v>29</v>
      </c>
      <c r="X12" s="78">
        <v>13</v>
      </c>
      <c r="Y12" s="78">
        <v>3</v>
      </c>
      <c r="Z12" s="78">
        <v>5</v>
      </c>
      <c r="AA12" s="78">
        <v>35</v>
      </c>
      <c r="AB12" s="78">
        <v>19</v>
      </c>
      <c r="AC12" s="78">
        <v>20</v>
      </c>
      <c r="AD12" s="78">
        <v>122</v>
      </c>
      <c r="AE12" s="78">
        <v>22</v>
      </c>
      <c r="AF12" s="119">
        <v>114</v>
      </c>
      <c r="AG12" s="120">
        <f t="shared" si="1"/>
        <v>3772</v>
      </c>
    </row>
    <row r="13" spans="1:33" s="7" customFormat="1" x14ac:dyDescent="0.2">
      <c r="A13" s="17">
        <v>1997</v>
      </c>
      <c r="B13" s="119">
        <f t="shared" si="0"/>
        <v>1619</v>
      </c>
      <c r="C13" s="121">
        <v>1341</v>
      </c>
      <c r="D13" s="121">
        <v>165</v>
      </c>
      <c r="E13" s="121">
        <v>113</v>
      </c>
      <c r="F13" s="119">
        <v>1249</v>
      </c>
      <c r="G13" s="78">
        <v>110</v>
      </c>
      <c r="H13" s="78">
        <v>12</v>
      </c>
      <c r="I13" s="78">
        <v>22</v>
      </c>
      <c r="J13" s="78">
        <v>64</v>
      </c>
      <c r="K13" s="78">
        <v>231</v>
      </c>
      <c r="L13" s="78">
        <v>6</v>
      </c>
      <c r="M13" s="78">
        <v>11</v>
      </c>
      <c r="N13" s="78">
        <v>149</v>
      </c>
      <c r="O13" s="78">
        <v>14</v>
      </c>
      <c r="P13" s="78">
        <v>26</v>
      </c>
      <c r="Q13" s="78">
        <v>14</v>
      </c>
      <c r="R13" s="78">
        <v>57</v>
      </c>
      <c r="S13" s="78">
        <v>47</v>
      </c>
      <c r="T13" s="78">
        <v>8</v>
      </c>
      <c r="U13" s="78">
        <v>20</v>
      </c>
      <c r="V13" s="78">
        <v>6</v>
      </c>
      <c r="W13" s="78">
        <v>41</v>
      </c>
      <c r="X13" s="78">
        <v>9</v>
      </c>
      <c r="Y13" s="78">
        <v>4</v>
      </c>
      <c r="Z13" s="78">
        <v>11</v>
      </c>
      <c r="AA13" s="78">
        <v>38</v>
      </c>
      <c r="AB13" s="78">
        <v>23</v>
      </c>
      <c r="AC13" s="78">
        <v>22</v>
      </c>
      <c r="AD13" s="78">
        <v>148</v>
      </c>
      <c r="AE13" s="78">
        <v>21</v>
      </c>
      <c r="AF13" s="119">
        <v>128</v>
      </c>
      <c r="AG13" s="120">
        <f t="shared" si="1"/>
        <v>4110</v>
      </c>
    </row>
    <row r="14" spans="1:33" s="7" customFormat="1" x14ac:dyDescent="0.2">
      <c r="A14" s="17">
        <v>1998</v>
      </c>
      <c r="B14" s="119">
        <f t="shared" si="0"/>
        <v>1523</v>
      </c>
      <c r="C14" s="121">
        <v>1228</v>
      </c>
      <c r="D14" s="121">
        <v>174</v>
      </c>
      <c r="E14" s="121">
        <v>121</v>
      </c>
      <c r="F14" s="119">
        <v>1286</v>
      </c>
      <c r="G14" s="78">
        <v>103</v>
      </c>
      <c r="H14" s="78">
        <v>11</v>
      </c>
      <c r="I14" s="78">
        <v>15</v>
      </c>
      <c r="J14" s="78">
        <v>58</v>
      </c>
      <c r="K14" s="78">
        <v>263</v>
      </c>
      <c r="L14" s="78">
        <v>10</v>
      </c>
      <c r="M14" s="78">
        <v>14</v>
      </c>
      <c r="N14" s="78">
        <v>115</v>
      </c>
      <c r="O14" s="78">
        <v>14</v>
      </c>
      <c r="P14" s="78">
        <v>8</v>
      </c>
      <c r="Q14" s="78">
        <v>9</v>
      </c>
      <c r="R14" s="78">
        <v>60</v>
      </c>
      <c r="S14" s="78">
        <v>48</v>
      </c>
      <c r="T14" s="78">
        <v>8</v>
      </c>
      <c r="U14" s="78">
        <v>16</v>
      </c>
      <c r="V14" s="78">
        <v>6</v>
      </c>
      <c r="W14" s="78">
        <v>44</v>
      </c>
      <c r="X14" s="78">
        <v>13</v>
      </c>
      <c r="Y14" s="78">
        <v>9</v>
      </c>
      <c r="Z14" s="78">
        <v>15</v>
      </c>
      <c r="AA14" s="78">
        <v>25</v>
      </c>
      <c r="AB14" s="78">
        <v>19</v>
      </c>
      <c r="AC14" s="78">
        <v>19</v>
      </c>
      <c r="AD14" s="78">
        <v>108</v>
      </c>
      <c r="AE14" s="78">
        <v>18</v>
      </c>
      <c r="AF14" s="119">
        <v>116</v>
      </c>
      <c r="AG14" s="120">
        <f t="shared" si="1"/>
        <v>3953</v>
      </c>
    </row>
    <row r="15" spans="1:33" s="7" customFormat="1" x14ac:dyDescent="0.2">
      <c r="A15" s="17">
        <v>1999</v>
      </c>
      <c r="B15" s="119">
        <f t="shared" si="0"/>
        <v>1612</v>
      </c>
      <c r="C15" s="121">
        <v>1244</v>
      </c>
      <c r="D15" s="121">
        <v>225</v>
      </c>
      <c r="E15" s="121">
        <v>143</v>
      </c>
      <c r="F15" s="119">
        <v>1373</v>
      </c>
      <c r="G15" s="78">
        <v>96</v>
      </c>
      <c r="H15" s="78">
        <v>21</v>
      </c>
      <c r="I15" s="78">
        <v>16</v>
      </c>
      <c r="J15" s="78">
        <v>69</v>
      </c>
      <c r="K15" s="78">
        <v>247</v>
      </c>
      <c r="L15" s="78">
        <v>8</v>
      </c>
      <c r="M15" s="78">
        <v>14</v>
      </c>
      <c r="N15" s="78">
        <v>125</v>
      </c>
      <c r="O15" s="78">
        <v>18</v>
      </c>
      <c r="P15" s="78">
        <v>8</v>
      </c>
      <c r="Q15" s="78">
        <v>8</v>
      </c>
      <c r="R15" s="78">
        <v>64</v>
      </c>
      <c r="S15" s="78">
        <v>20</v>
      </c>
      <c r="T15" s="78">
        <v>11</v>
      </c>
      <c r="U15" s="78">
        <v>20</v>
      </c>
      <c r="V15" s="78">
        <v>20</v>
      </c>
      <c r="W15" s="78">
        <v>46</v>
      </c>
      <c r="X15" s="78">
        <v>15</v>
      </c>
      <c r="Y15" s="78">
        <v>8</v>
      </c>
      <c r="Z15" s="78">
        <v>14</v>
      </c>
      <c r="AA15" s="78">
        <v>25</v>
      </c>
      <c r="AB15" s="78">
        <v>12</v>
      </c>
      <c r="AC15" s="78">
        <v>19</v>
      </c>
      <c r="AD15" s="78">
        <v>132</v>
      </c>
      <c r="AE15" s="78">
        <v>18</v>
      </c>
      <c r="AF15" s="119">
        <v>109</v>
      </c>
      <c r="AG15" s="120">
        <f t="shared" si="1"/>
        <v>4148</v>
      </c>
    </row>
    <row r="16" spans="1:33" s="7" customFormat="1" x14ac:dyDescent="0.2">
      <c r="A16" s="17">
        <v>2000</v>
      </c>
      <c r="B16" s="119">
        <f t="shared" si="0"/>
        <v>1690</v>
      </c>
      <c r="C16" s="121">
        <v>1301</v>
      </c>
      <c r="D16" s="121">
        <v>236</v>
      </c>
      <c r="E16" s="121">
        <v>153</v>
      </c>
      <c r="F16" s="119">
        <v>1377</v>
      </c>
      <c r="G16" s="78">
        <v>86</v>
      </c>
      <c r="H16" s="78">
        <v>17</v>
      </c>
      <c r="I16" s="78">
        <v>18</v>
      </c>
      <c r="J16" s="78">
        <v>63</v>
      </c>
      <c r="K16" s="78">
        <v>288</v>
      </c>
      <c r="L16" s="78">
        <v>6</v>
      </c>
      <c r="M16" s="78">
        <v>14</v>
      </c>
      <c r="N16" s="78">
        <v>127</v>
      </c>
      <c r="O16" s="78">
        <v>18</v>
      </c>
      <c r="P16" s="78">
        <v>18</v>
      </c>
      <c r="Q16" s="78">
        <v>17</v>
      </c>
      <c r="R16" s="78">
        <v>113</v>
      </c>
      <c r="S16" s="78">
        <v>46</v>
      </c>
      <c r="T16" s="78">
        <v>13</v>
      </c>
      <c r="U16" s="78">
        <v>15</v>
      </c>
      <c r="V16" s="78">
        <v>6</v>
      </c>
      <c r="W16" s="78">
        <v>46</v>
      </c>
      <c r="X16" s="78">
        <v>21</v>
      </c>
      <c r="Y16" s="78">
        <v>2</v>
      </c>
      <c r="Z16" s="78">
        <v>23</v>
      </c>
      <c r="AA16" s="78">
        <v>25</v>
      </c>
      <c r="AB16" s="78">
        <v>18</v>
      </c>
      <c r="AC16" s="78">
        <v>24</v>
      </c>
      <c r="AD16" s="78">
        <v>136</v>
      </c>
      <c r="AE16" s="78">
        <v>21</v>
      </c>
      <c r="AF16" s="119">
        <v>125</v>
      </c>
      <c r="AG16" s="120">
        <f t="shared" si="1"/>
        <v>4373</v>
      </c>
    </row>
    <row r="17" spans="1:33" s="7" customFormat="1" x14ac:dyDescent="0.2">
      <c r="A17" s="17">
        <v>2001</v>
      </c>
      <c r="B17" s="119">
        <f t="shared" si="0"/>
        <v>1808</v>
      </c>
      <c r="C17" s="121">
        <v>1429</v>
      </c>
      <c r="D17" s="121">
        <v>242</v>
      </c>
      <c r="E17" s="121">
        <v>137</v>
      </c>
      <c r="F17" s="119">
        <v>1378</v>
      </c>
      <c r="G17" s="78">
        <v>79</v>
      </c>
      <c r="H17" s="78">
        <v>16</v>
      </c>
      <c r="I17" s="78">
        <v>18</v>
      </c>
      <c r="J17" s="78">
        <v>66</v>
      </c>
      <c r="K17" s="78">
        <v>278</v>
      </c>
      <c r="L17" s="78">
        <v>6</v>
      </c>
      <c r="M17" s="78">
        <v>9</v>
      </c>
      <c r="N17" s="78">
        <v>117</v>
      </c>
      <c r="O17" s="78">
        <v>14</v>
      </c>
      <c r="P17" s="78">
        <v>13</v>
      </c>
      <c r="Q17" s="78">
        <v>14</v>
      </c>
      <c r="R17" s="78">
        <v>72</v>
      </c>
      <c r="S17" s="78">
        <v>43</v>
      </c>
      <c r="T17" s="78">
        <v>8</v>
      </c>
      <c r="U17" s="78">
        <v>27</v>
      </c>
      <c r="V17" s="78">
        <v>7</v>
      </c>
      <c r="W17" s="78">
        <v>35</v>
      </c>
      <c r="X17" s="78">
        <v>28</v>
      </c>
      <c r="Y17" s="78">
        <v>3</v>
      </c>
      <c r="Z17" s="78">
        <v>15</v>
      </c>
      <c r="AA17" s="78">
        <v>25</v>
      </c>
      <c r="AB17" s="78">
        <v>24</v>
      </c>
      <c r="AC17" s="78">
        <v>30</v>
      </c>
      <c r="AD17" s="78">
        <v>149</v>
      </c>
      <c r="AE17" s="78">
        <v>22</v>
      </c>
      <c r="AF17" s="119">
        <v>145</v>
      </c>
      <c r="AG17" s="120">
        <f t="shared" si="1"/>
        <v>4449</v>
      </c>
    </row>
    <row r="18" spans="1:33" s="7" customFormat="1" x14ac:dyDescent="0.2">
      <c r="A18" s="17">
        <v>2002</v>
      </c>
      <c r="B18" s="119">
        <f t="shared" si="0"/>
        <v>1836</v>
      </c>
      <c r="C18" s="121">
        <v>1432</v>
      </c>
      <c r="D18" s="121">
        <v>258</v>
      </c>
      <c r="E18" s="121">
        <v>146</v>
      </c>
      <c r="F18" s="119">
        <v>1336</v>
      </c>
      <c r="G18" s="78">
        <v>85</v>
      </c>
      <c r="H18" s="78">
        <v>13</v>
      </c>
      <c r="I18" s="78">
        <v>18</v>
      </c>
      <c r="J18" s="78">
        <v>78</v>
      </c>
      <c r="K18" s="78">
        <v>270</v>
      </c>
      <c r="L18" s="78">
        <v>12</v>
      </c>
      <c r="M18" s="78">
        <v>11</v>
      </c>
      <c r="N18" s="78">
        <v>138</v>
      </c>
      <c r="O18" s="78">
        <v>15</v>
      </c>
      <c r="P18" s="78">
        <v>19</v>
      </c>
      <c r="Q18" s="78">
        <v>23</v>
      </c>
      <c r="R18" s="78">
        <v>61</v>
      </c>
      <c r="S18" s="78">
        <v>43</v>
      </c>
      <c r="T18" s="78">
        <v>9</v>
      </c>
      <c r="U18" s="78">
        <v>25</v>
      </c>
      <c r="V18" s="78">
        <v>9</v>
      </c>
      <c r="W18" s="78">
        <v>45</v>
      </c>
      <c r="X18" s="78">
        <v>31</v>
      </c>
      <c r="Y18" s="78">
        <v>1</v>
      </c>
      <c r="Z18" s="78">
        <v>18</v>
      </c>
      <c r="AA18" s="78">
        <v>21</v>
      </c>
      <c r="AB18" s="78">
        <v>22</v>
      </c>
      <c r="AC18" s="78">
        <v>29</v>
      </c>
      <c r="AD18" s="78">
        <v>121</v>
      </c>
      <c r="AE18" s="78">
        <v>19</v>
      </c>
      <c r="AF18" s="119">
        <v>138</v>
      </c>
      <c r="AG18" s="120">
        <f t="shared" si="1"/>
        <v>4446</v>
      </c>
    </row>
    <row r="19" spans="1:33" s="7" customFormat="1" x14ac:dyDescent="0.2">
      <c r="A19" s="20">
        <v>2003</v>
      </c>
      <c r="B19" s="119">
        <f t="shared" si="0"/>
        <v>1883</v>
      </c>
      <c r="C19" s="121">
        <v>1406</v>
      </c>
      <c r="D19" s="121">
        <v>302</v>
      </c>
      <c r="E19" s="121">
        <v>175</v>
      </c>
      <c r="F19" s="119">
        <v>1286</v>
      </c>
      <c r="G19" s="78">
        <v>85</v>
      </c>
      <c r="H19" s="78">
        <v>14</v>
      </c>
      <c r="I19" s="78">
        <v>22</v>
      </c>
      <c r="J19" s="78">
        <v>77</v>
      </c>
      <c r="K19" s="78">
        <v>267</v>
      </c>
      <c r="L19" s="78">
        <v>9</v>
      </c>
      <c r="M19" s="78">
        <v>13</v>
      </c>
      <c r="N19" s="78">
        <v>132</v>
      </c>
      <c r="O19" s="78">
        <v>13</v>
      </c>
      <c r="P19" s="78">
        <v>12</v>
      </c>
      <c r="Q19" s="78">
        <v>12</v>
      </c>
      <c r="R19" s="78">
        <v>68</v>
      </c>
      <c r="S19" s="78">
        <v>19</v>
      </c>
      <c r="T19" s="78">
        <v>14</v>
      </c>
      <c r="U19" s="78">
        <v>23</v>
      </c>
      <c r="V19" s="78">
        <v>10</v>
      </c>
      <c r="W19" s="78">
        <v>46</v>
      </c>
      <c r="X19" s="78">
        <v>35</v>
      </c>
      <c r="Y19" s="78">
        <v>3</v>
      </c>
      <c r="Z19" s="78">
        <v>9</v>
      </c>
      <c r="AA19" s="78">
        <v>28</v>
      </c>
      <c r="AB19" s="78">
        <v>17</v>
      </c>
      <c r="AC19" s="78">
        <v>35</v>
      </c>
      <c r="AD19" s="78">
        <v>153</v>
      </c>
      <c r="AE19" s="78">
        <v>26</v>
      </c>
      <c r="AF19" s="119">
        <v>175</v>
      </c>
      <c r="AG19" s="120">
        <f t="shared" si="1"/>
        <v>4486</v>
      </c>
    </row>
    <row r="20" spans="1:33" s="7" customFormat="1" x14ac:dyDescent="0.2">
      <c r="A20" s="17">
        <v>2004</v>
      </c>
      <c r="B20" s="119">
        <f t="shared" si="0"/>
        <v>1923</v>
      </c>
      <c r="C20" s="121">
        <v>1372</v>
      </c>
      <c r="D20" s="121">
        <v>354</v>
      </c>
      <c r="E20" s="121">
        <v>197</v>
      </c>
      <c r="F20" s="119">
        <v>1308</v>
      </c>
      <c r="G20" s="78">
        <v>104</v>
      </c>
      <c r="H20" s="78">
        <v>12</v>
      </c>
      <c r="I20" s="78">
        <v>23</v>
      </c>
      <c r="J20" s="78">
        <v>85</v>
      </c>
      <c r="K20" s="78">
        <v>257</v>
      </c>
      <c r="L20" s="78">
        <v>9</v>
      </c>
      <c r="M20" s="78">
        <v>6</v>
      </c>
      <c r="N20" s="78">
        <v>135</v>
      </c>
      <c r="O20" s="78">
        <v>12</v>
      </c>
      <c r="P20" s="78">
        <v>23</v>
      </c>
      <c r="Q20" s="78">
        <v>11</v>
      </c>
      <c r="R20" s="78">
        <v>93</v>
      </c>
      <c r="S20" s="78">
        <v>46</v>
      </c>
      <c r="T20" s="78">
        <v>19</v>
      </c>
      <c r="U20" s="78">
        <v>17</v>
      </c>
      <c r="V20" s="78">
        <v>14</v>
      </c>
      <c r="W20" s="78">
        <v>39</v>
      </c>
      <c r="X20" s="78">
        <v>49</v>
      </c>
      <c r="Y20" s="78">
        <v>6</v>
      </c>
      <c r="Z20" s="78">
        <v>5</v>
      </c>
      <c r="AA20" s="78">
        <v>23</v>
      </c>
      <c r="AB20" s="78">
        <v>29</v>
      </c>
      <c r="AC20" s="78">
        <v>30</v>
      </c>
      <c r="AD20" s="78">
        <v>104</v>
      </c>
      <c r="AE20" s="78">
        <v>29</v>
      </c>
      <c r="AF20" s="119">
        <v>189</v>
      </c>
      <c r="AG20" s="120">
        <f t="shared" si="1"/>
        <v>4600</v>
      </c>
    </row>
    <row r="21" spans="1:33" s="7" customFormat="1" x14ac:dyDescent="0.2">
      <c r="A21" s="20">
        <v>2005</v>
      </c>
      <c r="B21" s="119">
        <f t="shared" si="0"/>
        <v>1878</v>
      </c>
      <c r="C21" s="121">
        <v>1334</v>
      </c>
      <c r="D21" s="121">
        <v>342</v>
      </c>
      <c r="E21" s="121">
        <v>202</v>
      </c>
      <c r="F21" s="119">
        <v>1266</v>
      </c>
      <c r="G21" s="78">
        <v>112</v>
      </c>
      <c r="H21" s="78">
        <v>14</v>
      </c>
      <c r="I21" s="78">
        <v>28</v>
      </c>
      <c r="J21" s="78">
        <v>82</v>
      </c>
      <c r="K21" s="78">
        <v>262</v>
      </c>
      <c r="L21" s="78">
        <v>9</v>
      </c>
      <c r="M21" s="78">
        <v>8</v>
      </c>
      <c r="N21" s="78">
        <v>118</v>
      </c>
      <c r="O21" s="78">
        <v>13</v>
      </c>
      <c r="P21" s="78">
        <v>12</v>
      </c>
      <c r="Q21" s="78">
        <v>3</v>
      </c>
      <c r="R21" s="78">
        <v>88</v>
      </c>
      <c r="S21" s="78">
        <v>44</v>
      </c>
      <c r="T21" s="78">
        <v>19</v>
      </c>
      <c r="U21" s="78">
        <v>18</v>
      </c>
      <c r="V21" s="78">
        <v>34</v>
      </c>
      <c r="W21" s="78">
        <v>39</v>
      </c>
      <c r="X21" s="78">
        <v>44</v>
      </c>
      <c r="Y21" s="78">
        <v>8</v>
      </c>
      <c r="Z21" s="78">
        <v>4</v>
      </c>
      <c r="AA21" s="78">
        <v>22</v>
      </c>
      <c r="AB21" s="78">
        <v>30</v>
      </c>
      <c r="AC21" s="78">
        <v>24</v>
      </c>
      <c r="AD21" s="78">
        <v>119</v>
      </c>
      <c r="AE21" s="78">
        <v>16</v>
      </c>
      <c r="AF21" s="119">
        <v>219</v>
      </c>
      <c r="AG21" s="120">
        <f t="shared" si="1"/>
        <v>4533</v>
      </c>
    </row>
    <row r="22" spans="1:33" s="7" customFormat="1" x14ac:dyDescent="0.2">
      <c r="A22" s="17">
        <v>2006</v>
      </c>
      <c r="B22" s="119">
        <f t="shared" si="0"/>
        <v>2124</v>
      </c>
      <c r="C22" s="121">
        <v>1497</v>
      </c>
      <c r="D22" s="121">
        <v>391</v>
      </c>
      <c r="E22" s="121">
        <v>236</v>
      </c>
      <c r="F22" s="119">
        <v>1354</v>
      </c>
      <c r="G22" s="78">
        <v>121</v>
      </c>
      <c r="H22" s="78">
        <v>13</v>
      </c>
      <c r="I22" s="78">
        <v>30</v>
      </c>
      <c r="J22" s="78">
        <v>76</v>
      </c>
      <c r="K22" s="78">
        <v>280</v>
      </c>
      <c r="L22" s="78">
        <v>7</v>
      </c>
      <c r="M22" s="78">
        <v>6</v>
      </c>
      <c r="N22" s="78">
        <v>130</v>
      </c>
      <c r="O22" s="78">
        <v>17</v>
      </c>
      <c r="P22" s="78">
        <v>19</v>
      </c>
      <c r="Q22" s="78">
        <v>2</v>
      </c>
      <c r="R22" s="78">
        <v>104</v>
      </c>
      <c r="S22" s="78">
        <v>39</v>
      </c>
      <c r="T22" s="78">
        <v>18</v>
      </c>
      <c r="U22" s="78">
        <v>18</v>
      </c>
      <c r="V22" s="78">
        <v>19</v>
      </c>
      <c r="W22" s="78">
        <v>52</v>
      </c>
      <c r="X22" s="78">
        <v>45</v>
      </c>
      <c r="Y22" s="78">
        <v>8</v>
      </c>
      <c r="Z22" s="78">
        <v>4</v>
      </c>
      <c r="AA22" s="78">
        <v>10</v>
      </c>
      <c r="AB22" s="78">
        <v>31</v>
      </c>
      <c r="AC22" s="78">
        <v>25</v>
      </c>
      <c r="AD22" s="78">
        <v>133</v>
      </c>
      <c r="AE22" s="78">
        <v>31</v>
      </c>
      <c r="AF22" s="119">
        <v>242</v>
      </c>
      <c r="AG22" s="120">
        <f t="shared" si="1"/>
        <v>4958</v>
      </c>
    </row>
    <row r="23" spans="1:33" s="7" customFormat="1" x14ac:dyDescent="0.2">
      <c r="A23" s="20">
        <v>2007</v>
      </c>
      <c r="B23" s="119">
        <f t="shared" si="0"/>
        <v>2164</v>
      </c>
      <c r="C23" s="121">
        <v>1522</v>
      </c>
      <c r="D23" s="121">
        <v>396</v>
      </c>
      <c r="E23" s="121">
        <v>246</v>
      </c>
      <c r="F23" s="119">
        <v>1380</v>
      </c>
      <c r="G23" s="78">
        <v>166</v>
      </c>
      <c r="H23" s="78">
        <v>16</v>
      </c>
      <c r="I23" s="78">
        <v>34</v>
      </c>
      <c r="J23" s="78">
        <v>90</v>
      </c>
      <c r="K23" s="78">
        <v>287</v>
      </c>
      <c r="L23" s="78">
        <v>11</v>
      </c>
      <c r="M23" s="78">
        <v>12</v>
      </c>
      <c r="N23" s="78">
        <v>128</v>
      </c>
      <c r="O23" s="78">
        <v>17</v>
      </c>
      <c r="P23" s="78">
        <v>12</v>
      </c>
      <c r="Q23" s="78">
        <v>3</v>
      </c>
      <c r="R23" s="78">
        <v>92</v>
      </c>
      <c r="S23" s="78">
        <v>30</v>
      </c>
      <c r="T23" s="78">
        <v>23</v>
      </c>
      <c r="U23" s="78">
        <v>17</v>
      </c>
      <c r="V23" s="78">
        <v>21</v>
      </c>
      <c r="W23" s="78">
        <v>48</v>
      </c>
      <c r="X23" s="78">
        <v>59</v>
      </c>
      <c r="Y23" s="78">
        <v>13</v>
      </c>
      <c r="Z23" s="78">
        <v>12</v>
      </c>
      <c r="AA23" s="78">
        <v>18</v>
      </c>
      <c r="AB23" s="78">
        <v>30</v>
      </c>
      <c r="AC23" s="78">
        <v>33</v>
      </c>
      <c r="AD23" s="78">
        <v>149</v>
      </c>
      <c r="AE23" s="78">
        <v>22</v>
      </c>
      <c r="AF23" s="119">
        <v>256</v>
      </c>
      <c r="AG23" s="120">
        <f>B23+SUM(F23:AF23)</f>
        <v>5143</v>
      </c>
    </row>
    <row r="24" spans="1:33" s="7" customFormat="1" x14ac:dyDescent="0.2">
      <c r="A24" s="17">
        <v>2008</v>
      </c>
      <c r="B24" s="119">
        <f t="shared" si="0"/>
        <v>2105</v>
      </c>
      <c r="C24" s="121">
        <v>1401</v>
      </c>
      <c r="D24" s="121">
        <v>351</v>
      </c>
      <c r="E24" s="121">
        <v>353</v>
      </c>
      <c r="F24" s="119">
        <v>1496</v>
      </c>
      <c r="G24" s="78">
        <v>144</v>
      </c>
      <c r="H24" s="78">
        <v>19</v>
      </c>
      <c r="I24" s="78">
        <v>34</v>
      </c>
      <c r="J24" s="78">
        <v>100</v>
      </c>
      <c r="K24" s="78">
        <v>287</v>
      </c>
      <c r="L24" s="78">
        <v>11</v>
      </c>
      <c r="M24" s="78">
        <v>14</v>
      </c>
      <c r="N24" s="78">
        <v>127</v>
      </c>
      <c r="O24" s="78">
        <v>16</v>
      </c>
      <c r="P24" s="78">
        <v>16</v>
      </c>
      <c r="Q24" s="78">
        <v>4</v>
      </c>
      <c r="R24" s="78">
        <v>91</v>
      </c>
      <c r="S24" s="78">
        <v>28</v>
      </c>
      <c r="T24" s="78">
        <v>21</v>
      </c>
      <c r="U24" s="78">
        <v>27</v>
      </c>
      <c r="V24" s="78">
        <v>23</v>
      </c>
      <c r="W24" s="78">
        <v>47</v>
      </c>
      <c r="X24" s="78">
        <v>64</v>
      </c>
      <c r="Y24" s="78">
        <v>20</v>
      </c>
      <c r="Z24" s="78">
        <v>4</v>
      </c>
      <c r="AA24" s="78">
        <v>16</v>
      </c>
      <c r="AB24" s="78">
        <v>27</v>
      </c>
      <c r="AC24" s="78">
        <v>23</v>
      </c>
      <c r="AD24" s="78">
        <v>142</v>
      </c>
      <c r="AE24" s="78">
        <v>23</v>
      </c>
      <c r="AF24" s="119">
        <v>293</v>
      </c>
      <c r="AG24" s="120">
        <f t="shared" si="1"/>
        <v>5222</v>
      </c>
    </row>
    <row r="25" spans="1:33" s="7" customFormat="1" x14ac:dyDescent="0.2">
      <c r="A25" s="20">
        <v>2009</v>
      </c>
      <c r="B25" s="119">
        <f t="shared" si="0"/>
        <v>2312</v>
      </c>
      <c r="C25" s="121">
        <v>1503</v>
      </c>
      <c r="D25" s="121">
        <v>409</v>
      </c>
      <c r="E25" s="121">
        <v>400</v>
      </c>
      <c r="F25" s="119">
        <v>1556</v>
      </c>
      <c r="G25" s="78">
        <v>159</v>
      </c>
      <c r="H25" s="78">
        <v>19</v>
      </c>
      <c r="I25" s="78">
        <v>32</v>
      </c>
      <c r="J25" s="78">
        <v>103</v>
      </c>
      <c r="K25" s="78">
        <v>293</v>
      </c>
      <c r="L25" s="78">
        <v>16</v>
      </c>
      <c r="M25" s="78">
        <v>10</v>
      </c>
      <c r="N25" s="78">
        <v>153</v>
      </c>
      <c r="O25" s="78">
        <v>22</v>
      </c>
      <c r="P25" s="78">
        <v>19</v>
      </c>
      <c r="Q25" s="78">
        <v>11</v>
      </c>
      <c r="R25" s="78">
        <v>105</v>
      </c>
      <c r="S25" s="78">
        <v>35</v>
      </c>
      <c r="T25" s="78">
        <v>22</v>
      </c>
      <c r="U25" s="78">
        <v>27</v>
      </c>
      <c r="V25" s="78">
        <v>48</v>
      </c>
      <c r="W25" s="78">
        <v>50</v>
      </c>
      <c r="X25" s="78">
        <v>53</v>
      </c>
      <c r="Y25" s="78">
        <v>20</v>
      </c>
      <c r="Z25" s="78">
        <v>6</v>
      </c>
      <c r="AA25" s="78">
        <v>14</v>
      </c>
      <c r="AB25" s="78">
        <v>37</v>
      </c>
      <c r="AC25" s="78">
        <v>35</v>
      </c>
      <c r="AD25" s="78">
        <v>171</v>
      </c>
      <c r="AE25" s="78">
        <v>18</v>
      </c>
      <c r="AF25" s="119">
        <v>352</v>
      </c>
      <c r="AG25" s="120">
        <f t="shared" si="1"/>
        <v>5698</v>
      </c>
    </row>
    <row r="26" spans="1:33" s="7" customFormat="1" x14ac:dyDescent="0.2">
      <c r="A26" s="20">
        <v>2010</v>
      </c>
      <c r="B26" s="119">
        <f t="shared" si="0"/>
        <v>2421</v>
      </c>
      <c r="C26" s="121">
        <v>1543</v>
      </c>
      <c r="D26" s="121">
        <v>440</v>
      </c>
      <c r="E26" s="121">
        <v>438</v>
      </c>
      <c r="F26" s="119">
        <v>1562</v>
      </c>
      <c r="G26" s="78">
        <v>171</v>
      </c>
      <c r="H26" s="78">
        <v>22</v>
      </c>
      <c r="I26" s="78">
        <v>33</v>
      </c>
      <c r="J26" s="78">
        <v>127</v>
      </c>
      <c r="K26" s="78">
        <v>322</v>
      </c>
      <c r="L26" s="78">
        <v>11</v>
      </c>
      <c r="M26" s="78">
        <v>14</v>
      </c>
      <c r="N26" s="78">
        <v>171</v>
      </c>
      <c r="O26" s="78">
        <v>12</v>
      </c>
      <c r="P26" s="78">
        <v>31</v>
      </c>
      <c r="Q26" s="78">
        <v>6</v>
      </c>
      <c r="R26" s="78">
        <v>150</v>
      </c>
      <c r="S26" s="78">
        <v>38</v>
      </c>
      <c r="T26" s="78">
        <v>23</v>
      </c>
      <c r="U26" s="78">
        <v>20</v>
      </c>
      <c r="V26" s="78">
        <v>43</v>
      </c>
      <c r="W26" s="78">
        <v>49</v>
      </c>
      <c r="X26" s="78">
        <v>77</v>
      </c>
      <c r="Y26" s="78">
        <v>21</v>
      </c>
      <c r="Z26" s="78">
        <v>6</v>
      </c>
      <c r="AA26" s="78">
        <v>9</v>
      </c>
      <c r="AB26" s="78">
        <v>31</v>
      </c>
      <c r="AC26" s="78">
        <v>20</v>
      </c>
      <c r="AD26" s="78">
        <v>183</v>
      </c>
      <c r="AE26" s="78">
        <v>32</v>
      </c>
      <c r="AF26" s="119">
        <v>345</v>
      </c>
      <c r="AG26" s="120">
        <f t="shared" si="1"/>
        <v>5950</v>
      </c>
    </row>
    <row r="27" spans="1:33" s="7" customFormat="1" x14ac:dyDescent="0.2">
      <c r="A27" s="20">
        <v>2011</v>
      </c>
      <c r="B27" s="119">
        <f t="shared" si="0"/>
        <v>2586</v>
      </c>
      <c r="C27" s="121">
        <v>1693</v>
      </c>
      <c r="D27" s="121">
        <v>449</v>
      </c>
      <c r="E27" s="121">
        <v>444</v>
      </c>
      <c r="F27" s="119">
        <v>1703</v>
      </c>
      <c r="G27" s="78">
        <v>201</v>
      </c>
      <c r="H27" s="78">
        <v>28</v>
      </c>
      <c r="I27" s="78">
        <v>37</v>
      </c>
      <c r="J27" s="78">
        <v>116</v>
      </c>
      <c r="K27" s="78">
        <v>342</v>
      </c>
      <c r="L27" s="78">
        <v>16</v>
      </c>
      <c r="M27" s="78">
        <v>14</v>
      </c>
      <c r="N27" s="78">
        <v>201</v>
      </c>
      <c r="O27" s="78">
        <v>12</v>
      </c>
      <c r="P27" s="78">
        <v>29</v>
      </c>
      <c r="Q27" s="78">
        <v>4</v>
      </c>
      <c r="R27" s="78">
        <v>74</v>
      </c>
      <c r="S27" s="78">
        <v>41</v>
      </c>
      <c r="T27" s="78">
        <v>29</v>
      </c>
      <c r="U27" s="78">
        <v>30</v>
      </c>
      <c r="V27" s="78">
        <v>49</v>
      </c>
      <c r="W27" s="78">
        <v>47</v>
      </c>
      <c r="X27" s="78">
        <v>97</v>
      </c>
      <c r="Y27" s="78">
        <v>51</v>
      </c>
      <c r="Z27" s="78">
        <v>14</v>
      </c>
      <c r="AA27" s="78">
        <v>13</v>
      </c>
      <c r="AB27" s="78">
        <v>39</v>
      </c>
      <c r="AC27" s="78">
        <v>24</v>
      </c>
      <c r="AD27" s="78">
        <v>154</v>
      </c>
      <c r="AE27" s="78">
        <v>51</v>
      </c>
      <c r="AF27" s="119">
        <v>402</v>
      </c>
      <c r="AG27" s="120">
        <f t="shared" si="1"/>
        <v>6404</v>
      </c>
    </row>
    <row r="28" spans="1:33" s="7" customFormat="1" x14ac:dyDescent="0.2">
      <c r="A28" s="20">
        <v>2012</v>
      </c>
      <c r="B28" s="119">
        <f t="shared" si="0"/>
        <v>2744</v>
      </c>
      <c r="C28" s="121">
        <v>1804</v>
      </c>
      <c r="D28" s="121">
        <v>472</v>
      </c>
      <c r="E28" s="121">
        <v>468</v>
      </c>
      <c r="F28" s="119">
        <v>1674</v>
      </c>
      <c r="G28" s="78">
        <v>180</v>
      </c>
      <c r="H28" s="78">
        <v>34</v>
      </c>
      <c r="I28" s="78">
        <v>35</v>
      </c>
      <c r="J28" s="78">
        <v>141</v>
      </c>
      <c r="K28" s="78">
        <v>337</v>
      </c>
      <c r="L28" s="78">
        <v>15</v>
      </c>
      <c r="M28" s="78">
        <v>10</v>
      </c>
      <c r="N28" s="78">
        <v>224</v>
      </c>
      <c r="O28" s="78">
        <v>10</v>
      </c>
      <c r="P28" s="78">
        <v>36</v>
      </c>
      <c r="Q28" s="78">
        <v>5</v>
      </c>
      <c r="R28" s="78">
        <v>85</v>
      </c>
      <c r="S28" s="78">
        <v>35</v>
      </c>
      <c r="T28" s="78">
        <v>39</v>
      </c>
      <c r="U28" s="78">
        <v>22</v>
      </c>
      <c r="V28" s="78">
        <v>57</v>
      </c>
      <c r="W28" s="78">
        <v>50</v>
      </c>
      <c r="X28" s="78">
        <v>108</v>
      </c>
      <c r="Y28" s="78">
        <v>54</v>
      </c>
      <c r="Z28" s="78">
        <v>11</v>
      </c>
      <c r="AA28" s="78">
        <v>57</v>
      </c>
      <c r="AB28" s="78">
        <v>56</v>
      </c>
      <c r="AC28" s="78">
        <v>23</v>
      </c>
      <c r="AD28" s="78">
        <v>158</v>
      </c>
      <c r="AE28" s="78">
        <v>39</v>
      </c>
      <c r="AF28" s="119">
        <v>423</v>
      </c>
      <c r="AG28" s="120">
        <f t="shared" si="1"/>
        <v>6662</v>
      </c>
    </row>
    <row r="29" spans="1:33" s="7" customFormat="1" x14ac:dyDescent="0.2">
      <c r="A29" s="20">
        <v>2013</v>
      </c>
      <c r="B29" s="119">
        <f t="shared" si="0"/>
        <v>2828</v>
      </c>
      <c r="C29" s="121">
        <v>1847</v>
      </c>
      <c r="D29" s="121">
        <v>534</v>
      </c>
      <c r="E29" s="121">
        <v>447</v>
      </c>
      <c r="F29" s="119">
        <v>1735</v>
      </c>
      <c r="G29" s="78">
        <v>181</v>
      </c>
      <c r="H29" s="78">
        <v>56</v>
      </c>
      <c r="I29" s="78">
        <v>34</v>
      </c>
      <c r="J29" s="78">
        <v>105</v>
      </c>
      <c r="K29" s="78">
        <v>338</v>
      </c>
      <c r="L29" s="78">
        <v>19</v>
      </c>
      <c r="M29" s="78">
        <v>19</v>
      </c>
      <c r="N29" s="78">
        <v>216</v>
      </c>
      <c r="O29" s="78">
        <v>16</v>
      </c>
      <c r="P29" s="78">
        <v>35</v>
      </c>
      <c r="Q29" s="78">
        <v>5</v>
      </c>
      <c r="R29" s="78">
        <v>68</v>
      </c>
      <c r="S29" s="78">
        <v>27</v>
      </c>
      <c r="T29" s="78">
        <v>30</v>
      </c>
      <c r="U29" s="78">
        <v>24</v>
      </c>
      <c r="V29" s="78">
        <v>59</v>
      </c>
      <c r="W29" s="78">
        <v>59</v>
      </c>
      <c r="X29" s="78">
        <v>94</v>
      </c>
      <c r="Y29" s="78">
        <v>49</v>
      </c>
      <c r="Z29" s="78">
        <v>6</v>
      </c>
      <c r="AA29" s="78">
        <v>26</v>
      </c>
      <c r="AB29" s="78">
        <v>115</v>
      </c>
      <c r="AC29" s="78">
        <v>37</v>
      </c>
      <c r="AD29" s="78">
        <v>157</v>
      </c>
      <c r="AE29" s="78">
        <v>30</v>
      </c>
      <c r="AF29" s="119">
        <v>487</v>
      </c>
      <c r="AG29" s="120">
        <f t="shared" ref="AG29" si="2">B29+SUM(F29:AF29)</f>
        <v>6855</v>
      </c>
    </row>
    <row r="30" spans="1:33" s="7" customFormat="1" x14ac:dyDescent="0.2">
      <c r="A30" s="20">
        <v>2014</v>
      </c>
      <c r="B30" s="119">
        <f t="shared" si="0"/>
        <v>2921</v>
      </c>
      <c r="C30" s="121">
        <v>1921</v>
      </c>
      <c r="D30" s="121">
        <v>522</v>
      </c>
      <c r="E30" s="121">
        <v>478</v>
      </c>
      <c r="F30" s="119">
        <v>1670</v>
      </c>
      <c r="G30" s="78">
        <v>217</v>
      </c>
      <c r="H30" s="78">
        <v>42</v>
      </c>
      <c r="I30" s="78">
        <v>26</v>
      </c>
      <c r="J30" s="78">
        <v>147</v>
      </c>
      <c r="K30" s="78">
        <v>346</v>
      </c>
      <c r="L30" s="78">
        <v>16</v>
      </c>
      <c r="M30" s="78">
        <v>18</v>
      </c>
      <c r="N30" s="78">
        <v>230</v>
      </c>
      <c r="O30" s="78">
        <v>21</v>
      </c>
      <c r="P30" s="78">
        <v>37</v>
      </c>
      <c r="Q30" s="78">
        <v>5</v>
      </c>
      <c r="R30" s="78">
        <v>80</v>
      </c>
      <c r="S30" s="78">
        <v>45</v>
      </c>
      <c r="T30" s="78">
        <v>44</v>
      </c>
      <c r="U30" s="78">
        <v>30</v>
      </c>
      <c r="V30" s="78">
        <v>62</v>
      </c>
      <c r="W30" s="78">
        <v>64</v>
      </c>
      <c r="X30" s="78">
        <v>92</v>
      </c>
      <c r="Y30" s="78">
        <v>48</v>
      </c>
      <c r="Z30" s="78">
        <v>10</v>
      </c>
      <c r="AA30" s="78">
        <v>13</v>
      </c>
      <c r="AB30" s="78">
        <v>104</v>
      </c>
      <c r="AC30" s="78">
        <v>25</v>
      </c>
      <c r="AD30" s="78">
        <v>178</v>
      </c>
      <c r="AE30" s="78">
        <v>51</v>
      </c>
      <c r="AF30" s="119">
        <v>511</v>
      </c>
      <c r="AG30" s="120">
        <f t="shared" ref="AG30:AG31" si="3">B30+SUM(F30:AF30)</f>
        <v>7053</v>
      </c>
    </row>
    <row r="31" spans="1:33" s="7" customFormat="1" x14ac:dyDescent="0.2">
      <c r="A31" s="20">
        <v>2015</v>
      </c>
      <c r="B31" s="119">
        <f t="shared" si="0"/>
        <v>3100</v>
      </c>
      <c r="C31" s="255">
        <v>2064</v>
      </c>
      <c r="D31" s="255">
        <v>532</v>
      </c>
      <c r="E31" s="255">
        <v>504</v>
      </c>
      <c r="F31" s="254">
        <v>1676</v>
      </c>
      <c r="G31" s="81">
        <v>235</v>
      </c>
      <c r="H31" s="81">
        <v>56</v>
      </c>
      <c r="I31" s="81">
        <v>44</v>
      </c>
      <c r="J31" s="81">
        <v>136</v>
      </c>
      <c r="K31" s="81">
        <v>328</v>
      </c>
      <c r="L31" s="81">
        <v>13</v>
      </c>
      <c r="M31" s="81">
        <v>17</v>
      </c>
      <c r="N31" s="81">
        <v>218</v>
      </c>
      <c r="O31" s="81">
        <v>20</v>
      </c>
      <c r="P31" s="81">
        <v>34</v>
      </c>
      <c r="Q31" s="81">
        <v>10</v>
      </c>
      <c r="R31" s="81">
        <v>99</v>
      </c>
      <c r="S31" s="81">
        <v>44</v>
      </c>
      <c r="T31" s="81">
        <v>43</v>
      </c>
      <c r="U31" s="81">
        <v>32</v>
      </c>
      <c r="V31" s="81">
        <v>57</v>
      </c>
      <c r="W31" s="81">
        <v>68</v>
      </c>
      <c r="X31" s="81">
        <v>98</v>
      </c>
      <c r="Y31" s="81">
        <v>64</v>
      </c>
      <c r="Z31" s="81">
        <v>9</v>
      </c>
      <c r="AA31" s="81">
        <v>13</v>
      </c>
      <c r="AB31" s="81">
        <v>127</v>
      </c>
      <c r="AC31" s="81">
        <v>38</v>
      </c>
      <c r="AD31" s="81">
        <v>187</v>
      </c>
      <c r="AE31" s="81">
        <v>53</v>
      </c>
      <c r="AF31" s="254">
        <v>573</v>
      </c>
      <c r="AG31" s="120">
        <f t="shared" si="3"/>
        <v>7392</v>
      </c>
    </row>
    <row r="32" spans="1:33" s="7" customFormat="1" x14ac:dyDescent="0.2">
      <c r="A32" s="20">
        <v>2016</v>
      </c>
      <c r="B32" s="119">
        <f t="shared" ref="B32:B33" si="4">SUM(C32:E32)</f>
        <v>3315</v>
      </c>
      <c r="C32" s="121">
        <v>2200</v>
      </c>
      <c r="D32" s="121">
        <v>574</v>
      </c>
      <c r="E32" s="121">
        <v>541</v>
      </c>
      <c r="F32" s="119">
        <v>1725</v>
      </c>
      <c r="G32" s="78">
        <v>189</v>
      </c>
      <c r="H32" s="78">
        <v>47</v>
      </c>
      <c r="I32" s="78">
        <v>41</v>
      </c>
      <c r="J32" s="78">
        <v>158</v>
      </c>
      <c r="K32" s="78">
        <v>383</v>
      </c>
      <c r="L32" s="78">
        <v>20</v>
      </c>
      <c r="M32" s="78">
        <v>19</v>
      </c>
      <c r="N32" s="78">
        <v>229</v>
      </c>
      <c r="O32" s="78">
        <v>24</v>
      </c>
      <c r="P32" s="78">
        <v>46</v>
      </c>
      <c r="Q32" s="78">
        <v>17</v>
      </c>
      <c r="R32" s="78">
        <v>94</v>
      </c>
      <c r="S32" s="78">
        <v>43</v>
      </c>
      <c r="T32" s="78">
        <v>40</v>
      </c>
      <c r="U32" s="78">
        <v>46</v>
      </c>
      <c r="V32" s="78">
        <v>51</v>
      </c>
      <c r="W32" s="78">
        <v>83</v>
      </c>
      <c r="X32" s="78">
        <v>66</v>
      </c>
      <c r="Y32" s="78">
        <v>62</v>
      </c>
      <c r="Z32" s="78">
        <v>14</v>
      </c>
      <c r="AA32" s="78">
        <v>9</v>
      </c>
      <c r="AB32" s="78">
        <v>127</v>
      </c>
      <c r="AC32" s="78">
        <v>40</v>
      </c>
      <c r="AD32" s="78">
        <v>154</v>
      </c>
      <c r="AE32" s="78">
        <v>35</v>
      </c>
      <c r="AF32" s="119">
        <v>722</v>
      </c>
      <c r="AG32" s="120">
        <f t="shared" ref="AG32:AG33" si="5">B32+SUM(F32:AF32)</f>
        <v>7799</v>
      </c>
    </row>
    <row r="33" spans="1:33" s="7" customFormat="1" x14ac:dyDescent="0.2">
      <c r="A33" s="20">
        <v>2017</v>
      </c>
      <c r="B33" s="119">
        <f t="shared" si="4"/>
        <v>3455</v>
      </c>
      <c r="C33" s="255">
        <v>2332</v>
      </c>
      <c r="D33" s="255">
        <v>599</v>
      </c>
      <c r="E33" s="255">
        <v>524</v>
      </c>
      <c r="F33" s="254">
        <v>1691</v>
      </c>
      <c r="G33" s="81">
        <v>160</v>
      </c>
      <c r="H33" s="81">
        <v>44</v>
      </c>
      <c r="I33" s="81">
        <v>29</v>
      </c>
      <c r="J33" s="81">
        <v>102</v>
      </c>
      <c r="K33" s="81">
        <v>386</v>
      </c>
      <c r="L33" s="81">
        <v>7</v>
      </c>
      <c r="M33" s="81">
        <v>12</v>
      </c>
      <c r="N33" s="81">
        <v>185</v>
      </c>
      <c r="O33" s="81">
        <v>23</v>
      </c>
      <c r="P33" s="81">
        <v>28</v>
      </c>
      <c r="Q33" s="81">
        <v>12</v>
      </c>
      <c r="R33" s="81">
        <v>103</v>
      </c>
      <c r="S33" s="81">
        <v>42</v>
      </c>
      <c r="T33" s="81">
        <v>30</v>
      </c>
      <c r="U33" s="81">
        <v>32</v>
      </c>
      <c r="V33" s="81">
        <v>24</v>
      </c>
      <c r="W33" s="81">
        <v>61</v>
      </c>
      <c r="X33" s="81">
        <v>40</v>
      </c>
      <c r="Y33" s="81">
        <v>52</v>
      </c>
      <c r="Z33" s="81">
        <v>9</v>
      </c>
      <c r="AA33" s="81">
        <v>7</v>
      </c>
      <c r="AB33" s="81">
        <v>49</v>
      </c>
      <c r="AC33" s="81">
        <v>28</v>
      </c>
      <c r="AD33" s="81">
        <v>157</v>
      </c>
      <c r="AE33" s="81">
        <v>26</v>
      </c>
      <c r="AF33" s="254">
        <v>1150</v>
      </c>
      <c r="AG33" s="120">
        <f t="shared" si="5"/>
        <v>7944</v>
      </c>
    </row>
    <row r="34" spans="1:33" s="7" customFormat="1" x14ac:dyDescent="0.2">
      <c r="A34" s="20">
        <v>2018</v>
      </c>
      <c r="B34" s="119">
        <f t="shared" ref="B34" si="6">SUM(C34:E34)</f>
        <v>3435</v>
      </c>
      <c r="C34" s="121">
        <v>2352</v>
      </c>
      <c r="D34" s="121">
        <v>534</v>
      </c>
      <c r="E34" s="121">
        <v>549</v>
      </c>
      <c r="F34" s="119">
        <v>1727</v>
      </c>
      <c r="G34" s="78">
        <v>186</v>
      </c>
      <c r="H34" s="78">
        <v>37</v>
      </c>
      <c r="I34" s="78">
        <v>35</v>
      </c>
      <c r="J34" s="78">
        <v>111</v>
      </c>
      <c r="K34" s="78">
        <v>366</v>
      </c>
      <c r="L34" s="78">
        <v>10</v>
      </c>
      <c r="M34" s="78">
        <v>13</v>
      </c>
      <c r="N34" s="78">
        <v>176</v>
      </c>
      <c r="O34" s="78">
        <v>18</v>
      </c>
      <c r="P34" s="78">
        <v>25</v>
      </c>
      <c r="Q34" s="78">
        <v>11</v>
      </c>
      <c r="R34" s="78">
        <v>82</v>
      </c>
      <c r="S34" s="78">
        <v>54</v>
      </c>
      <c r="T34" s="78">
        <v>30</v>
      </c>
      <c r="U34" s="78">
        <v>28</v>
      </c>
      <c r="V34" s="78">
        <v>23</v>
      </c>
      <c r="W34" s="78">
        <v>51</v>
      </c>
      <c r="X34" s="78">
        <v>34</v>
      </c>
      <c r="Y34" s="78">
        <v>44</v>
      </c>
      <c r="Z34" s="78">
        <v>17</v>
      </c>
      <c r="AA34" s="78">
        <v>12</v>
      </c>
      <c r="AB34" s="78">
        <v>42</v>
      </c>
      <c r="AC34" s="78">
        <v>25</v>
      </c>
      <c r="AD34" s="78">
        <v>197</v>
      </c>
      <c r="AE34" s="78">
        <v>28</v>
      </c>
      <c r="AF34" s="119">
        <v>1276</v>
      </c>
      <c r="AG34" s="120">
        <f t="shared" ref="AG34" si="7">B34+SUM(F34:AF34)</f>
        <v>8093</v>
      </c>
    </row>
    <row r="35" spans="1:33" s="7" customFormat="1" x14ac:dyDescent="0.2">
      <c r="A35" s="37"/>
      <c r="B35" s="81"/>
      <c r="C35" s="82"/>
      <c r="D35" s="82"/>
      <c r="E35" s="82"/>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3"/>
    </row>
    <row r="36" spans="1:33" s="7" customFormat="1" x14ac:dyDescent="0.2">
      <c r="A36" s="15"/>
      <c r="B36" s="84"/>
      <c r="C36" s="85"/>
      <c r="D36" s="85"/>
      <c r="E36" s="85"/>
      <c r="F36" s="84"/>
      <c r="G36" s="84"/>
      <c r="H36" s="84"/>
      <c r="I36" s="84"/>
      <c r="J36" s="84"/>
      <c r="K36" s="84"/>
      <c r="L36" s="84"/>
      <c r="M36" s="84"/>
      <c r="N36" s="84"/>
      <c r="O36" s="84"/>
      <c r="P36" s="84"/>
      <c r="Q36" s="84"/>
      <c r="R36" s="84"/>
      <c r="S36" s="84"/>
      <c r="T36" s="84"/>
      <c r="U36" s="84"/>
      <c r="V36" s="84"/>
      <c r="W36" s="84"/>
      <c r="X36" s="84"/>
      <c r="Y36" s="84"/>
      <c r="Z36" s="84"/>
      <c r="AA36" s="84"/>
      <c r="AB36" s="84"/>
      <c r="AC36" s="84"/>
      <c r="AD36" s="84"/>
      <c r="AE36" s="84"/>
      <c r="AF36" s="84"/>
      <c r="AG36" s="86"/>
    </row>
    <row r="37" spans="1:33" s="7" customFormat="1" ht="72" x14ac:dyDescent="0.2">
      <c r="A37" s="43" t="s">
        <v>31</v>
      </c>
      <c r="B37" s="75" t="s">
        <v>30</v>
      </c>
      <c r="C37" s="76">
        <v>1</v>
      </c>
      <c r="D37" s="77" t="s">
        <v>38</v>
      </c>
      <c r="E37" s="77" t="s">
        <v>39</v>
      </c>
      <c r="F37" s="75" t="s">
        <v>2</v>
      </c>
      <c r="G37" s="75" t="s">
        <v>5</v>
      </c>
      <c r="H37" s="75" t="s">
        <v>166</v>
      </c>
      <c r="I37" s="75" t="s">
        <v>167</v>
      </c>
      <c r="J37" s="75" t="s">
        <v>6</v>
      </c>
      <c r="K37" s="75" t="s">
        <v>168</v>
      </c>
      <c r="L37" s="75" t="s">
        <v>169</v>
      </c>
      <c r="M37" s="75" t="s">
        <v>170</v>
      </c>
      <c r="N37" s="75" t="s">
        <v>3</v>
      </c>
      <c r="O37" s="75" t="s">
        <v>171</v>
      </c>
      <c r="P37" s="75" t="s">
        <v>172</v>
      </c>
      <c r="Q37" s="75" t="s">
        <v>173</v>
      </c>
      <c r="R37" s="75" t="s">
        <v>174</v>
      </c>
      <c r="S37" s="75" t="s">
        <v>175</v>
      </c>
      <c r="T37" s="75" t="s">
        <v>176</v>
      </c>
      <c r="U37" s="75" t="s">
        <v>177</v>
      </c>
      <c r="V37" s="75" t="s">
        <v>178</v>
      </c>
      <c r="W37" s="75" t="s">
        <v>7</v>
      </c>
      <c r="X37" s="75" t="s">
        <v>8</v>
      </c>
      <c r="Y37" s="75" t="s">
        <v>179</v>
      </c>
      <c r="Z37" s="75" t="s">
        <v>180</v>
      </c>
      <c r="AA37" s="75" t="s">
        <v>181</v>
      </c>
      <c r="AB37" s="75" t="s">
        <v>164</v>
      </c>
      <c r="AC37" s="75" t="s">
        <v>165</v>
      </c>
      <c r="AD37" s="75" t="s">
        <v>4</v>
      </c>
      <c r="AE37" s="75" t="s">
        <v>182</v>
      </c>
      <c r="AF37" s="75" t="s">
        <v>40</v>
      </c>
      <c r="AG37" s="75" t="s">
        <v>41</v>
      </c>
    </row>
    <row r="38" spans="1:33" s="7" customFormat="1" x14ac:dyDescent="0.2">
      <c r="A38" s="56">
        <v>1992</v>
      </c>
      <c r="B38" s="88">
        <v>40542070</v>
      </c>
      <c r="C38" s="89">
        <v>40398735</v>
      </c>
      <c r="D38" s="89">
        <v>84285</v>
      </c>
      <c r="E38" s="89">
        <v>59050</v>
      </c>
      <c r="F38" s="88">
        <v>67464425</v>
      </c>
      <c r="G38" s="88">
        <v>555685</v>
      </c>
      <c r="H38" s="88">
        <v>330675</v>
      </c>
      <c r="I38" s="88">
        <v>134470</v>
      </c>
      <c r="J38" s="88">
        <v>216274</v>
      </c>
      <c r="K38" s="88">
        <v>2393926</v>
      </c>
      <c r="L38" s="88">
        <v>15627</v>
      </c>
      <c r="M38" s="88">
        <v>188360</v>
      </c>
      <c r="N38" s="88">
        <v>791375</v>
      </c>
      <c r="O38" s="88">
        <v>339404</v>
      </c>
      <c r="P38" s="88">
        <v>14508</v>
      </c>
      <c r="Q38" s="88">
        <v>25501</v>
      </c>
      <c r="R38" s="88">
        <v>179753</v>
      </c>
      <c r="S38" s="88">
        <v>198329</v>
      </c>
      <c r="T38" s="88">
        <v>7727</v>
      </c>
      <c r="U38" s="88">
        <v>185604</v>
      </c>
      <c r="V38" s="88">
        <v>2816</v>
      </c>
      <c r="W38" s="88">
        <v>791694</v>
      </c>
      <c r="X38" s="88">
        <v>32712</v>
      </c>
      <c r="Y38" s="88"/>
      <c r="Z38" s="88">
        <v>352</v>
      </c>
      <c r="AA38" s="88">
        <v>847703</v>
      </c>
      <c r="AB38" s="88">
        <v>96439</v>
      </c>
      <c r="AC38" s="88">
        <v>65539</v>
      </c>
      <c r="AD38" s="88">
        <v>326103</v>
      </c>
      <c r="AE38" s="88">
        <v>50898</v>
      </c>
      <c r="AF38" s="88">
        <v>197086</v>
      </c>
      <c r="AG38" s="90">
        <f t="shared" ref="AG38:AG58" si="8">B38+SUM(F38:AF38)</f>
        <v>115995055</v>
      </c>
    </row>
    <row r="39" spans="1:33" s="7" customFormat="1" x14ac:dyDescent="0.2">
      <c r="A39" s="56">
        <v>1993</v>
      </c>
      <c r="B39" s="88">
        <v>46604570</v>
      </c>
      <c r="C39" s="89">
        <v>45587623</v>
      </c>
      <c r="D39" s="89">
        <v>978395</v>
      </c>
      <c r="E39" s="89">
        <v>38552</v>
      </c>
      <c r="F39" s="88">
        <v>75839045</v>
      </c>
      <c r="G39" s="88">
        <v>509747</v>
      </c>
      <c r="H39" s="88">
        <v>146705</v>
      </c>
      <c r="I39" s="88">
        <v>124836</v>
      </c>
      <c r="J39" s="88">
        <v>599010</v>
      </c>
      <c r="K39" s="88">
        <v>3592549</v>
      </c>
      <c r="L39" s="88">
        <v>20640</v>
      </c>
      <c r="M39" s="88">
        <v>19511</v>
      </c>
      <c r="N39" s="88">
        <v>347692</v>
      </c>
      <c r="O39" s="88">
        <v>12397</v>
      </c>
      <c r="P39" s="88">
        <v>11816</v>
      </c>
      <c r="Q39" s="88">
        <v>8429</v>
      </c>
      <c r="R39" s="88">
        <v>97339</v>
      </c>
      <c r="S39" s="88">
        <v>151307</v>
      </c>
      <c r="T39" s="88">
        <v>5685</v>
      </c>
      <c r="U39" s="88">
        <v>2590033</v>
      </c>
      <c r="V39" s="88">
        <v>1941</v>
      </c>
      <c r="W39" s="88">
        <v>272655</v>
      </c>
      <c r="X39" s="88">
        <v>18582</v>
      </c>
      <c r="Y39" s="88"/>
      <c r="Z39" s="88">
        <v>323</v>
      </c>
      <c r="AA39" s="88">
        <v>934009</v>
      </c>
      <c r="AB39" s="88">
        <v>124631</v>
      </c>
      <c r="AC39" s="88">
        <v>30677</v>
      </c>
      <c r="AD39" s="88">
        <v>105126</v>
      </c>
      <c r="AE39" s="88">
        <v>61300</v>
      </c>
      <c r="AF39" s="88">
        <v>493185</v>
      </c>
      <c r="AG39" s="90">
        <f t="shared" si="8"/>
        <v>132723740</v>
      </c>
    </row>
    <row r="40" spans="1:33" s="7" customFormat="1" x14ac:dyDescent="0.2">
      <c r="A40" s="56">
        <v>1994</v>
      </c>
      <c r="B40" s="88">
        <v>35254009</v>
      </c>
      <c r="C40" s="89">
        <v>31291857</v>
      </c>
      <c r="D40" s="89">
        <v>3837359</v>
      </c>
      <c r="E40" s="89">
        <v>124793</v>
      </c>
      <c r="F40" s="88">
        <v>75813562</v>
      </c>
      <c r="G40" s="88">
        <v>579350</v>
      </c>
      <c r="H40" s="88">
        <v>44261</v>
      </c>
      <c r="I40" s="88">
        <v>89157</v>
      </c>
      <c r="J40" s="88">
        <v>275303</v>
      </c>
      <c r="K40" s="88">
        <v>8737235</v>
      </c>
      <c r="L40" s="88">
        <v>7634</v>
      </c>
      <c r="M40" s="88">
        <v>578287</v>
      </c>
      <c r="N40" s="88">
        <v>285055</v>
      </c>
      <c r="O40" s="88">
        <v>7250</v>
      </c>
      <c r="P40" s="88">
        <v>5266</v>
      </c>
      <c r="Q40" s="88">
        <v>16293</v>
      </c>
      <c r="R40" s="88">
        <v>62894</v>
      </c>
      <c r="S40" s="88">
        <v>51705</v>
      </c>
      <c r="T40" s="88">
        <v>7188</v>
      </c>
      <c r="U40" s="88">
        <v>491274</v>
      </c>
      <c r="V40" s="88">
        <v>507</v>
      </c>
      <c r="W40" s="88">
        <v>502708</v>
      </c>
      <c r="X40" s="88">
        <v>21584</v>
      </c>
      <c r="Y40" s="88">
        <v>9777</v>
      </c>
      <c r="Z40" s="88">
        <v>1674</v>
      </c>
      <c r="AA40" s="88">
        <v>530798</v>
      </c>
      <c r="AB40" s="88">
        <v>49065</v>
      </c>
      <c r="AC40" s="88">
        <v>63077</v>
      </c>
      <c r="AD40" s="88">
        <v>385461</v>
      </c>
      <c r="AE40" s="88">
        <v>55765</v>
      </c>
      <c r="AF40" s="88">
        <v>492652</v>
      </c>
      <c r="AG40" s="90">
        <f t="shared" si="8"/>
        <v>124418791</v>
      </c>
    </row>
    <row r="41" spans="1:33" s="7" customFormat="1" x14ac:dyDescent="0.2">
      <c r="A41" s="56">
        <v>1995</v>
      </c>
      <c r="B41" s="88">
        <v>45861860</v>
      </c>
      <c r="C41" s="89">
        <v>36351164</v>
      </c>
      <c r="D41" s="89">
        <v>6599521</v>
      </c>
      <c r="E41" s="89">
        <v>2911176</v>
      </c>
      <c r="F41" s="88">
        <v>70246419</v>
      </c>
      <c r="G41" s="88">
        <v>1511345</v>
      </c>
      <c r="H41" s="88">
        <v>55847</v>
      </c>
      <c r="I41" s="88">
        <v>49576</v>
      </c>
      <c r="J41" s="88">
        <v>156064</v>
      </c>
      <c r="K41" s="88">
        <v>8428456</v>
      </c>
      <c r="L41" s="88">
        <v>9072</v>
      </c>
      <c r="M41" s="88">
        <v>128897</v>
      </c>
      <c r="N41" s="88">
        <v>121510</v>
      </c>
      <c r="O41" s="88">
        <v>31279</v>
      </c>
      <c r="P41" s="88">
        <v>3190</v>
      </c>
      <c r="Q41" s="88">
        <v>341097</v>
      </c>
      <c r="R41" s="88">
        <v>48390</v>
      </c>
      <c r="S41" s="88">
        <v>26840</v>
      </c>
      <c r="T41" s="88">
        <v>4370</v>
      </c>
      <c r="U41" s="88">
        <v>697185</v>
      </c>
      <c r="V41" s="88">
        <v>77</v>
      </c>
      <c r="W41" s="88">
        <v>264200</v>
      </c>
      <c r="X41" s="88">
        <v>61075</v>
      </c>
      <c r="Y41" s="88">
        <v>11701</v>
      </c>
      <c r="Z41" s="88">
        <v>18411</v>
      </c>
      <c r="AA41" s="88">
        <v>243261</v>
      </c>
      <c r="AB41" s="88">
        <v>39640</v>
      </c>
      <c r="AC41" s="88">
        <v>359401</v>
      </c>
      <c r="AD41" s="88">
        <v>910170</v>
      </c>
      <c r="AE41" s="88">
        <v>93257</v>
      </c>
      <c r="AF41" s="88">
        <v>512885</v>
      </c>
      <c r="AG41" s="90">
        <f t="shared" si="8"/>
        <v>130235475</v>
      </c>
    </row>
    <row r="42" spans="1:33" s="7" customFormat="1" x14ac:dyDescent="0.2">
      <c r="A42" s="56">
        <v>1996</v>
      </c>
      <c r="B42" s="88">
        <v>51258954</v>
      </c>
      <c r="C42" s="89">
        <v>36311217</v>
      </c>
      <c r="D42" s="89">
        <v>10179875</v>
      </c>
      <c r="E42" s="89">
        <v>4767863</v>
      </c>
      <c r="F42" s="88">
        <v>74292348</v>
      </c>
      <c r="G42" s="88">
        <v>497838</v>
      </c>
      <c r="H42" s="88">
        <v>25487</v>
      </c>
      <c r="I42" s="88">
        <v>29875</v>
      </c>
      <c r="J42" s="88">
        <v>352967</v>
      </c>
      <c r="K42" s="88">
        <v>7085651</v>
      </c>
      <c r="L42" s="88">
        <v>5652</v>
      </c>
      <c r="M42" s="88">
        <v>155125</v>
      </c>
      <c r="N42" s="88">
        <v>95973</v>
      </c>
      <c r="O42" s="88">
        <v>34851</v>
      </c>
      <c r="P42" s="88">
        <v>5978</v>
      </c>
      <c r="Q42" s="88">
        <v>18184</v>
      </c>
      <c r="R42" s="88">
        <v>27276</v>
      </c>
      <c r="S42" s="88">
        <v>15166</v>
      </c>
      <c r="T42" s="88">
        <v>19022</v>
      </c>
      <c r="U42" s="88">
        <v>180912</v>
      </c>
      <c r="V42" s="88">
        <v>3232</v>
      </c>
      <c r="W42" s="88">
        <v>1107382</v>
      </c>
      <c r="X42" s="88">
        <v>69424</v>
      </c>
      <c r="Y42" s="88">
        <v>8456</v>
      </c>
      <c r="Z42" s="88">
        <v>747</v>
      </c>
      <c r="AA42" s="88">
        <v>66796</v>
      </c>
      <c r="AB42" s="88">
        <v>16149</v>
      </c>
      <c r="AC42" s="88">
        <v>165441</v>
      </c>
      <c r="AD42" s="88">
        <v>739850</v>
      </c>
      <c r="AE42" s="88">
        <v>56814</v>
      </c>
      <c r="AF42" s="88">
        <v>405034</v>
      </c>
      <c r="AG42" s="90">
        <f t="shared" si="8"/>
        <v>136740584</v>
      </c>
    </row>
    <row r="43" spans="1:33" s="7" customFormat="1" x14ac:dyDescent="0.2">
      <c r="A43" s="56">
        <v>1997</v>
      </c>
      <c r="B43" s="88">
        <v>51999183</v>
      </c>
      <c r="C43" s="89">
        <v>43624205</v>
      </c>
      <c r="D43" s="89">
        <v>6414787</v>
      </c>
      <c r="E43" s="89">
        <v>1960190</v>
      </c>
      <c r="F43" s="88">
        <v>78007382</v>
      </c>
      <c r="G43" s="88">
        <v>196468</v>
      </c>
      <c r="H43" s="88">
        <v>8449</v>
      </c>
      <c r="I43" s="88">
        <v>31465</v>
      </c>
      <c r="J43" s="88">
        <v>150243</v>
      </c>
      <c r="K43" s="88">
        <v>13831538</v>
      </c>
      <c r="L43" s="88">
        <v>5719</v>
      </c>
      <c r="M43" s="88">
        <v>392061</v>
      </c>
      <c r="N43" s="88">
        <v>197710</v>
      </c>
      <c r="O43" s="88">
        <v>240848</v>
      </c>
      <c r="P43" s="88">
        <v>17750</v>
      </c>
      <c r="Q43" s="88">
        <v>21140</v>
      </c>
      <c r="R43" s="88">
        <v>24372</v>
      </c>
      <c r="S43" s="88">
        <v>54607</v>
      </c>
      <c r="T43" s="88">
        <v>7897</v>
      </c>
      <c r="U43" s="88">
        <v>810628</v>
      </c>
      <c r="V43" s="88">
        <v>43684</v>
      </c>
      <c r="W43" s="88">
        <v>1514414</v>
      </c>
      <c r="X43" s="88">
        <v>9082</v>
      </c>
      <c r="Y43" s="88">
        <v>5062</v>
      </c>
      <c r="Z43" s="88">
        <v>3799</v>
      </c>
      <c r="AA43" s="88">
        <v>202229</v>
      </c>
      <c r="AB43" s="88">
        <v>28978</v>
      </c>
      <c r="AC43" s="88">
        <v>112242</v>
      </c>
      <c r="AD43" s="88">
        <v>580131</v>
      </c>
      <c r="AE43" s="88">
        <v>11442</v>
      </c>
      <c r="AF43" s="88">
        <v>750508</v>
      </c>
      <c r="AG43" s="90">
        <f t="shared" si="8"/>
        <v>149259031</v>
      </c>
    </row>
    <row r="44" spans="1:33" s="7" customFormat="1" x14ac:dyDescent="0.2">
      <c r="A44" s="56">
        <v>1998</v>
      </c>
      <c r="B44" s="88">
        <v>47494114</v>
      </c>
      <c r="C44" s="89">
        <v>41141515</v>
      </c>
      <c r="D44" s="89">
        <v>4548196</v>
      </c>
      <c r="E44" s="89">
        <v>1804403</v>
      </c>
      <c r="F44" s="88">
        <v>107984215</v>
      </c>
      <c r="G44" s="88">
        <v>298470</v>
      </c>
      <c r="H44" s="88">
        <v>10793</v>
      </c>
      <c r="I44" s="88">
        <v>87103</v>
      </c>
      <c r="J44" s="88">
        <v>198957</v>
      </c>
      <c r="K44" s="88">
        <v>8462677</v>
      </c>
      <c r="L44" s="88">
        <v>11099</v>
      </c>
      <c r="M44" s="88">
        <v>377354</v>
      </c>
      <c r="N44" s="88">
        <v>3746352</v>
      </c>
      <c r="O44" s="88">
        <v>38317</v>
      </c>
      <c r="P44" s="88">
        <v>1003</v>
      </c>
      <c r="Q44" s="88">
        <v>23677</v>
      </c>
      <c r="R44" s="88">
        <v>47144</v>
      </c>
      <c r="S44" s="88">
        <v>34097</v>
      </c>
      <c r="T44" s="88">
        <v>16405</v>
      </c>
      <c r="U44" s="88">
        <v>72237</v>
      </c>
      <c r="V44" s="88">
        <v>4452</v>
      </c>
      <c r="W44" s="88">
        <v>275665</v>
      </c>
      <c r="X44" s="88">
        <v>116053</v>
      </c>
      <c r="Y44" s="88">
        <v>1589</v>
      </c>
      <c r="Z44" s="88">
        <v>5930</v>
      </c>
      <c r="AA44" s="88">
        <v>67727</v>
      </c>
      <c r="AB44" s="88">
        <v>65596</v>
      </c>
      <c r="AC44" s="88">
        <v>105856</v>
      </c>
      <c r="AD44" s="88">
        <v>542055</v>
      </c>
      <c r="AE44" s="88">
        <v>12671</v>
      </c>
      <c r="AF44" s="88">
        <v>501020</v>
      </c>
      <c r="AG44" s="90">
        <f t="shared" si="8"/>
        <v>170602628</v>
      </c>
    </row>
    <row r="45" spans="1:33" s="7" customFormat="1" x14ac:dyDescent="0.2">
      <c r="A45" s="56">
        <v>1999</v>
      </c>
      <c r="B45" s="88">
        <v>50408057</v>
      </c>
      <c r="C45" s="89">
        <v>27164821</v>
      </c>
      <c r="D45" s="89">
        <v>19294529</v>
      </c>
      <c r="E45" s="89">
        <v>3948707</v>
      </c>
      <c r="F45" s="88">
        <v>83705403</v>
      </c>
      <c r="G45" s="88">
        <v>909082</v>
      </c>
      <c r="H45" s="88">
        <v>30437</v>
      </c>
      <c r="I45" s="88">
        <v>587804</v>
      </c>
      <c r="J45" s="88">
        <v>246957</v>
      </c>
      <c r="K45" s="88">
        <v>13412822</v>
      </c>
      <c r="L45" s="88">
        <v>7798</v>
      </c>
      <c r="M45" s="88">
        <v>170520</v>
      </c>
      <c r="N45" s="88">
        <v>1413102</v>
      </c>
      <c r="O45" s="88">
        <v>19180</v>
      </c>
      <c r="P45" s="88">
        <v>3182</v>
      </c>
      <c r="Q45" s="88">
        <v>25834</v>
      </c>
      <c r="R45" s="88">
        <v>38653</v>
      </c>
      <c r="S45" s="88">
        <v>5984</v>
      </c>
      <c r="T45" s="88">
        <v>37134</v>
      </c>
      <c r="U45" s="88">
        <v>21628</v>
      </c>
      <c r="V45" s="88">
        <v>17074</v>
      </c>
      <c r="W45" s="88">
        <v>1054922</v>
      </c>
      <c r="X45" s="88">
        <v>186875</v>
      </c>
      <c r="Y45" s="88">
        <v>766</v>
      </c>
      <c r="Z45" s="88">
        <v>6507</v>
      </c>
      <c r="AA45" s="88">
        <v>198867</v>
      </c>
      <c r="AB45" s="88">
        <v>8176</v>
      </c>
      <c r="AC45" s="88">
        <v>38672</v>
      </c>
      <c r="AD45" s="88">
        <v>768225</v>
      </c>
      <c r="AE45" s="88">
        <v>30651</v>
      </c>
      <c r="AF45" s="88">
        <v>253856</v>
      </c>
      <c r="AG45" s="90">
        <f t="shared" si="8"/>
        <v>153608168</v>
      </c>
    </row>
    <row r="46" spans="1:33" s="7" customFormat="1" x14ac:dyDescent="0.2">
      <c r="A46" s="56">
        <v>2000</v>
      </c>
      <c r="B46" s="88">
        <v>47213720</v>
      </c>
      <c r="C46" s="89">
        <v>35607158</v>
      </c>
      <c r="D46" s="89">
        <v>9585955</v>
      </c>
      <c r="E46" s="89">
        <v>2020608</v>
      </c>
      <c r="F46" s="88">
        <v>103276686</v>
      </c>
      <c r="G46" s="88">
        <v>1353581</v>
      </c>
      <c r="H46" s="88">
        <v>42269</v>
      </c>
      <c r="I46" s="88">
        <v>66270</v>
      </c>
      <c r="J46" s="88">
        <v>236476</v>
      </c>
      <c r="K46" s="88">
        <v>7176701</v>
      </c>
      <c r="L46" s="88">
        <v>2718</v>
      </c>
      <c r="M46" s="88">
        <v>453155</v>
      </c>
      <c r="N46" s="88">
        <v>860562</v>
      </c>
      <c r="O46" s="88">
        <v>30510</v>
      </c>
      <c r="P46" s="88">
        <v>7526</v>
      </c>
      <c r="Q46" s="88">
        <v>45792</v>
      </c>
      <c r="R46" s="88">
        <v>98530</v>
      </c>
      <c r="S46" s="88">
        <v>165043</v>
      </c>
      <c r="T46" s="88">
        <v>16491</v>
      </c>
      <c r="U46" s="88">
        <v>246343</v>
      </c>
      <c r="V46" s="88">
        <v>5914</v>
      </c>
      <c r="W46" s="88">
        <v>1345680</v>
      </c>
      <c r="X46" s="88">
        <v>832107</v>
      </c>
      <c r="Y46" s="88">
        <v>225</v>
      </c>
      <c r="Z46" s="88">
        <v>20417</v>
      </c>
      <c r="AA46" s="88">
        <v>20594</v>
      </c>
      <c r="AB46" s="88">
        <v>3573</v>
      </c>
      <c r="AC46" s="88">
        <v>234964</v>
      </c>
      <c r="AD46" s="88">
        <v>1184083</v>
      </c>
      <c r="AE46" s="88">
        <v>149554</v>
      </c>
      <c r="AF46" s="88">
        <v>668034</v>
      </c>
      <c r="AG46" s="90">
        <f t="shared" si="8"/>
        <v>165757518</v>
      </c>
    </row>
    <row r="47" spans="1:33" s="7" customFormat="1" x14ac:dyDescent="0.2">
      <c r="A47" s="56">
        <v>2001</v>
      </c>
      <c r="B47" s="88">
        <v>77299090</v>
      </c>
      <c r="C47" s="89">
        <v>58210300</v>
      </c>
      <c r="D47" s="89">
        <v>16749522</v>
      </c>
      <c r="E47" s="89">
        <v>2339269</v>
      </c>
      <c r="F47" s="88">
        <v>86982242</v>
      </c>
      <c r="G47" s="88">
        <v>1580063</v>
      </c>
      <c r="H47" s="88">
        <v>9517</v>
      </c>
      <c r="I47" s="88">
        <v>314427</v>
      </c>
      <c r="J47" s="88">
        <v>742422</v>
      </c>
      <c r="K47" s="88">
        <v>11183740</v>
      </c>
      <c r="L47" s="88">
        <v>5402</v>
      </c>
      <c r="M47" s="88">
        <v>42087</v>
      </c>
      <c r="N47" s="88">
        <v>485472</v>
      </c>
      <c r="O47" s="88">
        <v>7291</v>
      </c>
      <c r="P47" s="88">
        <v>988</v>
      </c>
      <c r="Q47" s="88">
        <v>66291</v>
      </c>
      <c r="R47" s="88">
        <v>27923</v>
      </c>
      <c r="S47" s="88">
        <v>248660</v>
      </c>
      <c r="T47" s="88">
        <v>13786</v>
      </c>
      <c r="U47" s="88">
        <v>1449783</v>
      </c>
      <c r="V47" s="88">
        <v>22626</v>
      </c>
      <c r="W47" s="88">
        <v>126051</v>
      </c>
      <c r="X47" s="88">
        <v>1091070</v>
      </c>
      <c r="Y47" s="88">
        <v>295</v>
      </c>
      <c r="Z47" s="88">
        <v>2314</v>
      </c>
      <c r="AA47" s="88">
        <v>39374</v>
      </c>
      <c r="AB47" s="88">
        <v>19642</v>
      </c>
      <c r="AC47" s="88">
        <v>559478</v>
      </c>
      <c r="AD47" s="88">
        <v>626891</v>
      </c>
      <c r="AE47" s="88">
        <v>43415</v>
      </c>
      <c r="AF47" s="88">
        <v>4463994</v>
      </c>
      <c r="AG47" s="90">
        <f t="shared" si="8"/>
        <v>187454334</v>
      </c>
    </row>
    <row r="48" spans="1:33" s="7" customFormat="1" x14ac:dyDescent="0.2">
      <c r="A48" s="56">
        <v>2002</v>
      </c>
      <c r="B48" s="88">
        <v>64304515</v>
      </c>
      <c r="C48" s="89">
        <v>46901419</v>
      </c>
      <c r="D48" s="89">
        <v>14488287</v>
      </c>
      <c r="E48" s="89">
        <v>2914809</v>
      </c>
      <c r="F48" s="88">
        <v>92077131</v>
      </c>
      <c r="G48" s="88">
        <v>1529161</v>
      </c>
      <c r="H48" s="88">
        <v>31334</v>
      </c>
      <c r="I48" s="88">
        <v>101532</v>
      </c>
      <c r="J48" s="88">
        <v>3723147</v>
      </c>
      <c r="K48" s="88">
        <v>9164263</v>
      </c>
      <c r="L48" s="88">
        <v>4532</v>
      </c>
      <c r="M48" s="88">
        <v>41261</v>
      </c>
      <c r="N48" s="88">
        <v>469819</v>
      </c>
      <c r="O48" s="88">
        <v>51534</v>
      </c>
      <c r="P48" s="88">
        <v>2038</v>
      </c>
      <c r="Q48" s="88">
        <v>95292</v>
      </c>
      <c r="R48" s="88">
        <v>55016</v>
      </c>
      <c r="S48" s="88">
        <v>75642</v>
      </c>
      <c r="T48" s="88">
        <v>26612</v>
      </c>
      <c r="U48" s="88">
        <v>315966</v>
      </c>
      <c r="V48" s="88">
        <v>78783</v>
      </c>
      <c r="W48" s="88">
        <v>320597</v>
      </c>
      <c r="X48" s="88">
        <v>1070677</v>
      </c>
      <c r="Y48" s="88">
        <v>435</v>
      </c>
      <c r="Z48" s="88">
        <v>9122</v>
      </c>
      <c r="AA48" s="88">
        <v>4306</v>
      </c>
      <c r="AB48" s="88">
        <v>65166</v>
      </c>
      <c r="AC48" s="88">
        <v>74703</v>
      </c>
      <c r="AD48" s="88">
        <v>2088551</v>
      </c>
      <c r="AE48" s="88">
        <v>22104</v>
      </c>
      <c r="AF48" s="88">
        <v>8606405</v>
      </c>
      <c r="AG48" s="90">
        <f t="shared" si="8"/>
        <v>184409644</v>
      </c>
    </row>
    <row r="49" spans="1:33" s="7" customFormat="1" x14ac:dyDescent="0.2">
      <c r="A49" s="56">
        <v>2003</v>
      </c>
      <c r="B49" s="88">
        <v>60527926</v>
      </c>
      <c r="C49" s="89">
        <v>41247743</v>
      </c>
      <c r="D49" s="89">
        <v>15590260</v>
      </c>
      <c r="E49" s="89">
        <v>3689923</v>
      </c>
      <c r="F49" s="88">
        <v>90462931</v>
      </c>
      <c r="G49" s="88">
        <v>1692136</v>
      </c>
      <c r="H49" s="88">
        <v>7097</v>
      </c>
      <c r="I49" s="88">
        <v>116016</v>
      </c>
      <c r="J49" s="88">
        <v>677239</v>
      </c>
      <c r="K49" s="88">
        <v>6127597</v>
      </c>
      <c r="L49" s="88">
        <v>1526</v>
      </c>
      <c r="M49" s="88">
        <v>28564</v>
      </c>
      <c r="N49" s="88">
        <v>603406</v>
      </c>
      <c r="O49" s="88">
        <v>65139</v>
      </c>
      <c r="P49" s="88">
        <v>1794</v>
      </c>
      <c r="Q49" s="88">
        <v>52673</v>
      </c>
      <c r="R49" s="88">
        <v>155132</v>
      </c>
      <c r="S49" s="88">
        <v>31836</v>
      </c>
      <c r="T49" s="88">
        <v>24402</v>
      </c>
      <c r="U49" s="88">
        <v>79575</v>
      </c>
      <c r="V49" s="88">
        <v>160505</v>
      </c>
      <c r="W49" s="88">
        <v>40103</v>
      </c>
      <c r="X49" s="88">
        <v>1173416</v>
      </c>
      <c r="Y49" s="88">
        <v>19685</v>
      </c>
      <c r="Z49" s="88">
        <v>1913</v>
      </c>
      <c r="AA49" s="88">
        <v>16305</v>
      </c>
      <c r="AB49" s="88">
        <v>105591</v>
      </c>
      <c r="AC49" s="88">
        <v>190445</v>
      </c>
      <c r="AD49" s="88">
        <v>2372982</v>
      </c>
      <c r="AE49" s="88">
        <v>30895</v>
      </c>
      <c r="AF49" s="88">
        <v>8690442</v>
      </c>
      <c r="AG49" s="90">
        <f t="shared" si="8"/>
        <v>173457271</v>
      </c>
    </row>
    <row r="50" spans="1:33" s="7" customFormat="1" x14ac:dyDescent="0.2">
      <c r="A50" s="56">
        <v>2004</v>
      </c>
      <c r="B50" s="88">
        <v>74681090</v>
      </c>
      <c r="C50" s="89">
        <v>36826046</v>
      </c>
      <c r="D50" s="89">
        <v>36482490</v>
      </c>
      <c r="E50" s="89">
        <v>1372554</v>
      </c>
      <c r="F50" s="88">
        <v>93366526</v>
      </c>
      <c r="G50" s="88">
        <v>1854437</v>
      </c>
      <c r="H50" s="88">
        <v>59009</v>
      </c>
      <c r="I50" s="88">
        <v>81575</v>
      </c>
      <c r="J50" s="88">
        <v>1429804</v>
      </c>
      <c r="K50" s="88">
        <v>14500587</v>
      </c>
      <c r="L50" s="88">
        <v>2632</v>
      </c>
      <c r="M50" s="88">
        <v>41608</v>
      </c>
      <c r="N50" s="88">
        <v>413340</v>
      </c>
      <c r="O50" s="88">
        <v>12324</v>
      </c>
      <c r="P50" s="88">
        <v>2231</v>
      </c>
      <c r="Q50" s="88">
        <v>125254</v>
      </c>
      <c r="R50" s="88">
        <v>110555</v>
      </c>
      <c r="S50" s="88">
        <v>41248</v>
      </c>
      <c r="T50" s="88">
        <v>33410</v>
      </c>
      <c r="U50" s="88">
        <v>49528</v>
      </c>
      <c r="V50" s="88">
        <v>11214</v>
      </c>
      <c r="W50" s="88">
        <v>607685</v>
      </c>
      <c r="X50" s="88">
        <v>698938</v>
      </c>
      <c r="Y50" s="88">
        <v>165084</v>
      </c>
      <c r="Z50" s="88">
        <v>1132</v>
      </c>
      <c r="AA50" s="88">
        <v>7076</v>
      </c>
      <c r="AB50" s="88">
        <v>36924</v>
      </c>
      <c r="AC50" s="88">
        <v>67138</v>
      </c>
      <c r="AD50" s="88">
        <v>1433671</v>
      </c>
      <c r="AE50" s="88">
        <v>20345</v>
      </c>
      <c r="AF50" s="88">
        <v>4701662</v>
      </c>
      <c r="AG50" s="90">
        <f t="shared" si="8"/>
        <v>194556027</v>
      </c>
    </row>
    <row r="51" spans="1:33" s="7" customFormat="1" x14ac:dyDescent="0.2">
      <c r="A51" s="56">
        <v>2005</v>
      </c>
      <c r="B51" s="88">
        <v>63857666</v>
      </c>
      <c r="C51" s="89">
        <v>39868883</v>
      </c>
      <c r="D51" s="89">
        <v>20668563</v>
      </c>
      <c r="E51" s="89">
        <v>3320220</v>
      </c>
      <c r="F51" s="88">
        <v>80103312</v>
      </c>
      <c r="G51" s="88">
        <v>1740453</v>
      </c>
      <c r="H51" s="88">
        <v>7284</v>
      </c>
      <c r="I51" s="88">
        <v>139932</v>
      </c>
      <c r="J51" s="88">
        <v>432019</v>
      </c>
      <c r="K51" s="88">
        <v>23644176</v>
      </c>
      <c r="L51" s="88">
        <v>2100</v>
      </c>
      <c r="M51" s="88">
        <v>63024</v>
      </c>
      <c r="N51" s="88">
        <v>685231</v>
      </c>
      <c r="O51" s="88">
        <v>32560</v>
      </c>
      <c r="P51" s="88">
        <v>1798</v>
      </c>
      <c r="Q51" s="88">
        <v>76607</v>
      </c>
      <c r="R51" s="88">
        <v>225869</v>
      </c>
      <c r="S51" s="88">
        <v>87340</v>
      </c>
      <c r="T51" s="88">
        <v>39515</v>
      </c>
      <c r="U51" s="88">
        <v>4741</v>
      </c>
      <c r="V51" s="88">
        <v>11224</v>
      </c>
      <c r="W51" s="88">
        <v>150865</v>
      </c>
      <c r="X51" s="88">
        <v>690718</v>
      </c>
      <c r="Y51" s="88">
        <v>4677</v>
      </c>
      <c r="Z51" s="88">
        <v>10130</v>
      </c>
      <c r="AA51" s="88">
        <v>51235</v>
      </c>
      <c r="AB51" s="88">
        <v>43448</v>
      </c>
      <c r="AC51" s="88">
        <v>38594</v>
      </c>
      <c r="AD51" s="88">
        <v>925024</v>
      </c>
      <c r="AE51" s="88">
        <v>20074</v>
      </c>
      <c r="AF51" s="88">
        <v>1346688</v>
      </c>
      <c r="AG51" s="90">
        <f t="shared" si="8"/>
        <v>174436304</v>
      </c>
    </row>
    <row r="52" spans="1:33" s="7" customFormat="1" x14ac:dyDescent="0.2">
      <c r="A52" s="69">
        <v>2006</v>
      </c>
      <c r="B52" s="257">
        <v>83755906</v>
      </c>
      <c r="C52" s="257">
        <v>60054997</v>
      </c>
      <c r="D52" s="257">
        <v>18961052</v>
      </c>
      <c r="E52" s="257">
        <v>4739858</v>
      </c>
      <c r="F52" s="257">
        <v>83011173</v>
      </c>
      <c r="G52" s="257">
        <v>1007530</v>
      </c>
      <c r="H52" s="257">
        <v>81489</v>
      </c>
      <c r="I52" s="257">
        <v>83747</v>
      </c>
      <c r="J52" s="257">
        <v>3043118</v>
      </c>
      <c r="K52" s="257">
        <v>11310527</v>
      </c>
      <c r="L52" s="257">
        <v>1694</v>
      </c>
      <c r="M52" s="257">
        <v>49400</v>
      </c>
      <c r="N52" s="257">
        <v>535312</v>
      </c>
      <c r="O52" s="257">
        <v>181537</v>
      </c>
      <c r="P52" s="257">
        <v>2502</v>
      </c>
      <c r="Q52" s="257">
        <v>24077</v>
      </c>
      <c r="R52" s="257">
        <v>29641</v>
      </c>
      <c r="S52" s="257">
        <v>15212</v>
      </c>
      <c r="T52" s="257">
        <v>25612</v>
      </c>
      <c r="U52" s="257">
        <v>220200</v>
      </c>
      <c r="V52" s="257">
        <v>11425</v>
      </c>
      <c r="W52" s="257">
        <v>561627</v>
      </c>
      <c r="X52" s="257">
        <v>581658</v>
      </c>
      <c r="Y52" s="257">
        <v>227397</v>
      </c>
      <c r="Z52" s="257">
        <v>93531</v>
      </c>
      <c r="AA52" s="257">
        <v>8682</v>
      </c>
      <c r="AB52" s="257">
        <v>55881</v>
      </c>
      <c r="AC52" s="257">
        <v>31087</v>
      </c>
      <c r="AD52" s="257">
        <v>1144806</v>
      </c>
      <c r="AE52" s="257">
        <v>22792</v>
      </c>
      <c r="AF52" s="257">
        <v>1404196</v>
      </c>
      <c r="AG52" s="90">
        <f t="shared" si="8"/>
        <v>187521759</v>
      </c>
    </row>
    <row r="53" spans="1:33" s="7" customFormat="1" x14ac:dyDescent="0.2">
      <c r="A53" s="69">
        <v>2007</v>
      </c>
      <c r="B53" s="257">
        <v>64614364</v>
      </c>
      <c r="C53" s="257">
        <v>44751886</v>
      </c>
      <c r="D53" s="257">
        <v>15712261</v>
      </c>
      <c r="E53" s="257">
        <v>4150217</v>
      </c>
      <c r="F53" s="257">
        <v>87168052</v>
      </c>
      <c r="G53" s="257">
        <v>2376471</v>
      </c>
      <c r="H53" s="257">
        <v>12679</v>
      </c>
      <c r="I53" s="257">
        <v>89008</v>
      </c>
      <c r="J53" s="257">
        <v>381642</v>
      </c>
      <c r="K53" s="257">
        <v>17020461</v>
      </c>
      <c r="L53" s="257">
        <v>849</v>
      </c>
      <c r="M53" s="257">
        <v>103351</v>
      </c>
      <c r="N53" s="257">
        <v>189560</v>
      </c>
      <c r="O53" s="257">
        <v>84705</v>
      </c>
      <c r="P53" s="257">
        <v>1992</v>
      </c>
      <c r="Q53" s="257">
        <v>6411</v>
      </c>
      <c r="R53" s="257">
        <v>69191</v>
      </c>
      <c r="S53" s="257">
        <v>17517</v>
      </c>
      <c r="T53" s="257">
        <v>17563</v>
      </c>
      <c r="U53" s="257">
        <v>57640</v>
      </c>
      <c r="V53" s="257">
        <v>35622</v>
      </c>
      <c r="W53" s="257">
        <v>275134</v>
      </c>
      <c r="X53" s="257">
        <v>1327096</v>
      </c>
      <c r="Y53" s="257">
        <v>210277</v>
      </c>
      <c r="Z53" s="257">
        <v>6065</v>
      </c>
      <c r="AA53" s="257">
        <v>4166</v>
      </c>
      <c r="AB53" s="257">
        <v>8980</v>
      </c>
      <c r="AC53" s="257">
        <v>31863</v>
      </c>
      <c r="AD53" s="257">
        <v>739750</v>
      </c>
      <c r="AE53" s="257">
        <v>84447</v>
      </c>
      <c r="AF53" s="257">
        <v>1899129</v>
      </c>
      <c r="AG53" s="90">
        <f t="shared" si="8"/>
        <v>176833985</v>
      </c>
    </row>
    <row r="54" spans="1:33" s="7" customFormat="1" x14ac:dyDescent="0.2">
      <c r="A54" s="69">
        <v>2008</v>
      </c>
      <c r="B54" s="257">
        <v>85709290</v>
      </c>
      <c r="C54" s="257">
        <v>64076994</v>
      </c>
      <c r="D54" s="257">
        <v>18482436</v>
      </c>
      <c r="E54" s="257">
        <v>3149860</v>
      </c>
      <c r="F54" s="257">
        <v>81779009</v>
      </c>
      <c r="G54" s="257">
        <v>1229291</v>
      </c>
      <c r="H54" s="257">
        <v>254630</v>
      </c>
      <c r="I54" s="257">
        <v>19420</v>
      </c>
      <c r="J54" s="257">
        <v>3092680</v>
      </c>
      <c r="K54" s="257">
        <v>10499954</v>
      </c>
      <c r="L54" s="257">
        <v>1329</v>
      </c>
      <c r="M54" s="257">
        <v>92280</v>
      </c>
      <c r="N54" s="257">
        <v>1097297</v>
      </c>
      <c r="O54" s="257">
        <v>27363</v>
      </c>
      <c r="P54" s="257">
        <v>22471</v>
      </c>
      <c r="Q54" s="257">
        <v>15635</v>
      </c>
      <c r="R54" s="257">
        <v>127751</v>
      </c>
      <c r="S54" s="257">
        <v>88980</v>
      </c>
      <c r="T54" s="257">
        <v>23676</v>
      </c>
      <c r="U54" s="257">
        <v>865909</v>
      </c>
      <c r="V54" s="257">
        <v>162671</v>
      </c>
      <c r="W54" s="257">
        <v>259003</v>
      </c>
      <c r="X54" s="257">
        <v>154139</v>
      </c>
      <c r="Y54" s="257">
        <v>166979</v>
      </c>
      <c r="Z54" s="257">
        <v>1635</v>
      </c>
      <c r="AA54" s="257">
        <v>25998</v>
      </c>
      <c r="AB54" s="257">
        <v>12431</v>
      </c>
      <c r="AC54" s="257">
        <v>193738</v>
      </c>
      <c r="AD54" s="257">
        <v>387161</v>
      </c>
      <c r="AE54" s="257">
        <v>28327</v>
      </c>
      <c r="AF54" s="257">
        <v>2181313</v>
      </c>
      <c r="AG54" s="90">
        <f t="shared" si="8"/>
        <v>188520360</v>
      </c>
    </row>
    <row r="55" spans="1:33" s="7" customFormat="1" x14ac:dyDescent="0.2">
      <c r="A55" s="69">
        <v>2009</v>
      </c>
      <c r="B55" s="257">
        <v>73769642</v>
      </c>
      <c r="C55" s="257">
        <v>50940624</v>
      </c>
      <c r="D55" s="257">
        <v>19444444</v>
      </c>
      <c r="E55" s="257">
        <v>3384574</v>
      </c>
      <c r="F55" s="257">
        <v>99758132</v>
      </c>
      <c r="G55" s="257">
        <v>1609759</v>
      </c>
      <c r="H55" s="257">
        <v>88510</v>
      </c>
      <c r="I55" s="257">
        <v>28724</v>
      </c>
      <c r="J55" s="257">
        <v>2150370</v>
      </c>
      <c r="K55" s="257">
        <v>13254613</v>
      </c>
      <c r="L55" s="257">
        <v>19407</v>
      </c>
      <c r="M55" s="257">
        <v>44184</v>
      </c>
      <c r="N55" s="257">
        <v>404224</v>
      </c>
      <c r="O55" s="257">
        <v>15337</v>
      </c>
      <c r="P55" s="257">
        <v>37066</v>
      </c>
      <c r="Q55" s="257">
        <v>13790</v>
      </c>
      <c r="R55" s="257">
        <v>43606</v>
      </c>
      <c r="S55" s="257">
        <v>1304467</v>
      </c>
      <c r="T55" s="257">
        <v>14937</v>
      </c>
      <c r="U55" s="257">
        <v>2666805</v>
      </c>
      <c r="V55" s="257">
        <v>92386</v>
      </c>
      <c r="W55" s="257">
        <v>89997</v>
      </c>
      <c r="X55" s="257">
        <v>206725</v>
      </c>
      <c r="Y55" s="257">
        <v>224068</v>
      </c>
      <c r="Z55" s="257">
        <v>802</v>
      </c>
      <c r="AA55" s="257">
        <v>544665</v>
      </c>
      <c r="AB55" s="257">
        <v>18353</v>
      </c>
      <c r="AC55" s="257">
        <v>234717</v>
      </c>
      <c r="AD55" s="257">
        <v>1724841</v>
      </c>
      <c r="AE55" s="257">
        <v>24814</v>
      </c>
      <c r="AF55" s="257">
        <v>1324191</v>
      </c>
      <c r="AG55" s="90">
        <f t="shared" si="8"/>
        <v>199709132</v>
      </c>
    </row>
    <row r="56" spans="1:33" s="7" customFormat="1" x14ac:dyDescent="0.2">
      <c r="A56" s="69">
        <v>2010</v>
      </c>
      <c r="B56" s="257">
        <v>73598278</v>
      </c>
      <c r="C56" s="257">
        <v>54308268</v>
      </c>
      <c r="D56" s="257">
        <v>14118720</v>
      </c>
      <c r="E56" s="257">
        <v>5171291</v>
      </c>
      <c r="F56" s="257">
        <v>98201420</v>
      </c>
      <c r="G56" s="257">
        <v>646478</v>
      </c>
      <c r="H56" s="257">
        <v>1417575</v>
      </c>
      <c r="I56" s="257">
        <v>99068</v>
      </c>
      <c r="J56" s="257">
        <v>2662503</v>
      </c>
      <c r="K56" s="257">
        <v>23766878</v>
      </c>
      <c r="L56" s="257">
        <v>10085</v>
      </c>
      <c r="M56" s="257">
        <v>45587</v>
      </c>
      <c r="N56" s="257">
        <v>610624</v>
      </c>
      <c r="O56" s="257">
        <v>29290</v>
      </c>
      <c r="P56" s="257">
        <v>23716</v>
      </c>
      <c r="Q56" s="257">
        <v>39327</v>
      </c>
      <c r="R56" s="257">
        <v>168304</v>
      </c>
      <c r="S56" s="257">
        <v>443672</v>
      </c>
      <c r="T56" s="257">
        <v>35259</v>
      </c>
      <c r="U56" s="257">
        <v>677233</v>
      </c>
      <c r="V56" s="257">
        <v>21806</v>
      </c>
      <c r="W56" s="257">
        <v>162467</v>
      </c>
      <c r="X56" s="257">
        <v>71698</v>
      </c>
      <c r="Y56" s="257">
        <v>429777</v>
      </c>
      <c r="Z56" s="257">
        <v>71976</v>
      </c>
      <c r="AA56" s="257">
        <v>1009</v>
      </c>
      <c r="AB56" s="257">
        <v>49740</v>
      </c>
      <c r="AC56" s="257">
        <v>212657</v>
      </c>
      <c r="AD56" s="257">
        <v>426484</v>
      </c>
      <c r="AE56" s="257">
        <v>61894</v>
      </c>
      <c r="AF56" s="257">
        <v>1123451</v>
      </c>
      <c r="AG56" s="90">
        <f t="shared" si="8"/>
        <v>205108256</v>
      </c>
    </row>
    <row r="57" spans="1:33" s="7" customFormat="1" x14ac:dyDescent="0.2">
      <c r="A57" s="69">
        <v>2011</v>
      </c>
      <c r="B57" s="257">
        <v>88012562</v>
      </c>
      <c r="C57" s="257">
        <v>60914290</v>
      </c>
      <c r="D57" s="257">
        <v>21078597</v>
      </c>
      <c r="E57" s="257">
        <v>6019675</v>
      </c>
      <c r="F57" s="257">
        <v>99101366</v>
      </c>
      <c r="G57" s="257">
        <v>1962585</v>
      </c>
      <c r="H57" s="257">
        <v>49533</v>
      </c>
      <c r="I57" s="257">
        <v>145366</v>
      </c>
      <c r="J57" s="257">
        <v>2841521</v>
      </c>
      <c r="K57" s="257">
        <v>16470477</v>
      </c>
      <c r="L57" s="257">
        <v>13669</v>
      </c>
      <c r="M57" s="257">
        <v>102612</v>
      </c>
      <c r="N57" s="257">
        <v>464943</v>
      </c>
      <c r="O57" s="257">
        <v>10295</v>
      </c>
      <c r="P57" s="257">
        <v>69731</v>
      </c>
      <c r="Q57" s="257">
        <v>26933</v>
      </c>
      <c r="R57" s="257">
        <v>108249</v>
      </c>
      <c r="S57" s="257">
        <v>86287</v>
      </c>
      <c r="T57" s="257">
        <v>63183</v>
      </c>
      <c r="U57" s="257">
        <v>1231328</v>
      </c>
      <c r="V57" s="257">
        <v>27406</v>
      </c>
      <c r="W57" s="257">
        <v>75928</v>
      </c>
      <c r="X57" s="257">
        <v>298350</v>
      </c>
      <c r="Y57" s="257">
        <v>152772</v>
      </c>
      <c r="Z57" s="257">
        <v>7223</v>
      </c>
      <c r="AA57" s="257">
        <v>1433</v>
      </c>
      <c r="AB57" s="257">
        <v>24367</v>
      </c>
      <c r="AC57" s="257">
        <v>1038373</v>
      </c>
      <c r="AD57" s="257">
        <v>1297884</v>
      </c>
      <c r="AE57" s="257">
        <v>65138</v>
      </c>
      <c r="AF57" s="257">
        <v>979053</v>
      </c>
      <c r="AG57" s="90">
        <f t="shared" si="8"/>
        <v>214728567</v>
      </c>
    </row>
    <row r="58" spans="1:33" s="7" customFormat="1" x14ac:dyDescent="0.2">
      <c r="A58" s="69">
        <v>2012</v>
      </c>
      <c r="B58" s="257">
        <v>81396676</v>
      </c>
      <c r="C58" s="257">
        <v>56157611</v>
      </c>
      <c r="D58" s="257">
        <v>19391611</v>
      </c>
      <c r="E58" s="257">
        <v>5847455</v>
      </c>
      <c r="F58" s="257">
        <v>86387558</v>
      </c>
      <c r="G58" s="257">
        <v>882490</v>
      </c>
      <c r="H58" s="257">
        <v>215975</v>
      </c>
      <c r="I58" s="257">
        <v>389641</v>
      </c>
      <c r="J58" s="257">
        <v>1151624</v>
      </c>
      <c r="K58" s="257">
        <v>20795686</v>
      </c>
      <c r="L58" s="257">
        <v>7567</v>
      </c>
      <c r="M58" s="257">
        <v>120694</v>
      </c>
      <c r="N58" s="257">
        <v>805081</v>
      </c>
      <c r="O58" s="257">
        <v>13432</v>
      </c>
      <c r="P58" s="257">
        <v>82183</v>
      </c>
      <c r="Q58" s="257">
        <v>90274</v>
      </c>
      <c r="R58" s="257">
        <v>298198</v>
      </c>
      <c r="S58" s="257">
        <v>32583</v>
      </c>
      <c r="T58" s="257">
        <v>53682</v>
      </c>
      <c r="U58" s="257">
        <v>257267</v>
      </c>
      <c r="V58" s="257">
        <v>17772</v>
      </c>
      <c r="W58" s="257">
        <v>859934</v>
      </c>
      <c r="X58" s="257">
        <v>98834</v>
      </c>
      <c r="Y58" s="257">
        <v>129189</v>
      </c>
      <c r="Z58" s="257">
        <v>242413</v>
      </c>
      <c r="AA58" s="257">
        <v>6139</v>
      </c>
      <c r="AB58" s="257">
        <v>94217</v>
      </c>
      <c r="AC58" s="257">
        <v>177959</v>
      </c>
      <c r="AD58" s="257">
        <v>1134006</v>
      </c>
      <c r="AE58" s="257">
        <v>145615</v>
      </c>
      <c r="AF58" s="257">
        <v>5170686</v>
      </c>
      <c r="AG58" s="90">
        <f t="shared" si="8"/>
        <v>201057375</v>
      </c>
    </row>
    <row r="59" spans="1:33" s="7" customFormat="1" x14ac:dyDescent="0.2">
      <c r="A59" s="69">
        <v>2013</v>
      </c>
      <c r="B59" s="257">
        <v>64626406</v>
      </c>
      <c r="C59" s="257">
        <v>43230829</v>
      </c>
      <c r="D59" s="257">
        <v>17679846</v>
      </c>
      <c r="E59" s="257">
        <v>3715731</v>
      </c>
      <c r="F59" s="257">
        <v>103188408</v>
      </c>
      <c r="G59" s="257">
        <v>1834376</v>
      </c>
      <c r="H59" s="257">
        <v>624385</v>
      </c>
      <c r="I59" s="257">
        <v>606578</v>
      </c>
      <c r="J59" s="257">
        <v>1442570</v>
      </c>
      <c r="K59" s="257">
        <v>8420155</v>
      </c>
      <c r="L59" s="257">
        <v>112341</v>
      </c>
      <c r="M59" s="257">
        <v>55225</v>
      </c>
      <c r="N59" s="257">
        <v>232743</v>
      </c>
      <c r="O59" s="257">
        <v>39929</v>
      </c>
      <c r="P59" s="257">
        <v>7506</v>
      </c>
      <c r="Q59" s="257">
        <v>31362</v>
      </c>
      <c r="R59" s="257">
        <v>40167</v>
      </c>
      <c r="S59" s="257">
        <v>57699</v>
      </c>
      <c r="T59" s="257">
        <v>205346</v>
      </c>
      <c r="U59" s="257">
        <v>1115454</v>
      </c>
      <c r="V59" s="257">
        <v>10375</v>
      </c>
      <c r="W59" s="257">
        <v>1731989</v>
      </c>
      <c r="X59" s="257">
        <v>381260</v>
      </c>
      <c r="Y59" s="257">
        <v>450526</v>
      </c>
      <c r="Z59" s="257">
        <v>4714</v>
      </c>
      <c r="AA59" s="257">
        <v>3457</v>
      </c>
      <c r="AB59" s="257">
        <v>82194</v>
      </c>
      <c r="AC59" s="257">
        <v>19443</v>
      </c>
      <c r="AD59" s="257">
        <v>727197</v>
      </c>
      <c r="AE59" s="257">
        <v>79586</v>
      </c>
      <c r="AF59" s="257">
        <v>4932340</v>
      </c>
      <c r="AG59" s="90">
        <f t="shared" ref="AG59:AG61" si="9">B59+SUM(F59:AF59)</f>
        <v>191063731</v>
      </c>
    </row>
    <row r="60" spans="1:33" s="7" customFormat="1" x14ac:dyDescent="0.2">
      <c r="A60" s="69">
        <v>2014</v>
      </c>
      <c r="B60" s="257">
        <v>91437577</v>
      </c>
      <c r="C60" s="257">
        <v>63555534</v>
      </c>
      <c r="D60" s="257">
        <v>23249214</v>
      </c>
      <c r="E60" s="257">
        <v>4632829</v>
      </c>
      <c r="F60" s="257">
        <v>92332727</v>
      </c>
      <c r="G60" s="257">
        <v>2022657</v>
      </c>
      <c r="H60" s="257">
        <v>752188</v>
      </c>
      <c r="I60" s="257">
        <v>241011</v>
      </c>
      <c r="J60" s="257">
        <v>296461</v>
      </c>
      <c r="K60" s="257">
        <v>6539917</v>
      </c>
      <c r="L60" s="257">
        <v>2836</v>
      </c>
      <c r="M60" s="257">
        <v>77402</v>
      </c>
      <c r="N60" s="257">
        <v>340777</v>
      </c>
      <c r="O60" s="257">
        <v>22300</v>
      </c>
      <c r="P60" s="257">
        <v>537891</v>
      </c>
      <c r="Q60" s="257">
        <v>1433</v>
      </c>
      <c r="R60" s="257">
        <v>200187</v>
      </c>
      <c r="S60" s="257">
        <v>279313</v>
      </c>
      <c r="T60" s="257">
        <v>158489</v>
      </c>
      <c r="U60" s="257">
        <v>217469</v>
      </c>
      <c r="V60" s="257">
        <v>246458</v>
      </c>
      <c r="W60" s="257">
        <v>1129825</v>
      </c>
      <c r="X60" s="257">
        <v>370323</v>
      </c>
      <c r="Y60" s="257">
        <v>80715</v>
      </c>
      <c r="Z60" s="257">
        <v>930</v>
      </c>
      <c r="AA60" s="257">
        <v>401</v>
      </c>
      <c r="AB60" s="257">
        <v>142903</v>
      </c>
      <c r="AC60" s="257">
        <v>43875</v>
      </c>
      <c r="AD60" s="257">
        <v>1941884</v>
      </c>
      <c r="AE60" s="257">
        <v>163363</v>
      </c>
      <c r="AF60" s="257">
        <v>6104605</v>
      </c>
      <c r="AG60" s="90">
        <f t="shared" si="9"/>
        <v>205685917</v>
      </c>
    </row>
    <row r="61" spans="1:33" s="7" customFormat="1" x14ac:dyDescent="0.2">
      <c r="A61" s="69">
        <v>2015</v>
      </c>
      <c r="B61" s="257">
        <v>72103538</v>
      </c>
      <c r="C61" s="257">
        <v>45262143</v>
      </c>
      <c r="D61" s="257">
        <v>21509507</v>
      </c>
      <c r="E61" s="257">
        <v>5331888</v>
      </c>
      <c r="F61" s="257">
        <v>103513101</v>
      </c>
      <c r="G61" s="257">
        <v>2869141</v>
      </c>
      <c r="H61" s="257">
        <v>15787</v>
      </c>
      <c r="I61" s="257">
        <v>87678</v>
      </c>
      <c r="J61" s="257">
        <v>615589</v>
      </c>
      <c r="K61" s="257">
        <v>14499546</v>
      </c>
      <c r="L61" s="257">
        <v>2009</v>
      </c>
      <c r="M61" s="257">
        <v>35738</v>
      </c>
      <c r="N61" s="257">
        <v>404970</v>
      </c>
      <c r="O61" s="257">
        <v>82290</v>
      </c>
      <c r="P61" s="257">
        <v>29289</v>
      </c>
      <c r="Q61" s="257">
        <v>18455</v>
      </c>
      <c r="R61" s="257">
        <v>122795</v>
      </c>
      <c r="S61" s="257">
        <v>55547</v>
      </c>
      <c r="T61" s="257">
        <v>47481</v>
      </c>
      <c r="U61" s="257">
        <v>2453336</v>
      </c>
      <c r="V61" s="257">
        <v>238395</v>
      </c>
      <c r="W61" s="257">
        <v>335915</v>
      </c>
      <c r="X61" s="257">
        <v>60722</v>
      </c>
      <c r="Y61" s="257">
        <v>70254</v>
      </c>
      <c r="Z61" s="257">
        <v>1414</v>
      </c>
      <c r="AA61" s="257">
        <v>1852</v>
      </c>
      <c r="AB61" s="257">
        <v>238734</v>
      </c>
      <c r="AC61" s="257">
        <v>635251</v>
      </c>
      <c r="AD61" s="257">
        <v>1220543</v>
      </c>
      <c r="AE61" s="257">
        <v>32226</v>
      </c>
      <c r="AF61" s="257">
        <v>2452523</v>
      </c>
      <c r="AG61" s="90">
        <f t="shared" si="9"/>
        <v>202244119</v>
      </c>
    </row>
    <row r="62" spans="1:33" s="7" customFormat="1" x14ac:dyDescent="0.2">
      <c r="A62" s="69">
        <v>2016</v>
      </c>
      <c r="B62" s="257">
        <v>75552533</v>
      </c>
      <c r="C62" s="257">
        <v>48675457</v>
      </c>
      <c r="D62" s="257">
        <v>19170385</v>
      </c>
      <c r="E62" s="257">
        <v>7706691</v>
      </c>
      <c r="F62" s="257">
        <v>111009691</v>
      </c>
      <c r="G62" s="257">
        <v>2663581</v>
      </c>
      <c r="H62" s="257">
        <v>522675</v>
      </c>
      <c r="I62" s="257">
        <v>355935</v>
      </c>
      <c r="J62" s="257">
        <v>1401368</v>
      </c>
      <c r="K62" s="257">
        <v>13163988</v>
      </c>
      <c r="L62" s="257">
        <v>1920</v>
      </c>
      <c r="M62" s="257">
        <v>136047</v>
      </c>
      <c r="N62" s="257">
        <v>243907</v>
      </c>
      <c r="O62" s="257">
        <v>40842</v>
      </c>
      <c r="P62" s="257">
        <v>12622</v>
      </c>
      <c r="Q62" s="257">
        <v>48778</v>
      </c>
      <c r="R62" s="257">
        <v>47052</v>
      </c>
      <c r="S62" s="257">
        <v>39301</v>
      </c>
      <c r="T62" s="257">
        <v>23900</v>
      </c>
      <c r="U62" s="257">
        <v>38776</v>
      </c>
      <c r="V62" s="257">
        <v>282119</v>
      </c>
      <c r="W62" s="257">
        <v>536712</v>
      </c>
      <c r="X62" s="257">
        <v>62490</v>
      </c>
      <c r="Y62" s="257">
        <v>668420</v>
      </c>
      <c r="Z62" s="257">
        <v>15355</v>
      </c>
      <c r="AA62" s="257">
        <v>1563</v>
      </c>
      <c r="AB62" s="257">
        <v>355758</v>
      </c>
      <c r="AC62" s="257">
        <v>179168</v>
      </c>
      <c r="AD62" s="257">
        <v>728947</v>
      </c>
      <c r="AE62" s="257">
        <v>57560</v>
      </c>
      <c r="AF62" s="257">
        <v>1529273</v>
      </c>
      <c r="AG62" s="90">
        <f t="shared" ref="AG62:AG64" si="10">B62+SUM(F62:AF62)</f>
        <v>209720281</v>
      </c>
    </row>
    <row r="63" spans="1:33" s="7" customFormat="1" x14ac:dyDescent="0.2">
      <c r="A63" s="69">
        <v>2017</v>
      </c>
      <c r="B63" s="257">
        <v>77103021</v>
      </c>
      <c r="C63" s="257">
        <v>58862189</v>
      </c>
      <c r="D63" s="257">
        <v>14668942</v>
      </c>
      <c r="E63" s="257">
        <v>3571890</v>
      </c>
      <c r="F63" s="257">
        <v>99351212</v>
      </c>
      <c r="G63" s="257">
        <v>709022</v>
      </c>
      <c r="H63" s="257">
        <v>791323</v>
      </c>
      <c r="I63" s="257">
        <v>133846</v>
      </c>
      <c r="J63" s="257">
        <v>855099</v>
      </c>
      <c r="K63" s="257">
        <v>18814242</v>
      </c>
      <c r="L63" s="257">
        <v>8719</v>
      </c>
      <c r="M63" s="257">
        <v>94615</v>
      </c>
      <c r="N63" s="257">
        <v>344972</v>
      </c>
      <c r="O63" s="257">
        <v>67065</v>
      </c>
      <c r="P63" s="257">
        <v>57503</v>
      </c>
      <c r="Q63" s="257">
        <v>119037</v>
      </c>
      <c r="R63" s="257">
        <v>67822</v>
      </c>
      <c r="S63" s="257">
        <v>541211</v>
      </c>
      <c r="T63" s="257">
        <v>45503</v>
      </c>
      <c r="U63" s="257">
        <v>1857397</v>
      </c>
      <c r="V63" s="257">
        <v>98739</v>
      </c>
      <c r="W63" s="257">
        <v>229847</v>
      </c>
      <c r="X63" s="257">
        <v>42739</v>
      </c>
      <c r="Y63" s="257">
        <v>1053776</v>
      </c>
      <c r="Z63" s="257">
        <v>20931</v>
      </c>
      <c r="AA63" s="257">
        <v>12303</v>
      </c>
      <c r="AB63" s="257">
        <v>84099</v>
      </c>
      <c r="AC63" s="257">
        <v>121116</v>
      </c>
      <c r="AD63" s="257">
        <v>1153273</v>
      </c>
      <c r="AE63" s="257">
        <v>130464</v>
      </c>
      <c r="AF63" s="257">
        <v>1921357</v>
      </c>
      <c r="AG63" s="90">
        <f t="shared" si="10"/>
        <v>205830253</v>
      </c>
    </row>
    <row r="64" spans="1:33" s="7" customFormat="1" x14ac:dyDescent="0.2">
      <c r="A64" s="69">
        <v>2018</v>
      </c>
      <c r="B64" s="370">
        <v>77777699</v>
      </c>
      <c r="C64" s="370">
        <v>63235236</v>
      </c>
      <c r="D64" s="370">
        <v>9403736</v>
      </c>
      <c r="E64" s="370">
        <v>5138727</v>
      </c>
      <c r="F64" s="370">
        <v>89343633</v>
      </c>
      <c r="G64" s="370">
        <v>1585563</v>
      </c>
      <c r="H64" s="370">
        <v>376797</v>
      </c>
      <c r="I64" s="370">
        <v>456072</v>
      </c>
      <c r="J64" s="370">
        <v>1107579</v>
      </c>
      <c r="K64" s="370">
        <v>20162648</v>
      </c>
      <c r="L64" s="370">
        <v>1832</v>
      </c>
      <c r="M64" s="370">
        <v>22002</v>
      </c>
      <c r="N64" s="370">
        <v>394909</v>
      </c>
      <c r="O64" s="370">
        <v>35897</v>
      </c>
      <c r="P64" s="370">
        <v>7594</v>
      </c>
      <c r="Q64" s="370">
        <v>43494</v>
      </c>
      <c r="R64" s="370">
        <v>339759</v>
      </c>
      <c r="S64" s="370">
        <v>162994</v>
      </c>
      <c r="T64" s="370">
        <v>71832</v>
      </c>
      <c r="U64" s="370">
        <v>65294</v>
      </c>
      <c r="V64" s="370">
        <v>71081</v>
      </c>
      <c r="W64" s="370">
        <v>260363</v>
      </c>
      <c r="X64" s="370">
        <v>390472</v>
      </c>
      <c r="Y64" s="370">
        <v>304621</v>
      </c>
      <c r="Z64" s="370">
        <v>18902</v>
      </c>
      <c r="AA64" s="370">
        <v>4517</v>
      </c>
      <c r="AB64" s="370">
        <v>131707</v>
      </c>
      <c r="AC64" s="370">
        <v>343938</v>
      </c>
      <c r="AD64" s="370">
        <v>1644603</v>
      </c>
      <c r="AE64" s="370">
        <v>52234</v>
      </c>
      <c r="AF64" s="370">
        <v>1891422</v>
      </c>
      <c r="AG64" s="90">
        <f t="shared" si="10"/>
        <v>197069458</v>
      </c>
    </row>
    <row r="65" spans="1:33" s="7" customFormat="1" x14ac:dyDescent="0.2">
      <c r="A65" s="15"/>
      <c r="B65" s="81"/>
      <c r="C65" s="82"/>
      <c r="D65" s="82"/>
      <c r="E65" s="82"/>
      <c r="F65" s="81"/>
      <c r="G65" s="81"/>
      <c r="H65" s="81"/>
      <c r="I65" s="81"/>
      <c r="J65" s="81"/>
      <c r="K65" s="81"/>
      <c r="L65" s="81"/>
      <c r="M65" s="81"/>
      <c r="N65" s="81"/>
      <c r="O65" s="81"/>
      <c r="P65" s="81"/>
      <c r="Q65" s="81"/>
      <c r="R65" s="81"/>
      <c r="S65" s="81"/>
      <c r="T65" s="81"/>
      <c r="U65" s="81"/>
      <c r="V65" s="81"/>
      <c r="W65" s="81"/>
      <c r="X65" s="81"/>
      <c r="Y65" s="81"/>
      <c r="Z65" s="81"/>
      <c r="AA65" s="81"/>
      <c r="AB65" s="81"/>
      <c r="AC65" s="81"/>
      <c r="AD65" s="81"/>
      <c r="AE65" s="81"/>
      <c r="AF65" s="81"/>
      <c r="AG65" s="83"/>
    </row>
    <row r="66" spans="1:33" s="7" customFormat="1" x14ac:dyDescent="0.2">
      <c r="A66" s="15"/>
      <c r="B66" s="84"/>
      <c r="C66" s="85"/>
      <c r="D66" s="85"/>
      <c r="E66" s="85"/>
      <c r="F66" s="84"/>
      <c r="G66" s="84"/>
      <c r="H66" s="84"/>
      <c r="I66" s="84"/>
      <c r="J66" s="84"/>
      <c r="K66" s="84"/>
      <c r="L66" s="84"/>
      <c r="M66" s="84"/>
      <c r="N66" s="84"/>
      <c r="O66" s="84"/>
      <c r="P66" s="84"/>
      <c r="Q66" s="84"/>
      <c r="R66" s="84"/>
      <c r="S66" s="84"/>
      <c r="T66" s="84"/>
      <c r="U66" s="84"/>
      <c r="V66" s="84"/>
      <c r="W66" s="84"/>
      <c r="X66" s="84"/>
      <c r="Y66" s="84"/>
      <c r="Z66" s="84"/>
      <c r="AA66" s="84"/>
      <c r="AB66" s="84"/>
      <c r="AC66" s="84"/>
      <c r="AD66" s="84"/>
      <c r="AE66" s="84"/>
      <c r="AF66" s="84"/>
      <c r="AG66" s="86"/>
    </row>
    <row r="67" spans="1:33" s="7" customFormat="1" ht="72" x14ac:dyDescent="0.2">
      <c r="A67" s="43" t="s">
        <v>36</v>
      </c>
      <c r="B67" s="75" t="s">
        <v>30</v>
      </c>
      <c r="C67" s="76">
        <v>1</v>
      </c>
      <c r="D67" s="77" t="s">
        <v>38</v>
      </c>
      <c r="E67" s="77" t="s">
        <v>39</v>
      </c>
      <c r="F67" s="75" t="s">
        <v>2</v>
      </c>
      <c r="G67" s="75" t="s">
        <v>5</v>
      </c>
      <c r="H67" s="75" t="s">
        <v>166</v>
      </c>
      <c r="I67" s="75" t="s">
        <v>167</v>
      </c>
      <c r="J67" s="75" t="s">
        <v>6</v>
      </c>
      <c r="K67" s="75" t="s">
        <v>168</v>
      </c>
      <c r="L67" s="75" t="s">
        <v>169</v>
      </c>
      <c r="M67" s="75" t="s">
        <v>170</v>
      </c>
      <c r="N67" s="75" t="s">
        <v>3</v>
      </c>
      <c r="O67" s="75" t="s">
        <v>171</v>
      </c>
      <c r="P67" s="75" t="s">
        <v>172</v>
      </c>
      <c r="Q67" s="75" t="s">
        <v>173</v>
      </c>
      <c r="R67" s="75" t="s">
        <v>174</v>
      </c>
      <c r="S67" s="75" t="s">
        <v>175</v>
      </c>
      <c r="T67" s="75" t="s">
        <v>176</v>
      </c>
      <c r="U67" s="75" t="s">
        <v>177</v>
      </c>
      <c r="V67" s="75" t="s">
        <v>178</v>
      </c>
      <c r="W67" s="75" t="s">
        <v>7</v>
      </c>
      <c r="X67" s="75" t="s">
        <v>8</v>
      </c>
      <c r="Y67" s="75" t="s">
        <v>179</v>
      </c>
      <c r="Z67" s="75" t="s">
        <v>180</v>
      </c>
      <c r="AA67" s="75" t="s">
        <v>181</v>
      </c>
      <c r="AB67" s="75" t="s">
        <v>164</v>
      </c>
      <c r="AC67" s="75" t="s">
        <v>165</v>
      </c>
      <c r="AD67" s="75" t="s">
        <v>4</v>
      </c>
      <c r="AE67" s="75" t="s">
        <v>182</v>
      </c>
      <c r="AF67" s="75" t="s">
        <v>40</v>
      </c>
      <c r="AG67" s="75" t="s">
        <v>41</v>
      </c>
    </row>
    <row r="68" spans="1:33" s="7" customFormat="1" x14ac:dyDescent="0.2">
      <c r="A68" s="69">
        <v>1992</v>
      </c>
      <c r="B68" s="257">
        <v>210912056.59</v>
      </c>
      <c r="C68" s="257">
        <v>210302464.69999999</v>
      </c>
      <c r="D68" s="257">
        <v>349809.22</v>
      </c>
      <c r="E68" s="257">
        <v>259782.66</v>
      </c>
      <c r="F68" s="257">
        <v>350505368.63</v>
      </c>
      <c r="G68" s="257">
        <v>2803417.76</v>
      </c>
      <c r="H68" s="257">
        <v>1740455.71</v>
      </c>
      <c r="I68" s="257">
        <v>432925.29</v>
      </c>
      <c r="J68" s="257">
        <v>881677.21</v>
      </c>
      <c r="K68" s="257">
        <v>11773486.609999999</v>
      </c>
      <c r="L68" s="257">
        <v>67369.66</v>
      </c>
      <c r="M68" s="257">
        <v>716099.94</v>
      </c>
      <c r="N68" s="257">
        <v>3539101.7</v>
      </c>
      <c r="O68" s="257">
        <v>1733408.76</v>
      </c>
      <c r="P68" s="257">
        <v>60104.71</v>
      </c>
      <c r="Q68" s="257">
        <v>79051.91</v>
      </c>
      <c r="R68" s="257">
        <v>713630.55</v>
      </c>
      <c r="S68" s="257">
        <v>872801.43</v>
      </c>
      <c r="T68" s="257">
        <v>27061.58</v>
      </c>
      <c r="U68" s="257">
        <v>862695.35</v>
      </c>
      <c r="V68" s="257">
        <v>10924.24</v>
      </c>
      <c r="W68" s="257">
        <v>5030755.3499999996</v>
      </c>
      <c r="X68" s="257">
        <v>114650.29</v>
      </c>
      <c r="Y68" s="257"/>
      <c r="Z68" s="257">
        <v>1575.64</v>
      </c>
      <c r="AA68" s="257">
        <v>4412263.99</v>
      </c>
      <c r="AB68" s="257">
        <v>492284.4</v>
      </c>
      <c r="AC68" s="257">
        <v>263458.2</v>
      </c>
      <c r="AD68" s="257">
        <v>1766074.31</v>
      </c>
      <c r="AE68" s="257">
        <v>233976.31</v>
      </c>
      <c r="AF68" s="257">
        <v>777005.89</v>
      </c>
      <c r="AG68" s="87">
        <f t="shared" ref="AG68:AG88" si="11">B68+SUM(F68:AF68)</f>
        <v>600823682.00999999</v>
      </c>
    </row>
    <row r="69" spans="1:33" s="7" customFormat="1" x14ac:dyDescent="0.2">
      <c r="A69" s="69">
        <v>1993</v>
      </c>
      <c r="B69" s="257">
        <v>239740409.81</v>
      </c>
      <c r="C69" s="257">
        <v>234578067.63999999</v>
      </c>
      <c r="D69" s="257">
        <v>5000722.92</v>
      </c>
      <c r="E69" s="257">
        <v>161619.25</v>
      </c>
      <c r="F69" s="257">
        <v>397115100.52999997</v>
      </c>
      <c r="G69" s="257">
        <v>2576846.2599999998</v>
      </c>
      <c r="H69" s="257">
        <v>657114.17000000004</v>
      </c>
      <c r="I69" s="257">
        <v>449188.33</v>
      </c>
      <c r="J69" s="257">
        <v>2901596.12</v>
      </c>
      <c r="K69" s="257">
        <v>18355231.760000002</v>
      </c>
      <c r="L69" s="257">
        <v>97158.13</v>
      </c>
      <c r="M69" s="257">
        <v>66853.41</v>
      </c>
      <c r="N69" s="257">
        <v>1510909.92</v>
      </c>
      <c r="O69" s="257">
        <v>56695.34</v>
      </c>
      <c r="P69" s="257">
        <v>54884.08</v>
      </c>
      <c r="Q69" s="257">
        <v>20113.32</v>
      </c>
      <c r="R69" s="257">
        <v>317375.46999999997</v>
      </c>
      <c r="S69" s="257">
        <v>609009.80000000005</v>
      </c>
      <c r="T69" s="257">
        <v>18910.82</v>
      </c>
      <c r="U69" s="257">
        <v>13717087.050000001</v>
      </c>
      <c r="V69" s="257">
        <v>7903.24</v>
      </c>
      <c r="W69" s="257">
        <v>1849101.34</v>
      </c>
      <c r="X69" s="257">
        <v>68287.91</v>
      </c>
      <c r="Y69" s="257"/>
      <c r="Z69" s="257">
        <v>1055.68</v>
      </c>
      <c r="AA69" s="257">
        <v>5065041.1399999997</v>
      </c>
      <c r="AB69" s="257">
        <v>607102.17000000004</v>
      </c>
      <c r="AC69" s="257">
        <v>93158.87</v>
      </c>
      <c r="AD69" s="257">
        <v>479211.29</v>
      </c>
      <c r="AE69" s="257">
        <v>306651.96000000002</v>
      </c>
      <c r="AF69" s="257">
        <v>2178312.41</v>
      </c>
      <c r="AG69" s="87">
        <f t="shared" si="11"/>
        <v>688920310.33000004</v>
      </c>
    </row>
    <row r="70" spans="1:33" s="7" customFormat="1" x14ac:dyDescent="0.2">
      <c r="A70" s="69">
        <v>1994</v>
      </c>
      <c r="B70" s="257">
        <v>184838627.68000001</v>
      </c>
      <c r="C70" s="257">
        <v>162777045.69</v>
      </c>
      <c r="D70" s="257">
        <v>21420927.899999999</v>
      </c>
      <c r="E70" s="257">
        <v>640654.1</v>
      </c>
      <c r="F70" s="257">
        <v>400397421.93000001</v>
      </c>
      <c r="G70" s="257">
        <v>3003926.42</v>
      </c>
      <c r="H70" s="257">
        <v>181618.51</v>
      </c>
      <c r="I70" s="257">
        <v>365684.14</v>
      </c>
      <c r="J70" s="257">
        <v>1246866.21</v>
      </c>
      <c r="K70" s="257">
        <v>46292289.060000002</v>
      </c>
      <c r="L70" s="257">
        <v>34039.57</v>
      </c>
      <c r="M70" s="257">
        <v>2527700.87</v>
      </c>
      <c r="N70" s="257">
        <v>1234652.1599999999</v>
      </c>
      <c r="O70" s="257">
        <v>32553.42</v>
      </c>
      <c r="P70" s="257">
        <v>21906.51</v>
      </c>
      <c r="Q70" s="257">
        <v>41942.879999999997</v>
      </c>
      <c r="R70" s="257">
        <v>253809.77</v>
      </c>
      <c r="S70" s="257">
        <v>209741.61</v>
      </c>
      <c r="T70" s="257">
        <v>25125.73</v>
      </c>
      <c r="U70" s="257">
        <v>2548171.87</v>
      </c>
      <c r="V70" s="257">
        <v>2081.36</v>
      </c>
      <c r="W70" s="257">
        <v>2792134.61</v>
      </c>
      <c r="X70" s="257">
        <v>90733.43</v>
      </c>
      <c r="Y70" s="257">
        <v>48244.68</v>
      </c>
      <c r="Z70" s="257">
        <v>7901.68</v>
      </c>
      <c r="AA70" s="257">
        <v>2577219.54</v>
      </c>
      <c r="AB70" s="257">
        <v>221410.42</v>
      </c>
      <c r="AC70" s="257">
        <v>126289.5</v>
      </c>
      <c r="AD70" s="257">
        <v>1989902.77</v>
      </c>
      <c r="AE70" s="257">
        <v>257769.62</v>
      </c>
      <c r="AF70" s="257">
        <v>2149404.96</v>
      </c>
      <c r="AG70" s="87">
        <f t="shared" si="11"/>
        <v>653519170.91000009</v>
      </c>
    </row>
    <row r="71" spans="1:33" s="7" customFormat="1" x14ac:dyDescent="0.2">
      <c r="A71" s="69">
        <v>1995</v>
      </c>
      <c r="B71" s="257">
        <v>243249678.87</v>
      </c>
      <c r="C71" s="257">
        <v>191793953.13999999</v>
      </c>
      <c r="D71" s="257">
        <v>35664827.859999999</v>
      </c>
      <c r="E71" s="257">
        <v>15790897.859999999</v>
      </c>
      <c r="F71" s="257">
        <v>372717120.79000002</v>
      </c>
      <c r="G71" s="257">
        <v>7338615.5499999998</v>
      </c>
      <c r="H71" s="257">
        <v>233903.92</v>
      </c>
      <c r="I71" s="257">
        <v>205754.94</v>
      </c>
      <c r="J71" s="257">
        <v>743774.3</v>
      </c>
      <c r="K71" s="257">
        <v>45573356.939999998</v>
      </c>
      <c r="L71" s="257">
        <v>37374.559999999998</v>
      </c>
      <c r="M71" s="257">
        <v>393715.7</v>
      </c>
      <c r="N71" s="257">
        <v>581021.02</v>
      </c>
      <c r="O71" s="257">
        <v>160157.91</v>
      </c>
      <c r="P71" s="257">
        <v>15020.98</v>
      </c>
      <c r="Q71" s="257">
        <v>1792591.51</v>
      </c>
      <c r="R71" s="257">
        <v>197684.21</v>
      </c>
      <c r="S71" s="257">
        <v>125048.24</v>
      </c>
      <c r="T71" s="257">
        <v>12249.01</v>
      </c>
      <c r="U71" s="257">
        <v>3746396.06</v>
      </c>
      <c r="V71" s="257">
        <v>319.14</v>
      </c>
      <c r="W71" s="257">
        <v>1459413.46</v>
      </c>
      <c r="X71" s="257">
        <v>301049.06</v>
      </c>
      <c r="Y71" s="257">
        <v>63689.83</v>
      </c>
      <c r="Z71" s="257">
        <v>100035.66</v>
      </c>
      <c r="AA71" s="257">
        <v>1330106.75</v>
      </c>
      <c r="AB71" s="257">
        <v>214734.28</v>
      </c>
      <c r="AC71" s="257">
        <v>1669270.6</v>
      </c>
      <c r="AD71" s="257">
        <v>4755534.79</v>
      </c>
      <c r="AE71" s="257">
        <v>453193.91</v>
      </c>
      <c r="AF71" s="257">
        <v>2655713.0499999998</v>
      </c>
      <c r="AG71" s="87">
        <f t="shared" si="11"/>
        <v>690126525.04000008</v>
      </c>
    </row>
    <row r="72" spans="1:33" s="7" customFormat="1" x14ac:dyDescent="0.2">
      <c r="A72" s="69">
        <v>1996</v>
      </c>
      <c r="B72" s="257">
        <v>270924360.94</v>
      </c>
      <c r="C72" s="257">
        <v>193509957.91999999</v>
      </c>
      <c r="D72" s="257">
        <v>52647408</v>
      </c>
      <c r="E72" s="257">
        <v>24766995.02</v>
      </c>
      <c r="F72" s="257">
        <v>396844704.91000003</v>
      </c>
      <c r="G72" s="257">
        <v>2456283.63</v>
      </c>
      <c r="H72" s="257">
        <v>93946.78</v>
      </c>
      <c r="I72" s="257">
        <v>107733.14</v>
      </c>
      <c r="J72" s="257">
        <v>1792586.36</v>
      </c>
      <c r="K72" s="257">
        <v>36968172.609999999</v>
      </c>
      <c r="L72" s="257">
        <v>28599.66</v>
      </c>
      <c r="M72" s="257">
        <v>367956.55</v>
      </c>
      <c r="N72" s="257">
        <v>464295</v>
      </c>
      <c r="O72" s="257">
        <v>184497.29</v>
      </c>
      <c r="P72" s="257">
        <v>26962.38</v>
      </c>
      <c r="Q72" s="257">
        <v>45367.91</v>
      </c>
      <c r="R72" s="257">
        <v>102972.45</v>
      </c>
      <c r="S72" s="257">
        <v>65286.34</v>
      </c>
      <c r="T72" s="257">
        <v>69758.350000000006</v>
      </c>
      <c r="U72" s="257">
        <v>673691.28</v>
      </c>
      <c r="V72" s="257">
        <v>18139.62</v>
      </c>
      <c r="W72" s="257">
        <v>7021378.6299999999</v>
      </c>
      <c r="X72" s="257">
        <v>385496.76</v>
      </c>
      <c r="Y72" s="257">
        <v>45358.09</v>
      </c>
      <c r="Z72" s="257">
        <v>3614.19</v>
      </c>
      <c r="AA72" s="257">
        <v>366971.9</v>
      </c>
      <c r="AB72" s="257">
        <v>83622.77</v>
      </c>
      <c r="AC72" s="257">
        <v>582648.03</v>
      </c>
      <c r="AD72" s="257">
        <v>3882334.43</v>
      </c>
      <c r="AE72" s="257">
        <v>269250.87</v>
      </c>
      <c r="AF72" s="257">
        <v>2102379.77</v>
      </c>
      <c r="AG72" s="87">
        <f t="shared" si="11"/>
        <v>725978370.63999987</v>
      </c>
    </row>
    <row r="73" spans="1:33" s="7" customFormat="1" x14ac:dyDescent="0.2">
      <c r="A73" s="69">
        <v>1997</v>
      </c>
      <c r="B73" s="257">
        <v>273321045.54000002</v>
      </c>
      <c r="C73" s="257">
        <v>231405933.28999999</v>
      </c>
      <c r="D73" s="257">
        <v>31949918.449999999</v>
      </c>
      <c r="E73" s="257">
        <v>9965193.8000000007</v>
      </c>
      <c r="F73" s="257">
        <v>413945668.82999998</v>
      </c>
      <c r="G73" s="257">
        <v>951270.36</v>
      </c>
      <c r="H73" s="257">
        <v>29357.73</v>
      </c>
      <c r="I73" s="257">
        <v>126849.56</v>
      </c>
      <c r="J73" s="257">
        <v>621023.73</v>
      </c>
      <c r="K73" s="257">
        <v>74021306.799999997</v>
      </c>
      <c r="L73" s="257">
        <v>23018.48</v>
      </c>
      <c r="M73" s="257">
        <v>1851912.59</v>
      </c>
      <c r="N73" s="257">
        <v>789878.48</v>
      </c>
      <c r="O73" s="257">
        <v>1211877.77</v>
      </c>
      <c r="P73" s="257">
        <v>86570.1</v>
      </c>
      <c r="Q73" s="257">
        <v>56071.06</v>
      </c>
      <c r="R73" s="257">
        <v>93975.32</v>
      </c>
      <c r="S73" s="257">
        <v>239827.42</v>
      </c>
      <c r="T73" s="257">
        <v>22528.53</v>
      </c>
      <c r="U73" s="257">
        <v>4603263.4000000004</v>
      </c>
      <c r="V73" s="257">
        <v>245979.72</v>
      </c>
      <c r="W73" s="257">
        <v>8518562.8699999992</v>
      </c>
      <c r="X73" s="257">
        <v>34319.24</v>
      </c>
      <c r="Y73" s="257">
        <v>25891.48</v>
      </c>
      <c r="Z73" s="257">
        <v>20144.86</v>
      </c>
      <c r="AA73" s="257">
        <v>1169687.8600000001</v>
      </c>
      <c r="AB73" s="257">
        <v>168758.89</v>
      </c>
      <c r="AC73" s="257">
        <v>584343.24</v>
      </c>
      <c r="AD73" s="257">
        <v>3149817.46</v>
      </c>
      <c r="AE73" s="257">
        <v>48520.04</v>
      </c>
      <c r="AF73" s="257">
        <v>4209599.8600000003</v>
      </c>
      <c r="AG73" s="87">
        <f t="shared" si="11"/>
        <v>790171071.22000015</v>
      </c>
    </row>
    <row r="74" spans="1:33" s="7" customFormat="1" x14ac:dyDescent="0.2">
      <c r="A74" s="69">
        <v>1998</v>
      </c>
      <c r="B74" s="257">
        <v>251187333.81999999</v>
      </c>
      <c r="C74" s="257">
        <v>219009939.13999999</v>
      </c>
      <c r="D74" s="257">
        <v>22912525.16</v>
      </c>
      <c r="E74" s="257">
        <v>9264869.5299999993</v>
      </c>
      <c r="F74" s="257">
        <v>584698446.62</v>
      </c>
      <c r="G74" s="257">
        <v>1276446.08</v>
      </c>
      <c r="H74" s="257">
        <v>33272.629999999997</v>
      </c>
      <c r="I74" s="257">
        <v>437340.58</v>
      </c>
      <c r="J74" s="257">
        <v>925149.04</v>
      </c>
      <c r="K74" s="257">
        <v>43660791.450000003</v>
      </c>
      <c r="L74" s="257">
        <v>49785.35</v>
      </c>
      <c r="M74" s="257">
        <v>1731340.51</v>
      </c>
      <c r="N74" s="257">
        <v>19992398.940000001</v>
      </c>
      <c r="O74" s="257">
        <v>197456.96</v>
      </c>
      <c r="P74" s="257">
        <v>4694.99</v>
      </c>
      <c r="Q74" s="257">
        <v>58879.54</v>
      </c>
      <c r="R74" s="257">
        <v>209550.31</v>
      </c>
      <c r="S74" s="257">
        <v>159932.94</v>
      </c>
      <c r="T74" s="257">
        <v>67980.3</v>
      </c>
      <c r="U74" s="257">
        <v>266047.67</v>
      </c>
      <c r="V74" s="257">
        <v>33713.440000000002</v>
      </c>
      <c r="W74" s="257">
        <v>1921819.79</v>
      </c>
      <c r="X74" s="257">
        <v>808975.63</v>
      </c>
      <c r="Y74" s="257">
        <v>11986.33</v>
      </c>
      <c r="Z74" s="257">
        <v>35698.769999999997</v>
      </c>
      <c r="AA74" s="257">
        <v>530519.43999999994</v>
      </c>
      <c r="AB74" s="257">
        <v>591529.35</v>
      </c>
      <c r="AC74" s="257">
        <v>796176.32</v>
      </c>
      <c r="AD74" s="257">
        <v>4324159.67</v>
      </c>
      <c r="AE74" s="257">
        <v>89365.95</v>
      </c>
      <c r="AF74" s="257">
        <v>2925222.79</v>
      </c>
      <c r="AG74" s="87">
        <f t="shared" si="11"/>
        <v>917026015.21000028</v>
      </c>
    </row>
    <row r="75" spans="1:33" s="7" customFormat="1" x14ac:dyDescent="0.2">
      <c r="A75" s="69">
        <v>1999</v>
      </c>
      <c r="B75" s="257">
        <v>268199478.33000001</v>
      </c>
      <c r="C75" s="257">
        <v>146697281.88</v>
      </c>
      <c r="D75" s="257">
        <v>100366163.26000001</v>
      </c>
      <c r="E75" s="257">
        <v>21136033.18</v>
      </c>
      <c r="F75" s="257">
        <v>448040581.25999999</v>
      </c>
      <c r="G75" s="257">
        <v>4789734.47</v>
      </c>
      <c r="H75" s="257">
        <v>142646.21</v>
      </c>
      <c r="I75" s="257">
        <v>3050990.3</v>
      </c>
      <c r="J75" s="257">
        <v>1107445.28</v>
      </c>
      <c r="K75" s="257">
        <v>73819897.200000003</v>
      </c>
      <c r="L75" s="257">
        <v>42748.88</v>
      </c>
      <c r="M75" s="257">
        <v>770052.02</v>
      </c>
      <c r="N75" s="257">
        <v>6996726.8600000003</v>
      </c>
      <c r="O75" s="257">
        <v>84159.11</v>
      </c>
      <c r="P75" s="257">
        <v>15624.81</v>
      </c>
      <c r="Q75" s="257">
        <v>66816.78</v>
      </c>
      <c r="R75" s="257">
        <v>181800.46</v>
      </c>
      <c r="S75" s="257">
        <v>24686.01</v>
      </c>
      <c r="T75" s="257">
        <v>133351.28</v>
      </c>
      <c r="U75" s="257">
        <v>101491.07</v>
      </c>
      <c r="V75" s="257">
        <v>115948.69</v>
      </c>
      <c r="W75" s="257">
        <v>7132368.21</v>
      </c>
      <c r="X75" s="257">
        <v>998180.51</v>
      </c>
      <c r="Y75" s="257">
        <v>3906.27</v>
      </c>
      <c r="Z75" s="257">
        <v>33325.230000000003</v>
      </c>
      <c r="AA75" s="257">
        <v>1357668.57</v>
      </c>
      <c r="AB75" s="257">
        <v>55526.82</v>
      </c>
      <c r="AC75" s="257">
        <v>164895.43</v>
      </c>
      <c r="AD75" s="257">
        <v>4943721.45</v>
      </c>
      <c r="AE75" s="257">
        <v>195331.29</v>
      </c>
      <c r="AF75" s="257">
        <v>1396835.96</v>
      </c>
      <c r="AG75" s="87">
        <f t="shared" si="11"/>
        <v>823965938.76000011</v>
      </c>
    </row>
    <row r="76" spans="1:33" s="7" customFormat="1" x14ac:dyDescent="0.2">
      <c r="A76" s="69">
        <v>2000</v>
      </c>
      <c r="B76" s="257">
        <v>251611972.56999999</v>
      </c>
      <c r="C76" s="257">
        <v>191062340.50999999</v>
      </c>
      <c r="D76" s="257">
        <v>50733740.710000001</v>
      </c>
      <c r="E76" s="257">
        <v>9815891.3499999996</v>
      </c>
      <c r="F76" s="257">
        <v>564652018.82000005</v>
      </c>
      <c r="G76" s="257">
        <v>6021408.4800000004</v>
      </c>
      <c r="H76" s="257">
        <v>165371.63</v>
      </c>
      <c r="I76" s="257">
        <v>317742.62</v>
      </c>
      <c r="J76" s="257">
        <v>1080350.46</v>
      </c>
      <c r="K76" s="257">
        <v>38923288.130000003</v>
      </c>
      <c r="L76" s="257">
        <v>14092.03</v>
      </c>
      <c r="M76" s="257">
        <v>2592492.5</v>
      </c>
      <c r="N76" s="257">
        <v>3106039.8</v>
      </c>
      <c r="O76" s="257">
        <v>104224.02</v>
      </c>
      <c r="P76" s="257">
        <v>37406.82</v>
      </c>
      <c r="Q76" s="257">
        <v>124260.56</v>
      </c>
      <c r="R76" s="257">
        <v>499004.15</v>
      </c>
      <c r="S76" s="257">
        <v>809522.97</v>
      </c>
      <c r="T76" s="257">
        <v>62991.65</v>
      </c>
      <c r="U76" s="257">
        <v>1277974.56</v>
      </c>
      <c r="V76" s="257">
        <v>27378.05</v>
      </c>
      <c r="W76" s="257">
        <v>7483268.3700000001</v>
      </c>
      <c r="X76" s="257">
        <v>4398550.17</v>
      </c>
      <c r="Y76" s="257">
        <v>1325.79</v>
      </c>
      <c r="Z76" s="257">
        <v>106555.43</v>
      </c>
      <c r="AA76" s="257">
        <v>93129.71</v>
      </c>
      <c r="AB76" s="257">
        <v>11961.28</v>
      </c>
      <c r="AC76" s="257">
        <v>1138088.47</v>
      </c>
      <c r="AD76" s="257">
        <v>5623195.4100000001</v>
      </c>
      <c r="AE76" s="257">
        <v>426030.41</v>
      </c>
      <c r="AF76" s="257">
        <v>3241500.56</v>
      </c>
      <c r="AG76" s="87">
        <f t="shared" si="11"/>
        <v>893951145.4199996</v>
      </c>
    </row>
    <row r="77" spans="1:33" s="7" customFormat="1" x14ac:dyDescent="0.2">
      <c r="A77" s="69">
        <v>2001</v>
      </c>
      <c r="B77" s="257">
        <v>423032345.87</v>
      </c>
      <c r="C77" s="257">
        <v>319351839.54000002</v>
      </c>
      <c r="D77" s="257">
        <v>91883740.739999995</v>
      </c>
      <c r="E77" s="257">
        <v>11796765.59</v>
      </c>
      <c r="F77" s="257">
        <v>476097768.29000002</v>
      </c>
      <c r="G77" s="257">
        <v>7891492.1500000004</v>
      </c>
      <c r="H77" s="257">
        <v>39220.629999999997</v>
      </c>
      <c r="I77" s="257">
        <v>1365659.08</v>
      </c>
      <c r="J77" s="257">
        <v>3931884.47</v>
      </c>
      <c r="K77" s="257">
        <v>59334730.640000001</v>
      </c>
      <c r="L77" s="257">
        <v>29723.45</v>
      </c>
      <c r="M77" s="257">
        <v>95674.25</v>
      </c>
      <c r="N77" s="257">
        <v>1799149.83</v>
      </c>
      <c r="O77" s="257">
        <v>23720.36</v>
      </c>
      <c r="P77" s="257">
        <v>4305.17</v>
      </c>
      <c r="Q77" s="257">
        <v>182731.75</v>
      </c>
      <c r="R77" s="257">
        <v>113781.2</v>
      </c>
      <c r="S77" s="257">
        <v>1133598.3500000001</v>
      </c>
      <c r="T77" s="257">
        <v>41376.589999999997</v>
      </c>
      <c r="U77" s="257">
        <v>8256402.7999999998</v>
      </c>
      <c r="V77" s="257">
        <v>125638.11</v>
      </c>
      <c r="W77" s="257">
        <v>602008.76</v>
      </c>
      <c r="X77" s="257">
        <v>5494606.29</v>
      </c>
      <c r="Y77" s="257">
        <v>1470.93</v>
      </c>
      <c r="Z77" s="257">
        <v>10702.8</v>
      </c>
      <c r="AA77" s="257">
        <v>192706.63</v>
      </c>
      <c r="AB77" s="257">
        <v>102186.91</v>
      </c>
      <c r="AC77" s="257">
        <v>2648585.91</v>
      </c>
      <c r="AD77" s="257">
        <v>3093105.01</v>
      </c>
      <c r="AE77" s="257">
        <v>216060.02</v>
      </c>
      <c r="AF77" s="257">
        <v>25146803.210000001</v>
      </c>
      <c r="AG77" s="87">
        <f t="shared" si="11"/>
        <v>1021007439.4599999</v>
      </c>
    </row>
    <row r="78" spans="1:33" s="7" customFormat="1" x14ac:dyDescent="0.2">
      <c r="A78" s="69">
        <v>2002</v>
      </c>
      <c r="B78" s="257">
        <v>356440003.19</v>
      </c>
      <c r="C78" s="257">
        <v>260136749.97</v>
      </c>
      <c r="D78" s="257">
        <v>80402696.400000006</v>
      </c>
      <c r="E78" s="257">
        <v>15900556.82</v>
      </c>
      <c r="F78" s="257">
        <v>517391924.10000002</v>
      </c>
      <c r="G78" s="257">
        <v>8517236.3200000003</v>
      </c>
      <c r="H78" s="257">
        <v>137674.72</v>
      </c>
      <c r="I78" s="257">
        <v>425708.74</v>
      </c>
      <c r="J78" s="257">
        <v>20924213.32</v>
      </c>
      <c r="K78" s="257">
        <v>51932090.899999999</v>
      </c>
      <c r="L78" s="257">
        <v>25507.39</v>
      </c>
      <c r="M78" s="257">
        <v>125215.55</v>
      </c>
      <c r="N78" s="257">
        <v>2397631.2999999998</v>
      </c>
      <c r="O78" s="257">
        <v>271220.25</v>
      </c>
      <c r="P78" s="257">
        <v>9500.9</v>
      </c>
      <c r="Q78" s="257">
        <v>269424.33</v>
      </c>
      <c r="R78" s="257">
        <v>271658.48</v>
      </c>
      <c r="S78" s="257">
        <v>255840.92</v>
      </c>
      <c r="T78" s="257">
        <v>87787.31</v>
      </c>
      <c r="U78" s="257">
        <v>1641596.86</v>
      </c>
      <c r="V78" s="257">
        <v>405478.29</v>
      </c>
      <c r="W78" s="257">
        <v>1560268.49</v>
      </c>
      <c r="X78" s="257">
        <v>5778484.6100000003</v>
      </c>
      <c r="Y78" s="257">
        <v>1804.6</v>
      </c>
      <c r="Z78" s="257">
        <v>40694.230000000003</v>
      </c>
      <c r="AA78" s="257">
        <v>21199.03</v>
      </c>
      <c r="AB78" s="257">
        <v>361407.12</v>
      </c>
      <c r="AC78" s="257">
        <v>257185.62</v>
      </c>
      <c r="AD78" s="257">
        <v>10465144.689999999</v>
      </c>
      <c r="AE78" s="257">
        <v>109334.52</v>
      </c>
      <c r="AF78" s="257">
        <v>49883630.630000003</v>
      </c>
      <c r="AG78" s="87">
        <f t="shared" si="11"/>
        <v>1030008866.4099998</v>
      </c>
    </row>
    <row r="79" spans="1:33" s="7" customFormat="1" x14ac:dyDescent="0.2">
      <c r="A79" s="69">
        <v>2003</v>
      </c>
      <c r="B79" s="257">
        <v>344370795.52999997</v>
      </c>
      <c r="C79" s="257">
        <v>235391491.49000001</v>
      </c>
      <c r="D79" s="257">
        <v>88719936.629999995</v>
      </c>
      <c r="E79" s="257">
        <v>20259367.41</v>
      </c>
      <c r="F79" s="257">
        <v>526582833.54000002</v>
      </c>
      <c r="G79" s="257">
        <v>9103874.4399999995</v>
      </c>
      <c r="H79" s="257">
        <v>21250.65</v>
      </c>
      <c r="I79" s="257">
        <v>549755.01</v>
      </c>
      <c r="J79" s="257">
        <v>3062984.88</v>
      </c>
      <c r="K79" s="257">
        <v>34620228.630000003</v>
      </c>
      <c r="L79" s="257">
        <v>8715.08</v>
      </c>
      <c r="M79" s="257">
        <v>72874.03</v>
      </c>
      <c r="N79" s="257">
        <v>3143054.88</v>
      </c>
      <c r="O79" s="257">
        <v>196324.96</v>
      </c>
      <c r="P79" s="257">
        <v>8425.14</v>
      </c>
      <c r="Q79" s="257">
        <v>138979.72</v>
      </c>
      <c r="R79" s="257">
        <v>818248.46</v>
      </c>
      <c r="S79" s="257">
        <v>162975.99</v>
      </c>
      <c r="T79" s="257">
        <v>79685.59</v>
      </c>
      <c r="U79" s="257">
        <v>385939.88</v>
      </c>
      <c r="V79" s="257">
        <v>818163.18</v>
      </c>
      <c r="W79" s="257">
        <v>168002.17</v>
      </c>
      <c r="X79" s="257">
        <v>6847344.8799999999</v>
      </c>
      <c r="Y79" s="257">
        <v>99448.75</v>
      </c>
      <c r="Z79" s="257">
        <v>10869.15</v>
      </c>
      <c r="AA79" s="257">
        <v>78587.740000000005</v>
      </c>
      <c r="AB79" s="257">
        <v>587436.69999999995</v>
      </c>
      <c r="AC79" s="257">
        <v>824621.84</v>
      </c>
      <c r="AD79" s="257">
        <v>11731427.800000001</v>
      </c>
      <c r="AE79" s="257">
        <v>157944.79999999999</v>
      </c>
      <c r="AF79" s="257">
        <v>51455523.270000003</v>
      </c>
      <c r="AG79" s="87">
        <f t="shared" si="11"/>
        <v>996106316.68999994</v>
      </c>
    </row>
    <row r="80" spans="1:33" s="7" customFormat="1" x14ac:dyDescent="0.2">
      <c r="A80" s="69">
        <v>2004</v>
      </c>
      <c r="B80" s="257">
        <v>435251038.75</v>
      </c>
      <c r="C80" s="257">
        <v>215082248.78999999</v>
      </c>
      <c r="D80" s="257">
        <v>213138297.53</v>
      </c>
      <c r="E80" s="257">
        <v>7030492.4299999997</v>
      </c>
      <c r="F80" s="257">
        <v>549422588.78999996</v>
      </c>
      <c r="G80" s="257">
        <v>9607027.6300000008</v>
      </c>
      <c r="H80" s="257">
        <v>322353.40999999997</v>
      </c>
      <c r="I80" s="257">
        <v>368500.24</v>
      </c>
      <c r="J80" s="257">
        <v>7889136.4400000004</v>
      </c>
      <c r="K80" s="257">
        <v>83280135.040000007</v>
      </c>
      <c r="L80" s="257">
        <v>18630.78</v>
      </c>
      <c r="M80" s="257">
        <v>102127.12</v>
      </c>
      <c r="N80" s="257">
        <v>2189987.27</v>
      </c>
      <c r="O80" s="257">
        <v>29780.62</v>
      </c>
      <c r="P80" s="257">
        <v>11840.48</v>
      </c>
      <c r="Q80" s="257">
        <v>359971.94</v>
      </c>
      <c r="R80" s="257">
        <v>557947.41</v>
      </c>
      <c r="S80" s="257">
        <v>214907.99</v>
      </c>
      <c r="T80" s="257">
        <v>119611.47</v>
      </c>
      <c r="U80" s="257">
        <v>249747.93</v>
      </c>
      <c r="V80" s="257">
        <v>61957.31</v>
      </c>
      <c r="W80" s="257">
        <v>3688215.34</v>
      </c>
      <c r="X80" s="257">
        <v>4039117.35</v>
      </c>
      <c r="Y80" s="257">
        <v>944290.05</v>
      </c>
      <c r="Z80" s="257">
        <v>2806.36</v>
      </c>
      <c r="AA80" s="257">
        <v>36652.199999999997</v>
      </c>
      <c r="AB80" s="257">
        <v>199440.34</v>
      </c>
      <c r="AC80" s="257">
        <v>316046.98</v>
      </c>
      <c r="AD80" s="257">
        <v>7081192.2699999996</v>
      </c>
      <c r="AE80" s="257">
        <v>89724.76</v>
      </c>
      <c r="AF80" s="257">
        <v>27834748.620000001</v>
      </c>
      <c r="AG80" s="87">
        <f t="shared" si="11"/>
        <v>1134289524.8899999</v>
      </c>
    </row>
    <row r="81" spans="1:33" s="7" customFormat="1" x14ac:dyDescent="0.2">
      <c r="A81" s="69">
        <v>2005</v>
      </c>
      <c r="B81" s="257">
        <v>373907267.00999999</v>
      </c>
      <c r="C81" s="257">
        <v>234295829.49000001</v>
      </c>
      <c r="D81" s="257">
        <v>120907615.33</v>
      </c>
      <c r="E81" s="257">
        <v>18703822.190000001</v>
      </c>
      <c r="F81" s="257">
        <v>477216840.42000002</v>
      </c>
      <c r="G81" s="257">
        <v>9257501.3000000007</v>
      </c>
      <c r="H81" s="257">
        <v>33467.730000000003</v>
      </c>
      <c r="I81" s="257">
        <v>664210.69999999995</v>
      </c>
      <c r="J81" s="257">
        <v>2229179.41</v>
      </c>
      <c r="K81" s="257">
        <v>139832136.58000001</v>
      </c>
      <c r="L81" s="257">
        <v>19113.330000000002</v>
      </c>
      <c r="M81" s="257">
        <v>222007.42</v>
      </c>
      <c r="N81" s="257">
        <v>3925190.63</v>
      </c>
      <c r="O81" s="257">
        <v>78078.320000000007</v>
      </c>
      <c r="P81" s="257">
        <v>9875.89</v>
      </c>
      <c r="Q81" s="257">
        <v>218958.3</v>
      </c>
      <c r="R81" s="257">
        <v>1376438.21</v>
      </c>
      <c r="S81" s="257">
        <v>479154.67</v>
      </c>
      <c r="T81" s="257">
        <v>230097.56</v>
      </c>
      <c r="U81" s="257">
        <v>17906.59</v>
      </c>
      <c r="V81" s="257">
        <v>54428.74</v>
      </c>
      <c r="W81" s="257">
        <v>896285.89</v>
      </c>
      <c r="X81" s="257">
        <v>3751882.73</v>
      </c>
      <c r="Y81" s="257">
        <v>21555.62</v>
      </c>
      <c r="Z81" s="257">
        <v>23526.01</v>
      </c>
      <c r="AA81" s="257">
        <v>288656.02</v>
      </c>
      <c r="AB81" s="257">
        <v>248300.76</v>
      </c>
      <c r="AC81" s="257">
        <v>163930.09</v>
      </c>
      <c r="AD81" s="257">
        <v>4167154.36</v>
      </c>
      <c r="AE81" s="257">
        <v>101144.11</v>
      </c>
      <c r="AF81" s="257">
        <v>7054928.5700000003</v>
      </c>
      <c r="AG81" s="87">
        <f t="shared" si="11"/>
        <v>1026489216.9700001</v>
      </c>
    </row>
    <row r="82" spans="1:33" s="7" customFormat="1" x14ac:dyDescent="0.2">
      <c r="A82" s="69">
        <v>2006</v>
      </c>
      <c r="B82" s="257">
        <v>497330325.69</v>
      </c>
      <c r="C82" s="257">
        <v>358814001.88</v>
      </c>
      <c r="D82" s="257">
        <v>110061434.13</v>
      </c>
      <c r="E82" s="257">
        <v>28454889.690000001</v>
      </c>
      <c r="F82" s="257">
        <v>498999527.13999999</v>
      </c>
      <c r="G82" s="257">
        <v>4298281.45</v>
      </c>
      <c r="H82" s="257">
        <v>438756.59</v>
      </c>
      <c r="I82" s="257">
        <v>375037.55</v>
      </c>
      <c r="J82" s="257">
        <v>18398605.32</v>
      </c>
      <c r="K82" s="257">
        <v>68058232.060000002</v>
      </c>
      <c r="L82" s="257">
        <v>13230.07</v>
      </c>
      <c r="M82" s="257">
        <v>165972.88</v>
      </c>
      <c r="N82" s="257">
        <v>2951525.14</v>
      </c>
      <c r="O82" s="257">
        <v>975237.24</v>
      </c>
      <c r="P82" s="257">
        <v>13297.57</v>
      </c>
      <c r="Q82" s="257">
        <v>60707.98</v>
      </c>
      <c r="R82" s="257">
        <v>148538.28</v>
      </c>
      <c r="S82" s="257">
        <v>75579.98</v>
      </c>
      <c r="T82" s="257">
        <v>98579.89</v>
      </c>
      <c r="U82" s="257">
        <v>1371060.54</v>
      </c>
      <c r="V82" s="257">
        <v>65675.55</v>
      </c>
      <c r="W82" s="257">
        <v>3207056.67</v>
      </c>
      <c r="X82" s="257">
        <v>3022729.95</v>
      </c>
      <c r="Y82" s="257">
        <v>1388011.76</v>
      </c>
      <c r="Z82" s="257">
        <v>546298.18000000005</v>
      </c>
      <c r="AA82" s="257">
        <v>44746.21</v>
      </c>
      <c r="AB82" s="257">
        <v>332825.21999999997</v>
      </c>
      <c r="AC82" s="257">
        <v>129145.08</v>
      </c>
      <c r="AD82" s="257">
        <v>4926595.3099999996</v>
      </c>
      <c r="AE82" s="257">
        <v>120397.7</v>
      </c>
      <c r="AF82" s="257">
        <v>7881673.5199999996</v>
      </c>
      <c r="AG82" s="87">
        <f t="shared" si="11"/>
        <v>1115437650.52</v>
      </c>
    </row>
    <row r="83" spans="1:33" s="7" customFormat="1" x14ac:dyDescent="0.2">
      <c r="A83" s="69">
        <v>2007</v>
      </c>
      <c r="B83" s="257">
        <v>380920873.02999997</v>
      </c>
      <c r="C83" s="257">
        <v>265058855.19</v>
      </c>
      <c r="D83" s="257">
        <v>92220413.390000001</v>
      </c>
      <c r="E83" s="257">
        <v>23641604.449999999</v>
      </c>
      <c r="F83" s="257">
        <v>529903050.63</v>
      </c>
      <c r="G83" s="257">
        <v>13270696.93</v>
      </c>
      <c r="H83" s="257">
        <v>66118.81</v>
      </c>
      <c r="I83" s="257">
        <v>381891.19</v>
      </c>
      <c r="J83" s="257">
        <v>1887226.43</v>
      </c>
      <c r="K83" s="257">
        <v>101326340.98999999</v>
      </c>
      <c r="L83" s="257">
        <v>4682.5200000000004</v>
      </c>
      <c r="M83" s="257">
        <v>535122.48</v>
      </c>
      <c r="N83" s="257">
        <v>946147.59</v>
      </c>
      <c r="O83" s="257">
        <v>319186.59000000003</v>
      </c>
      <c r="P83" s="257">
        <v>6174.38</v>
      </c>
      <c r="Q83" s="257">
        <v>18677.740000000002</v>
      </c>
      <c r="R83" s="257">
        <v>252527.55</v>
      </c>
      <c r="S83" s="257">
        <v>55842.92</v>
      </c>
      <c r="T83" s="257">
        <v>79621.38</v>
      </c>
      <c r="U83" s="257">
        <v>299582.06</v>
      </c>
      <c r="V83" s="257">
        <v>206141.5</v>
      </c>
      <c r="W83" s="257">
        <v>1503920.88</v>
      </c>
      <c r="X83" s="257">
        <v>7427765.9199999999</v>
      </c>
      <c r="Y83" s="257">
        <v>1179052.54</v>
      </c>
      <c r="Z83" s="257">
        <v>30938.41</v>
      </c>
      <c r="AA83" s="257">
        <v>18163.29</v>
      </c>
      <c r="AB83" s="257">
        <v>44320.79</v>
      </c>
      <c r="AC83" s="257">
        <v>132206.6</v>
      </c>
      <c r="AD83" s="257">
        <v>3187621.27</v>
      </c>
      <c r="AE83" s="257">
        <v>457081.04</v>
      </c>
      <c r="AF83" s="257">
        <v>9890505.0700000003</v>
      </c>
      <c r="AG83" s="87">
        <f t="shared" si="11"/>
        <v>1054351480.5299996</v>
      </c>
    </row>
    <row r="84" spans="1:33" s="7" customFormat="1" x14ac:dyDescent="0.2">
      <c r="A84" s="69">
        <v>2008</v>
      </c>
      <c r="B84" s="257">
        <v>514344625.10000002</v>
      </c>
      <c r="C84" s="257">
        <v>387093809.20999998</v>
      </c>
      <c r="D84" s="257">
        <v>109978706.04000001</v>
      </c>
      <c r="E84" s="257">
        <v>17272109.850000001</v>
      </c>
      <c r="F84" s="257">
        <v>498778718.26999998</v>
      </c>
      <c r="G84" s="257">
        <v>6258378.8300000001</v>
      </c>
      <c r="H84" s="257">
        <v>1634219.9</v>
      </c>
      <c r="I84" s="257">
        <v>89131.9</v>
      </c>
      <c r="J84" s="257">
        <v>19003180.98</v>
      </c>
      <c r="K84" s="257">
        <v>63228769.829999998</v>
      </c>
      <c r="L84" s="257">
        <v>12302.03</v>
      </c>
      <c r="M84" s="257">
        <v>402700.42</v>
      </c>
      <c r="N84" s="257">
        <v>6337990.9100000001</v>
      </c>
      <c r="O84" s="257">
        <v>82703.86</v>
      </c>
      <c r="P84" s="257">
        <v>117123.95</v>
      </c>
      <c r="Q84" s="257">
        <v>72409.25</v>
      </c>
      <c r="R84" s="257">
        <v>645742.89</v>
      </c>
      <c r="S84" s="257">
        <v>361560.31</v>
      </c>
      <c r="T84" s="257">
        <v>115196.79</v>
      </c>
      <c r="U84" s="257">
        <v>5626500.5300000003</v>
      </c>
      <c r="V84" s="257">
        <v>972631.22</v>
      </c>
      <c r="W84" s="257">
        <v>1472269.75</v>
      </c>
      <c r="X84" s="257">
        <v>809308.92</v>
      </c>
      <c r="Y84" s="257">
        <v>847627.43</v>
      </c>
      <c r="Z84" s="257">
        <v>5650.76</v>
      </c>
      <c r="AA84" s="257">
        <v>134568.76</v>
      </c>
      <c r="AB84" s="257">
        <v>64598.94</v>
      </c>
      <c r="AC84" s="257">
        <v>717912.73</v>
      </c>
      <c r="AD84" s="257">
        <v>1380044.29</v>
      </c>
      <c r="AE84" s="257">
        <v>144978.35999999999</v>
      </c>
      <c r="AF84" s="257">
        <v>10767203.300000001</v>
      </c>
      <c r="AG84" s="87">
        <f t="shared" si="11"/>
        <v>1134428050.2099996</v>
      </c>
    </row>
    <row r="85" spans="1:33" s="7" customFormat="1" x14ac:dyDescent="0.2">
      <c r="A85" s="69">
        <v>2009</v>
      </c>
      <c r="B85" s="257">
        <v>437676340.35000002</v>
      </c>
      <c r="C85" s="257">
        <v>303690839.74000001</v>
      </c>
      <c r="D85" s="257">
        <v>114645916.43000001</v>
      </c>
      <c r="E85" s="257">
        <v>19339584.170000002</v>
      </c>
      <c r="F85" s="257">
        <v>635464389.10000002</v>
      </c>
      <c r="G85" s="257">
        <v>8694300.6600000001</v>
      </c>
      <c r="H85" s="257">
        <v>661057.25</v>
      </c>
      <c r="I85" s="257">
        <v>106771.34</v>
      </c>
      <c r="J85" s="257">
        <v>12602707.609999999</v>
      </c>
      <c r="K85" s="257">
        <v>80708769.780000001</v>
      </c>
      <c r="L85" s="257">
        <v>125703.97</v>
      </c>
      <c r="M85" s="257">
        <v>136302.87</v>
      </c>
      <c r="N85" s="257">
        <v>2144000.0299999998</v>
      </c>
      <c r="O85" s="257">
        <v>43778.15</v>
      </c>
      <c r="P85" s="257">
        <v>221377.43</v>
      </c>
      <c r="Q85" s="257">
        <v>49120.25</v>
      </c>
      <c r="R85" s="257">
        <v>208580.19</v>
      </c>
      <c r="S85" s="257">
        <v>7585758.7599999998</v>
      </c>
      <c r="T85" s="257">
        <v>82848.11</v>
      </c>
      <c r="U85" s="257">
        <v>16874508.68</v>
      </c>
      <c r="V85" s="257">
        <v>457589.07</v>
      </c>
      <c r="W85" s="257">
        <v>484139.07</v>
      </c>
      <c r="X85" s="257">
        <v>1217213.72</v>
      </c>
      <c r="Y85" s="257">
        <v>1041185.86</v>
      </c>
      <c r="Z85" s="257">
        <v>2990.28</v>
      </c>
      <c r="AA85" s="257">
        <v>3398168.44</v>
      </c>
      <c r="AB85" s="257">
        <v>95527.75</v>
      </c>
      <c r="AC85" s="257">
        <v>1151809.0900000001</v>
      </c>
      <c r="AD85" s="257">
        <v>8754379.8900000006</v>
      </c>
      <c r="AE85" s="257">
        <v>124238.37</v>
      </c>
      <c r="AF85" s="257">
        <v>6704708.4500000002</v>
      </c>
      <c r="AG85" s="87">
        <f t="shared" si="11"/>
        <v>1226818264.5200002</v>
      </c>
    </row>
    <row r="86" spans="1:33" s="7" customFormat="1" x14ac:dyDescent="0.2">
      <c r="A86" s="69">
        <v>2010</v>
      </c>
      <c r="B86" s="257">
        <v>441613945.75</v>
      </c>
      <c r="C86" s="257">
        <v>329634101.55000001</v>
      </c>
      <c r="D86" s="257">
        <v>80480881.530000001</v>
      </c>
      <c r="E86" s="257">
        <v>31498962.670000002</v>
      </c>
      <c r="F86" s="257">
        <v>651690625.63</v>
      </c>
      <c r="G86" s="257">
        <v>2869522.44</v>
      </c>
      <c r="H86" s="257">
        <v>9691609.4800000004</v>
      </c>
      <c r="I86" s="257">
        <v>521303.5</v>
      </c>
      <c r="J86" s="257">
        <v>15601134.630000001</v>
      </c>
      <c r="K86" s="257">
        <v>151200468.72</v>
      </c>
      <c r="L86" s="257">
        <v>59777.14</v>
      </c>
      <c r="M86" s="257">
        <v>230951.45</v>
      </c>
      <c r="N86" s="257">
        <v>3417752.88</v>
      </c>
      <c r="O86" s="257">
        <v>86167.95</v>
      </c>
      <c r="P86" s="257">
        <v>124822.51</v>
      </c>
      <c r="Q86" s="257">
        <v>133788.56</v>
      </c>
      <c r="R86" s="257">
        <v>876848.4</v>
      </c>
      <c r="S86" s="257">
        <v>2626522.31</v>
      </c>
      <c r="T86" s="257">
        <v>214910.88</v>
      </c>
      <c r="U86" s="257">
        <v>4608276.5599999996</v>
      </c>
      <c r="V86" s="257">
        <v>121541</v>
      </c>
      <c r="W86" s="257">
        <v>906095.06</v>
      </c>
      <c r="X86" s="257">
        <v>383745.01</v>
      </c>
      <c r="Y86" s="257">
        <v>2301778.81</v>
      </c>
      <c r="Z86" s="257">
        <v>414833.71</v>
      </c>
      <c r="AA86" s="257">
        <v>5072.93</v>
      </c>
      <c r="AB86" s="257">
        <v>298832.71000000002</v>
      </c>
      <c r="AC86" s="257">
        <v>1087188.78</v>
      </c>
      <c r="AD86" s="257">
        <v>1611297.48</v>
      </c>
      <c r="AE86" s="257">
        <v>336997.66</v>
      </c>
      <c r="AF86" s="257">
        <v>5554576.1100000003</v>
      </c>
      <c r="AG86" s="87">
        <f t="shared" si="11"/>
        <v>1298590388.0499997</v>
      </c>
    </row>
    <row r="87" spans="1:33" s="7" customFormat="1" x14ac:dyDescent="0.2">
      <c r="A87" s="69">
        <v>2011</v>
      </c>
      <c r="B87" s="257">
        <v>540054203.26999998</v>
      </c>
      <c r="C87" s="257">
        <v>376895955.29000002</v>
      </c>
      <c r="D87" s="257">
        <v>127464488.8</v>
      </c>
      <c r="E87" s="257">
        <v>35693759.18</v>
      </c>
      <c r="F87" s="257">
        <v>646368783.98000002</v>
      </c>
      <c r="G87" s="257">
        <v>11439481.720000001</v>
      </c>
      <c r="H87" s="257">
        <v>291611.65999999997</v>
      </c>
      <c r="I87" s="257">
        <v>659971</v>
      </c>
      <c r="J87" s="257">
        <v>17095302.739999998</v>
      </c>
      <c r="K87" s="257">
        <v>107584339.48999999</v>
      </c>
      <c r="L87" s="257">
        <v>76855.27</v>
      </c>
      <c r="M87" s="257">
        <v>555287.59</v>
      </c>
      <c r="N87" s="257">
        <v>2481923.9900000002</v>
      </c>
      <c r="O87" s="257">
        <v>31092.42</v>
      </c>
      <c r="P87" s="257">
        <v>413711.14</v>
      </c>
      <c r="Q87" s="257">
        <v>64448.99</v>
      </c>
      <c r="R87" s="257">
        <v>431996</v>
      </c>
      <c r="S87" s="257">
        <v>461426.14</v>
      </c>
      <c r="T87" s="257">
        <v>337345.69</v>
      </c>
      <c r="U87" s="257">
        <v>7810808.0599999996</v>
      </c>
      <c r="V87" s="257">
        <v>152138.29999999999</v>
      </c>
      <c r="W87" s="257">
        <v>242116.82</v>
      </c>
      <c r="X87" s="257">
        <v>1695645.89</v>
      </c>
      <c r="Y87" s="257">
        <v>783594.53</v>
      </c>
      <c r="Z87" s="257">
        <v>36721.03</v>
      </c>
      <c r="AA87" s="257">
        <v>5848.7</v>
      </c>
      <c r="AB87" s="257">
        <v>178825.51</v>
      </c>
      <c r="AC87" s="257">
        <v>6145975.2800000003</v>
      </c>
      <c r="AD87" s="257">
        <v>6509960.2999999998</v>
      </c>
      <c r="AE87" s="257">
        <v>314097.36</v>
      </c>
      <c r="AF87" s="257">
        <v>4680420.3099999996</v>
      </c>
      <c r="AG87" s="87">
        <f t="shared" si="11"/>
        <v>1356903933.1799998</v>
      </c>
    </row>
    <row r="88" spans="1:33" s="7" customFormat="1" x14ac:dyDescent="0.2">
      <c r="A88" s="69">
        <v>2012</v>
      </c>
      <c r="B88" s="257">
        <v>502646324.94999999</v>
      </c>
      <c r="C88" s="257">
        <v>350792817.64999998</v>
      </c>
      <c r="D88" s="257">
        <v>117494577.04000001</v>
      </c>
      <c r="E88" s="257">
        <v>34358930.25</v>
      </c>
      <c r="F88" s="257">
        <v>575423948.66999996</v>
      </c>
      <c r="G88" s="257">
        <v>4687611.7699999996</v>
      </c>
      <c r="H88" s="257">
        <v>1168376.93</v>
      </c>
      <c r="I88" s="257">
        <v>2225804.66</v>
      </c>
      <c r="J88" s="257">
        <v>7089506.3799999999</v>
      </c>
      <c r="K88" s="257">
        <v>136042311.33000001</v>
      </c>
      <c r="L88" s="257">
        <v>39083.440000000002</v>
      </c>
      <c r="M88" s="257">
        <v>583122.59</v>
      </c>
      <c r="N88" s="257">
        <v>4739665.6399999997</v>
      </c>
      <c r="O88" s="257">
        <v>59527.25</v>
      </c>
      <c r="P88" s="257">
        <v>478542.2</v>
      </c>
      <c r="Q88" s="257">
        <v>279151.82</v>
      </c>
      <c r="R88" s="257">
        <v>1503537.57</v>
      </c>
      <c r="S88" s="257">
        <v>127944.07</v>
      </c>
      <c r="T88" s="257">
        <v>230461.97</v>
      </c>
      <c r="U88" s="257">
        <v>1466745.78</v>
      </c>
      <c r="V88" s="257">
        <v>98596.23</v>
      </c>
      <c r="W88" s="257">
        <v>5052422.12</v>
      </c>
      <c r="X88" s="257">
        <v>370236.31</v>
      </c>
      <c r="Y88" s="257">
        <v>711395.43</v>
      </c>
      <c r="Z88" s="257">
        <v>1372623.35</v>
      </c>
      <c r="AA88" s="257">
        <v>31194.45</v>
      </c>
      <c r="AB88" s="257">
        <v>737315</v>
      </c>
      <c r="AC88" s="257">
        <v>833398.93</v>
      </c>
      <c r="AD88" s="257">
        <v>5192443.3499999996</v>
      </c>
      <c r="AE88" s="257">
        <v>752715.55</v>
      </c>
      <c r="AF88" s="257">
        <v>34846205.170000002</v>
      </c>
      <c r="AG88" s="87">
        <f t="shared" si="11"/>
        <v>1288790212.9100001</v>
      </c>
    </row>
    <row r="89" spans="1:33" s="7" customFormat="1" x14ac:dyDescent="0.2">
      <c r="A89" s="69">
        <v>2013</v>
      </c>
      <c r="B89" s="257">
        <v>393335563.44999999</v>
      </c>
      <c r="C89" s="257">
        <v>265609580.53999999</v>
      </c>
      <c r="D89" s="257">
        <v>106404951.97</v>
      </c>
      <c r="E89" s="257">
        <v>21321030.940000001</v>
      </c>
      <c r="F89" s="257">
        <v>685772681.51999998</v>
      </c>
      <c r="G89" s="257">
        <v>10089720.970000001</v>
      </c>
      <c r="H89" s="257">
        <v>4026091.19</v>
      </c>
      <c r="I89" s="257">
        <v>3762792.27</v>
      </c>
      <c r="J89" s="257">
        <v>8815572.3300000001</v>
      </c>
      <c r="K89" s="257">
        <v>61931855.240000002</v>
      </c>
      <c r="L89" s="257">
        <v>611345.57999999996</v>
      </c>
      <c r="M89" s="257">
        <v>157900.81</v>
      </c>
      <c r="N89" s="257">
        <v>1201433.1499999999</v>
      </c>
      <c r="O89" s="257">
        <v>184718.16</v>
      </c>
      <c r="P89" s="257">
        <v>38095.730000000003</v>
      </c>
      <c r="Q89" s="257">
        <v>78782.69</v>
      </c>
      <c r="R89" s="257">
        <v>159843.64000000001</v>
      </c>
      <c r="S89" s="257">
        <v>237033.2</v>
      </c>
      <c r="T89" s="257">
        <v>977051.83</v>
      </c>
      <c r="U89" s="257">
        <v>7486205.46</v>
      </c>
      <c r="V89" s="257">
        <v>52963.93</v>
      </c>
      <c r="W89" s="257">
        <v>10796405.630000001</v>
      </c>
      <c r="X89" s="257">
        <v>2202638.36</v>
      </c>
      <c r="Y89" s="257">
        <v>2766375.02</v>
      </c>
      <c r="Z89" s="257">
        <v>21956.87</v>
      </c>
      <c r="AA89" s="257">
        <v>13237.58</v>
      </c>
      <c r="AB89" s="257">
        <v>639975</v>
      </c>
      <c r="AC89" s="257">
        <v>52754.75</v>
      </c>
      <c r="AD89" s="257">
        <v>3985917.01</v>
      </c>
      <c r="AE89" s="257">
        <v>295881.33</v>
      </c>
      <c r="AF89" s="257">
        <v>32994659.530000001</v>
      </c>
      <c r="AG89" s="87">
        <f t="shared" ref="AG89:AG91" si="12">B89+SUM(F89:AF89)</f>
        <v>1232689452.2300003</v>
      </c>
    </row>
    <row r="90" spans="1:33" s="7" customFormat="1" x14ac:dyDescent="0.2">
      <c r="A90" s="69">
        <v>2014</v>
      </c>
      <c r="B90" s="257">
        <v>564038997.08000004</v>
      </c>
      <c r="C90" s="257">
        <v>396424919.23000002</v>
      </c>
      <c r="D90" s="257">
        <v>141039401.33000001</v>
      </c>
      <c r="E90" s="257">
        <v>26574676.52</v>
      </c>
      <c r="F90" s="257">
        <v>606888388.33000004</v>
      </c>
      <c r="G90" s="257">
        <v>11980129.619999999</v>
      </c>
      <c r="H90" s="257">
        <v>4345170.99</v>
      </c>
      <c r="I90" s="257">
        <v>1202992.17</v>
      </c>
      <c r="J90" s="257">
        <v>1941610.18</v>
      </c>
      <c r="K90" s="257">
        <v>40233461.090000004</v>
      </c>
      <c r="L90" s="257">
        <v>18842.97</v>
      </c>
      <c r="M90" s="257">
        <v>264812.61</v>
      </c>
      <c r="N90" s="257">
        <v>1886060.29</v>
      </c>
      <c r="O90" s="257">
        <v>59411.31</v>
      </c>
      <c r="P90" s="257">
        <v>3224596.62</v>
      </c>
      <c r="Q90" s="257">
        <v>4351.26</v>
      </c>
      <c r="R90" s="257">
        <v>1161888.8799999999</v>
      </c>
      <c r="S90" s="257">
        <v>1529299.83</v>
      </c>
      <c r="T90" s="257">
        <v>875095.28</v>
      </c>
      <c r="U90" s="257">
        <v>1364623.87</v>
      </c>
      <c r="V90" s="257">
        <v>1373546.21</v>
      </c>
      <c r="W90" s="257">
        <v>7045723.1900000004</v>
      </c>
      <c r="X90" s="257">
        <v>2132168.42</v>
      </c>
      <c r="Y90" s="257">
        <v>408960.44</v>
      </c>
      <c r="Z90" s="257">
        <v>3760.52</v>
      </c>
      <c r="AA90" s="257">
        <v>3323.28</v>
      </c>
      <c r="AB90" s="257">
        <v>1172790.53</v>
      </c>
      <c r="AC90" s="257">
        <v>121468.38</v>
      </c>
      <c r="AD90" s="257">
        <v>10716871.4</v>
      </c>
      <c r="AE90" s="257">
        <v>820930</v>
      </c>
      <c r="AF90" s="257">
        <v>42546410.590000004</v>
      </c>
      <c r="AG90" s="87">
        <f t="shared" si="12"/>
        <v>1307365685.3400002</v>
      </c>
    </row>
    <row r="91" spans="1:33" s="7" customFormat="1" x14ac:dyDescent="0.2">
      <c r="A91" s="69">
        <v>2015</v>
      </c>
      <c r="B91" s="257">
        <v>442936619.41000003</v>
      </c>
      <c r="C91" s="257">
        <v>282403495.38999999</v>
      </c>
      <c r="D91" s="257">
        <v>128972128.5</v>
      </c>
      <c r="E91" s="257">
        <v>31560995.52</v>
      </c>
      <c r="F91" s="257">
        <v>698970390.75</v>
      </c>
      <c r="G91" s="257">
        <v>15387725.970000001</v>
      </c>
      <c r="H91" s="257">
        <v>80522.210000000006</v>
      </c>
      <c r="I91" s="257">
        <v>493271.7</v>
      </c>
      <c r="J91" s="257">
        <v>3799442.34</v>
      </c>
      <c r="K91" s="257">
        <v>94643649.010000005</v>
      </c>
      <c r="L91" s="257">
        <v>11002.62</v>
      </c>
      <c r="M91" s="257">
        <v>119448.22</v>
      </c>
      <c r="N91" s="257">
        <v>2174019.9700000002</v>
      </c>
      <c r="O91" s="257">
        <v>326887.40999999997</v>
      </c>
      <c r="P91" s="257">
        <v>128967.95</v>
      </c>
      <c r="Q91" s="257">
        <v>85878.83</v>
      </c>
      <c r="R91" s="257">
        <v>677993.03</v>
      </c>
      <c r="S91" s="257">
        <v>240046.76</v>
      </c>
      <c r="T91" s="257">
        <v>275948.23</v>
      </c>
      <c r="U91" s="257">
        <v>18325928.73</v>
      </c>
      <c r="V91" s="257">
        <v>1190534.4099999999</v>
      </c>
      <c r="W91" s="257">
        <v>1790996.95</v>
      </c>
      <c r="X91" s="257">
        <v>264249.09000000003</v>
      </c>
      <c r="Y91" s="257">
        <v>392444.24</v>
      </c>
      <c r="Z91" s="257">
        <v>5908.09</v>
      </c>
      <c r="AA91" s="257">
        <v>10689.62</v>
      </c>
      <c r="AB91" s="257">
        <v>1874818.66</v>
      </c>
      <c r="AC91" s="257">
        <v>3885038.84</v>
      </c>
      <c r="AD91" s="257">
        <v>6061525.7599999998</v>
      </c>
      <c r="AE91" s="257">
        <v>116787.01</v>
      </c>
      <c r="AF91" s="257">
        <v>15462357.609999999</v>
      </c>
      <c r="AG91" s="87">
        <f t="shared" si="12"/>
        <v>1309733093.4200003</v>
      </c>
    </row>
    <row r="92" spans="1:33" s="7" customFormat="1" x14ac:dyDescent="0.2">
      <c r="A92" s="69">
        <v>2016</v>
      </c>
      <c r="B92" s="257">
        <v>471365526.74000001</v>
      </c>
      <c r="C92" s="257">
        <v>307359770.56999999</v>
      </c>
      <c r="D92" s="257">
        <v>118632085.70999999</v>
      </c>
      <c r="E92" s="257">
        <v>45373670.469999999</v>
      </c>
      <c r="F92" s="257">
        <v>747928351.86000001</v>
      </c>
      <c r="G92" s="257">
        <v>15574461.99</v>
      </c>
      <c r="H92" s="257">
        <v>3032764.21</v>
      </c>
      <c r="I92" s="257">
        <v>1810400.47</v>
      </c>
      <c r="J92" s="257">
        <v>8531267.1500000004</v>
      </c>
      <c r="K92" s="257">
        <v>90861424.700000003</v>
      </c>
      <c r="L92" s="257">
        <v>9388.34</v>
      </c>
      <c r="M92" s="257">
        <v>757797.16</v>
      </c>
      <c r="N92" s="257">
        <v>1263638.94</v>
      </c>
      <c r="O92" s="257">
        <v>149779.79</v>
      </c>
      <c r="P92" s="257">
        <v>68251.17</v>
      </c>
      <c r="Q92" s="257">
        <v>133818.57999999999</v>
      </c>
      <c r="R92" s="257">
        <v>254855.84</v>
      </c>
      <c r="S92" s="257">
        <v>195520.39</v>
      </c>
      <c r="T92" s="257">
        <v>109481.89</v>
      </c>
      <c r="U92" s="257">
        <v>218240.87</v>
      </c>
      <c r="V92" s="257">
        <v>1527667.81</v>
      </c>
      <c r="W92" s="257">
        <v>2918980.25</v>
      </c>
      <c r="X92" s="257">
        <v>344558.62</v>
      </c>
      <c r="Y92" s="257">
        <v>4348691.2</v>
      </c>
      <c r="Z92" s="257">
        <v>87465.32</v>
      </c>
      <c r="AA92" s="257">
        <v>8604.43</v>
      </c>
      <c r="AB92" s="257">
        <v>2596242.7000000002</v>
      </c>
      <c r="AC92" s="257">
        <v>830991.94</v>
      </c>
      <c r="AD92" s="257">
        <v>3018775.01</v>
      </c>
      <c r="AE92" s="257">
        <v>223482.65</v>
      </c>
      <c r="AF92" s="257">
        <v>8184365.7800000003</v>
      </c>
      <c r="AG92" s="87">
        <f t="shared" ref="AG92:AG93" si="13">B92+SUM(F92:AF92)</f>
        <v>1366354795.8000002</v>
      </c>
    </row>
    <row r="93" spans="1:33" s="7" customFormat="1" x14ac:dyDescent="0.2">
      <c r="A93" s="69">
        <v>2017</v>
      </c>
      <c r="B93" s="257">
        <v>491740950.70999998</v>
      </c>
      <c r="C93" s="257">
        <v>383054210.95999998</v>
      </c>
      <c r="D93" s="257">
        <v>88388072.700000003</v>
      </c>
      <c r="E93" s="257">
        <v>20298667.050000001</v>
      </c>
      <c r="F93" s="257">
        <v>674985489.79999995</v>
      </c>
      <c r="G93" s="257">
        <v>2835772.24</v>
      </c>
      <c r="H93" s="257">
        <v>4680888.13</v>
      </c>
      <c r="I93" s="257">
        <v>731089.72</v>
      </c>
      <c r="J93" s="257">
        <v>4973193.8</v>
      </c>
      <c r="K93" s="257">
        <v>131218479.23</v>
      </c>
      <c r="L93" s="257">
        <v>49377.93</v>
      </c>
      <c r="M93" s="257">
        <v>529755.01</v>
      </c>
      <c r="N93" s="257">
        <v>1574316.21</v>
      </c>
      <c r="O93" s="257">
        <v>347278.61</v>
      </c>
      <c r="P93" s="257">
        <v>338069.5</v>
      </c>
      <c r="Q93" s="257">
        <v>304439.28999999998</v>
      </c>
      <c r="R93" s="257">
        <v>371929.73</v>
      </c>
      <c r="S93" s="257">
        <v>3515082.47</v>
      </c>
      <c r="T93" s="257">
        <v>251077.05</v>
      </c>
      <c r="U93" s="257">
        <v>12365959.279999999</v>
      </c>
      <c r="V93" s="257">
        <v>287932.03000000003</v>
      </c>
      <c r="W93" s="257">
        <v>1104659.8799999999</v>
      </c>
      <c r="X93" s="257">
        <v>179395.42</v>
      </c>
      <c r="Y93" s="257">
        <v>6318601.0899999999</v>
      </c>
      <c r="Z93" s="257">
        <v>117577.66</v>
      </c>
      <c r="AA93" s="257">
        <v>71627.78</v>
      </c>
      <c r="AB93" s="257">
        <v>816749.16</v>
      </c>
      <c r="AC93" s="257">
        <v>650807.06999999995</v>
      </c>
      <c r="AD93" s="257">
        <v>6078138.8899999997</v>
      </c>
      <c r="AE93" s="257">
        <v>596946.79</v>
      </c>
      <c r="AF93" s="257">
        <v>10576359.439999999</v>
      </c>
      <c r="AG93" s="87">
        <f t="shared" si="13"/>
        <v>1357611943.9199998</v>
      </c>
    </row>
    <row r="94" spans="1:33" s="7" customFormat="1" x14ac:dyDescent="0.2">
      <c r="A94" s="69">
        <v>2018</v>
      </c>
      <c r="B94" s="257">
        <v>493097835.75</v>
      </c>
      <c r="C94" s="257">
        <v>408136352.44999999</v>
      </c>
      <c r="D94" s="257">
        <v>53911357.780000001</v>
      </c>
      <c r="E94" s="257">
        <v>31050125.52</v>
      </c>
      <c r="F94" s="257">
        <v>619483829.97000003</v>
      </c>
      <c r="G94" s="257">
        <v>8725326.5700000003</v>
      </c>
      <c r="H94" s="257">
        <v>2363386.09</v>
      </c>
      <c r="I94" s="257">
        <v>2710973.4</v>
      </c>
      <c r="J94" s="257">
        <v>7341398.5999999996</v>
      </c>
      <c r="K94" s="257">
        <v>141223723.62</v>
      </c>
      <c r="L94" s="257">
        <v>10521.92</v>
      </c>
      <c r="M94" s="257">
        <v>76409.8</v>
      </c>
      <c r="N94" s="257">
        <v>2197206.66</v>
      </c>
      <c r="O94" s="257">
        <v>169745.78</v>
      </c>
      <c r="P94" s="257">
        <v>42204.2</v>
      </c>
      <c r="Q94" s="257">
        <v>107947.24</v>
      </c>
      <c r="R94" s="257">
        <v>2010315.89</v>
      </c>
      <c r="S94" s="257">
        <v>701084.45</v>
      </c>
      <c r="T94" s="257">
        <v>407263.39</v>
      </c>
      <c r="U94" s="257">
        <v>346069.27</v>
      </c>
      <c r="V94" s="257">
        <v>211991.4</v>
      </c>
      <c r="W94" s="257">
        <v>1210582.52</v>
      </c>
      <c r="X94" s="257">
        <v>2333603.1800000002</v>
      </c>
      <c r="Y94" s="257">
        <v>1823714.25</v>
      </c>
      <c r="Z94" s="257">
        <v>100426.9</v>
      </c>
      <c r="AA94" s="257">
        <v>21858.74</v>
      </c>
      <c r="AB94" s="257">
        <v>1212353.81</v>
      </c>
      <c r="AC94" s="257">
        <v>1825278.01</v>
      </c>
      <c r="AD94" s="257">
        <v>9230430.8200000003</v>
      </c>
      <c r="AE94" s="257">
        <v>159196.48000000001</v>
      </c>
      <c r="AF94" s="257">
        <v>10732418.93</v>
      </c>
      <c r="AG94" s="87">
        <f t="shared" ref="AG94" si="14">B94+SUM(F94:AF94)</f>
        <v>1309877097.6399999</v>
      </c>
    </row>
    <row r="95" spans="1:33" s="7" customFormat="1" x14ac:dyDescent="0.2">
      <c r="A95" s="15"/>
      <c r="B95" s="81"/>
      <c r="C95" s="82"/>
      <c r="D95" s="82"/>
      <c r="E95" s="82"/>
      <c r="F95" s="81"/>
      <c r="G95" s="81"/>
      <c r="H95" s="81"/>
      <c r="I95" s="81"/>
      <c r="J95" s="81"/>
      <c r="K95" s="81"/>
      <c r="L95" s="81"/>
      <c r="M95" s="81"/>
      <c r="N95" s="81"/>
      <c r="O95" s="81"/>
      <c r="P95" s="81"/>
      <c r="Q95" s="81"/>
      <c r="R95" s="81"/>
      <c r="S95" s="81"/>
      <c r="T95" s="81"/>
      <c r="U95" s="81"/>
      <c r="V95" s="81"/>
      <c r="W95" s="81"/>
      <c r="X95" s="81"/>
      <c r="Y95" s="81"/>
      <c r="Z95" s="81"/>
      <c r="AA95" s="81"/>
      <c r="AB95" s="81"/>
      <c r="AC95" s="81"/>
      <c r="AD95" s="81"/>
      <c r="AE95" s="81"/>
      <c r="AF95" s="81"/>
      <c r="AG95" s="83"/>
    </row>
    <row r="96" spans="1:33" s="7" customFormat="1" x14ac:dyDescent="0.2">
      <c r="A96" s="15"/>
      <c r="B96" s="84"/>
      <c r="C96" s="85"/>
      <c r="D96" s="85"/>
      <c r="E96" s="85"/>
      <c r="F96" s="84"/>
      <c r="G96" s="84"/>
      <c r="H96" s="84"/>
      <c r="I96" s="84"/>
      <c r="J96" s="84"/>
      <c r="K96" s="84"/>
      <c r="L96" s="84"/>
      <c r="M96" s="84"/>
      <c r="N96" s="84"/>
      <c r="O96" s="84"/>
      <c r="P96" s="84"/>
      <c r="Q96" s="84"/>
      <c r="R96" s="84"/>
      <c r="S96" s="84"/>
      <c r="T96" s="84"/>
      <c r="U96" s="84"/>
      <c r="V96" s="84"/>
      <c r="W96" s="84"/>
      <c r="X96" s="84"/>
      <c r="Y96" s="84"/>
      <c r="Z96" s="84"/>
      <c r="AA96" s="84"/>
      <c r="AB96" s="84"/>
      <c r="AC96" s="84"/>
      <c r="AD96" s="84"/>
      <c r="AE96" s="84"/>
      <c r="AF96" s="84"/>
      <c r="AG96" s="86"/>
    </row>
    <row r="97" spans="1:33" s="7" customFormat="1" ht="72" x14ac:dyDescent="0.2">
      <c r="A97" s="43" t="s">
        <v>37</v>
      </c>
      <c r="B97" s="75" t="s">
        <v>30</v>
      </c>
      <c r="C97" s="76">
        <v>1</v>
      </c>
      <c r="D97" s="77" t="s">
        <v>38</v>
      </c>
      <c r="E97" s="77" t="s">
        <v>39</v>
      </c>
      <c r="F97" s="75" t="s">
        <v>2</v>
      </c>
      <c r="G97" s="75" t="s">
        <v>5</v>
      </c>
      <c r="H97" s="75" t="s">
        <v>166</v>
      </c>
      <c r="I97" s="75" t="s">
        <v>167</v>
      </c>
      <c r="J97" s="75" t="s">
        <v>6</v>
      </c>
      <c r="K97" s="75" t="s">
        <v>168</v>
      </c>
      <c r="L97" s="75" t="s">
        <v>169</v>
      </c>
      <c r="M97" s="75" t="s">
        <v>170</v>
      </c>
      <c r="N97" s="75" t="s">
        <v>3</v>
      </c>
      <c r="O97" s="75" t="s">
        <v>171</v>
      </c>
      <c r="P97" s="75" t="s">
        <v>172</v>
      </c>
      <c r="Q97" s="75" t="s">
        <v>173</v>
      </c>
      <c r="R97" s="75" t="s">
        <v>174</v>
      </c>
      <c r="S97" s="75" t="s">
        <v>175</v>
      </c>
      <c r="T97" s="75" t="s">
        <v>176</v>
      </c>
      <c r="U97" s="75" t="s">
        <v>177</v>
      </c>
      <c r="V97" s="75" t="s">
        <v>178</v>
      </c>
      <c r="W97" s="75" t="s">
        <v>7</v>
      </c>
      <c r="X97" s="75" t="s">
        <v>8</v>
      </c>
      <c r="Y97" s="75" t="s">
        <v>179</v>
      </c>
      <c r="Z97" s="75" t="s">
        <v>180</v>
      </c>
      <c r="AA97" s="75" t="s">
        <v>181</v>
      </c>
      <c r="AB97" s="75" t="s">
        <v>164</v>
      </c>
      <c r="AC97" s="75" t="s">
        <v>165</v>
      </c>
      <c r="AD97" s="75" t="s">
        <v>4</v>
      </c>
      <c r="AE97" s="75" t="s">
        <v>182</v>
      </c>
      <c r="AF97" s="75" t="s">
        <v>40</v>
      </c>
      <c r="AG97" s="75" t="s">
        <v>41</v>
      </c>
    </row>
    <row r="98" spans="1:33" x14ac:dyDescent="0.2">
      <c r="A98" s="56">
        <v>1992</v>
      </c>
      <c r="B98" s="91">
        <v>1218563</v>
      </c>
      <c r="C98" s="92">
        <v>1213473</v>
      </c>
      <c r="D98" s="92">
        <v>3459</v>
      </c>
      <c r="E98" s="92">
        <v>1630</v>
      </c>
      <c r="F98" s="91">
        <v>1960562</v>
      </c>
      <c r="G98" s="91">
        <v>46487</v>
      </c>
      <c r="H98" s="91">
        <v>15973</v>
      </c>
      <c r="I98" s="91">
        <v>6983</v>
      </c>
      <c r="J98" s="91">
        <v>14246</v>
      </c>
      <c r="K98" s="91">
        <v>145083</v>
      </c>
      <c r="L98" s="91">
        <v>1238</v>
      </c>
      <c r="M98" s="91">
        <v>12233</v>
      </c>
      <c r="N98" s="91">
        <v>58592</v>
      </c>
      <c r="O98" s="91">
        <v>15383</v>
      </c>
      <c r="P98" s="91">
        <v>2200</v>
      </c>
      <c r="Q98" s="91">
        <v>1064</v>
      </c>
      <c r="R98" s="91">
        <v>10755</v>
      </c>
      <c r="S98" s="91">
        <v>11877</v>
      </c>
      <c r="T98" s="91">
        <v>751</v>
      </c>
      <c r="U98" s="91">
        <v>7822</v>
      </c>
      <c r="V98" s="91">
        <v>106</v>
      </c>
      <c r="W98" s="91">
        <v>13163</v>
      </c>
      <c r="X98" s="91">
        <v>1191</v>
      </c>
      <c r="Y98" s="91"/>
      <c r="Z98" s="91">
        <v>22</v>
      </c>
      <c r="AA98" s="91">
        <v>28450</v>
      </c>
      <c r="AB98" s="91">
        <v>3588</v>
      </c>
      <c r="AC98" s="91">
        <v>2894</v>
      </c>
      <c r="AD98" s="91">
        <v>7271</v>
      </c>
      <c r="AE98" s="91">
        <v>2176</v>
      </c>
      <c r="AF98" s="91">
        <v>10319</v>
      </c>
      <c r="AG98" s="93">
        <f t="shared" ref="AG98:AG118" si="15">B98+SUM(F98:AF98)</f>
        <v>3598992</v>
      </c>
    </row>
    <row r="99" spans="1:33" x14ac:dyDescent="0.2">
      <c r="A99" s="56">
        <v>1993</v>
      </c>
      <c r="B99" s="91">
        <v>1238453</v>
      </c>
      <c r="C99" s="92">
        <v>1208512</v>
      </c>
      <c r="D99" s="92">
        <v>28428</v>
      </c>
      <c r="E99" s="92">
        <v>1513</v>
      </c>
      <c r="F99" s="91">
        <v>2063267</v>
      </c>
      <c r="G99" s="91">
        <v>28880</v>
      </c>
      <c r="H99" s="91">
        <v>7949</v>
      </c>
      <c r="I99" s="91">
        <v>5889</v>
      </c>
      <c r="J99" s="91">
        <v>28058</v>
      </c>
      <c r="K99" s="91">
        <v>141686</v>
      </c>
      <c r="L99" s="91">
        <v>1341</v>
      </c>
      <c r="M99" s="91">
        <v>728</v>
      </c>
      <c r="N99" s="91">
        <v>20511</v>
      </c>
      <c r="O99" s="91">
        <v>862</v>
      </c>
      <c r="P99" s="91">
        <v>1091</v>
      </c>
      <c r="Q99" s="91">
        <v>263</v>
      </c>
      <c r="R99" s="91">
        <v>3593</v>
      </c>
      <c r="S99" s="91">
        <v>6741</v>
      </c>
      <c r="T99" s="91">
        <v>233</v>
      </c>
      <c r="U99" s="91">
        <v>77128</v>
      </c>
      <c r="V99" s="91">
        <v>110</v>
      </c>
      <c r="W99" s="91">
        <v>5926</v>
      </c>
      <c r="X99" s="91">
        <v>846</v>
      </c>
      <c r="Y99" s="91"/>
      <c r="Z99" s="91">
        <v>10</v>
      </c>
      <c r="AA99" s="91">
        <v>40833</v>
      </c>
      <c r="AB99" s="91">
        <v>7096</v>
      </c>
      <c r="AC99" s="91">
        <v>1576</v>
      </c>
      <c r="AD99" s="91">
        <v>5878</v>
      </c>
      <c r="AE99" s="91">
        <v>3961</v>
      </c>
      <c r="AF99" s="91">
        <v>24582</v>
      </c>
      <c r="AG99" s="93">
        <f t="shared" si="15"/>
        <v>3717491</v>
      </c>
    </row>
    <row r="100" spans="1:33" x14ac:dyDescent="0.2">
      <c r="A100" s="56">
        <v>1994</v>
      </c>
      <c r="B100" s="91">
        <v>1164082</v>
      </c>
      <c r="C100" s="92">
        <v>1049292</v>
      </c>
      <c r="D100" s="92">
        <v>105021</v>
      </c>
      <c r="E100" s="92">
        <v>9769</v>
      </c>
      <c r="F100" s="91">
        <v>2173353</v>
      </c>
      <c r="G100" s="91">
        <v>32095</v>
      </c>
      <c r="H100" s="91">
        <v>2243</v>
      </c>
      <c r="I100" s="91">
        <v>4331</v>
      </c>
      <c r="J100" s="91">
        <v>13008</v>
      </c>
      <c r="K100" s="91">
        <v>251489</v>
      </c>
      <c r="L100" s="91">
        <v>654</v>
      </c>
      <c r="M100" s="91">
        <v>18791</v>
      </c>
      <c r="N100" s="91">
        <v>13346</v>
      </c>
      <c r="O100" s="91">
        <v>471</v>
      </c>
      <c r="P100" s="91">
        <v>297</v>
      </c>
      <c r="Q100" s="91">
        <v>339</v>
      </c>
      <c r="R100" s="91">
        <v>2010</v>
      </c>
      <c r="S100" s="91">
        <v>2834</v>
      </c>
      <c r="T100" s="91">
        <v>234</v>
      </c>
      <c r="U100" s="91">
        <v>19068</v>
      </c>
      <c r="V100" s="91">
        <v>37</v>
      </c>
      <c r="W100" s="91">
        <v>13498</v>
      </c>
      <c r="X100" s="91">
        <v>1208</v>
      </c>
      <c r="Y100" s="91">
        <v>395</v>
      </c>
      <c r="Z100" s="91">
        <v>123</v>
      </c>
      <c r="AA100" s="91">
        <v>26760</v>
      </c>
      <c r="AB100" s="91">
        <v>2492</v>
      </c>
      <c r="AC100" s="91">
        <v>1058</v>
      </c>
      <c r="AD100" s="91">
        <v>11834</v>
      </c>
      <c r="AE100" s="91">
        <v>2628</v>
      </c>
      <c r="AF100" s="91">
        <v>19931</v>
      </c>
      <c r="AG100" s="93">
        <f t="shared" si="15"/>
        <v>3778609</v>
      </c>
    </row>
    <row r="101" spans="1:33" x14ac:dyDescent="0.2">
      <c r="A101" s="56">
        <v>1995</v>
      </c>
      <c r="B101" s="91">
        <v>1298453</v>
      </c>
      <c r="C101" s="92">
        <v>938649</v>
      </c>
      <c r="D101" s="92">
        <v>240340</v>
      </c>
      <c r="E101" s="92">
        <v>119463</v>
      </c>
      <c r="F101" s="91">
        <v>2142275</v>
      </c>
      <c r="G101" s="91">
        <v>59669</v>
      </c>
      <c r="H101" s="91">
        <v>3436</v>
      </c>
      <c r="I101" s="91">
        <v>2927</v>
      </c>
      <c r="J101" s="91">
        <v>8049</v>
      </c>
      <c r="K101" s="91">
        <v>258238</v>
      </c>
      <c r="L101" s="91">
        <v>317</v>
      </c>
      <c r="M101" s="91">
        <v>3501</v>
      </c>
      <c r="N101" s="91">
        <v>7625</v>
      </c>
      <c r="O101" s="91">
        <v>916</v>
      </c>
      <c r="P101" s="91">
        <v>202</v>
      </c>
      <c r="Q101" s="91">
        <v>11674</v>
      </c>
      <c r="R101" s="91">
        <v>1705</v>
      </c>
      <c r="S101" s="91">
        <v>1076</v>
      </c>
      <c r="T101" s="91">
        <v>203</v>
      </c>
      <c r="U101" s="91">
        <v>20710</v>
      </c>
      <c r="V101" s="91">
        <v>5</v>
      </c>
      <c r="W101" s="91">
        <v>8591</v>
      </c>
      <c r="X101" s="91">
        <v>2368</v>
      </c>
      <c r="Y101" s="91">
        <v>795</v>
      </c>
      <c r="Z101" s="91">
        <v>845</v>
      </c>
      <c r="AA101" s="91">
        <v>11788</v>
      </c>
      <c r="AB101" s="91">
        <v>2402</v>
      </c>
      <c r="AC101" s="91">
        <v>11471</v>
      </c>
      <c r="AD101" s="91">
        <v>24877</v>
      </c>
      <c r="AE101" s="91">
        <v>4008</v>
      </c>
      <c r="AF101" s="91">
        <v>21350</v>
      </c>
      <c r="AG101" s="93">
        <f t="shared" si="15"/>
        <v>3909476</v>
      </c>
    </row>
    <row r="102" spans="1:33" x14ac:dyDescent="0.2">
      <c r="A102" s="56">
        <v>1996</v>
      </c>
      <c r="B102" s="91">
        <v>1653924</v>
      </c>
      <c r="C102" s="92">
        <v>1178552</v>
      </c>
      <c r="D102" s="92">
        <v>314532</v>
      </c>
      <c r="E102" s="92">
        <v>160840</v>
      </c>
      <c r="F102" s="91">
        <v>2165842</v>
      </c>
      <c r="G102" s="91">
        <v>24171</v>
      </c>
      <c r="H102" s="91">
        <v>1388</v>
      </c>
      <c r="I102" s="91">
        <v>1378</v>
      </c>
      <c r="J102" s="91">
        <v>19939</v>
      </c>
      <c r="K102" s="91">
        <v>239072</v>
      </c>
      <c r="L102" s="91">
        <v>438</v>
      </c>
      <c r="M102" s="91">
        <v>3217</v>
      </c>
      <c r="N102" s="91">
        <v>6114</v>
      </c>
      <c r="O102" s="91">
        <v>1550</v>
      </c>
      <c r="P102" s="91">
        <v>293</v>
      </c>
      <c r="Q102" s="91">
        <v>361</v>
      </c>
      <c r="R102" s="91">
        <v>1274</v>
      </c>
      <c r="S102" s="91">
        <v>775</v>
      </c>
      <c r="T102" s="91">
        <v>811</v>
      </c>
      <c r="U102" s="91">
        <v>4912</v>
      </c>
      <c r="V102" s="91">
        <v>169</v>
      </c>
      <c r="W102" s="91">
        <v>34078</v>
      </c>
      <c r="X102" s="91">
        <v>2393</v>
      </c>
      <c r="Y102" s="91">
        <v>448</v>
      </c>
      <c r="Z102" s="91">
        <v>32</v>
      </c>
      <c r="AA102" s="91">
        <v>2386</v>
      </c>
      <c r="AB102" s="91">
        <v>488</v>
      </c>
      <c r="AC102" s="91">
        <v>3911</v>
      </c>
      <c r="AD102" s="91">
        <v>23268</v>
      </c>
      <c r="AE102" s="91">
        <v>1956</v>
      </c>
      <c r="AF102" s="91">
        <v>16592</v>
      </c>
      <c r="AG102" s="93">
        <f t="shared" si="15"/>
        <v>4211180</v>
      </c>
    </row>
    <row r="103" spans="1:33" x14ac:dyDescent="0.2">
      <c r="A103" s="64">
        <v>1997</v>
      </c>
      <c r="B103" s="91">
        <v>1646651</v>
      </c>
      <c r="C103" s="92">
        <v>1314340</v>
      </c>
      <c r="D103" s="92">
        <v>243083</v>
      </c>
      <c r="E103" s="92">
        <v>89227</v>
      </c>
      <c r="F103" s="91">
        <v>2275237</v>
      </c>
      <c r="G103" s="91">
        <v>14445</v>
      </c>
      <c r="H103" s="91">
        <v>430</v>
      </c>
      <c r="I103" s="91">
        <v>1378</v>
      </c>
      <c r="J103" s="91">
        <v>7135</v>
      </c>
      <c r="K103" s="91">
        <v>325290</v>
      </c>
      <c r="L103" s="91">
        <v>197</v>
      </c>
      <c r="M103" s="91">
        <v>16548</v>
      </c>
      <c r="N103" s="91">
        <v>9223</v>
      </c>
      <c r="O103" s="91">
        <v>13099</v>
      </c>
      <c r="P103" s="91">
        <v>1255</v>
      </c>
      <c r="Q103" s="91">
        <v>414</v>
      </c>
      <c r="R103" s="91">
        <v>977</v>
      </c>
      <c r="S103" s="91">
        <v>2070</v>
      </c>
      <c r="T103" s="91">
        <v>209</v>
      </c>
      <c r="U103" s="91">
        <v>36602</v>
      </c>
      <c r="V103" s="91">
        <v>2152</v>
      </c>
      <c r="W103" s="91">
        <v>57606</v>
      </c>
      <c r="X103" s="91">
        <v>533</v>
      </c>
      <c r="Y103" s="91">
        <v>104</v>
      </c>
      <c r="Z103" s="91">
        <v>185</v>
      </c>
      <c r="AA103" s="91">
        <v>12860</v>
      </c>
      <c r="AB103" s="91">
        <v>1935</v>
      </c>
      <c r="AC103" s="91">
        <v>4271</v>
      </c>
      <c r="AD103" s="91">
        <v>25257</v>
      </c>
      <c r="AE103" s="91">
        <v>449</v>
      </c>
      <c r="AF103" s="91">
        <v>36907</v>
      </c>
      <c r="AG103" s="93">
        <f t="shared" si="15"/>
        <v>4493419</v>
      </c>
    </row>
    <row r="104" spans="1:33" x14ac:dyDescent="0.2">
      <c r="A104" s="64">
        <v>1998</v>
      </c>
      <c r="B104" s="91">
        <v>1455967</v>
      </c>
      <c r="C104" s="92">
        <v>1204664</v>
      </c>
      <c r="D104" s="92">
        <v>174780</v>
      </c>
      <c r="E104" s="92">
        <v>76522</v>
      </c>
      <c r="F104" s="91">
        <v>2623448</v>
      </c>
      <c r="G104" s="91">
        <v>16658</v>
      </c>
      <c r="H104" s="91">
        <v>403</v>
      </c>
      <c r="I104" s="91">
        <v>2689</v>
      </c>
      <c r="J104" s="91">
        <v>10752</v>
      </c>
      <c r="K104" s="91">
        <v>321253</v>
      </c>
      <c r="L104" s="91">
        <v>431</v>
      </c>
      <c r="M104" s="91">
        <v>20900</v>
      </c>
      <c r="N104" s="91">
        <v>86198</v>
      </c>
      <c r="O104" s="91">
        <v>2483</v>
      </c>
      <c r="P104" s="91">
        <v>53</v>
      </c>
      <c r="Q104" s="91">
        <v>416</v>
      </c>
      <c r="R104" s="91">
        <v>1635</v>
      </c>
      <c r="S104" s="91">
        <v>1486</v>
      </c>
      <c r="T104" s="91">
        <v>548</v>
      </c>
      <c r="U104" s="91">
        <v>1327</v>
      </c>
      <c r="V104" s="91">
        <v>348</v>
      </c>
      <c r="W104" s="91">
        <v>14613</v>
      </c>
      <c r="X104" s="91">
        <v>4908</v>
      </c>
      <c r="Y104" s="91">
        <v>95</v>
      </c>
      <c r="Z104" s="91">
        <v>231</v>
      </c>
      <c r="AA104" s="91">
        <v>4230</v>
      </c>
      <c r="AB104" s="91">
        <v>898</v>
      </c>
      <c r="AC104" s="91">
        <v>4998</v>
      </c>
      <c r="AD104" s="91">
        <v>20923</v>
      </c>
      <c r="AE104" s="91">
        <v>532</v>
      </c>
      <c r="AF104" s="91">
        <v>29150</v>
      </c>
      <c r="AG104" s="93">
        <f t="shared" si="15"/>
        <v>4627573</v>
      </c>
    </row>
    <row r="105" spans="1:33" x14ac:dyDescent="0.2">
      <c r="A105" s="64">
        <v>1999</v>
      </c>
      <c r="B105" s="91">
        <v>1783919</v>
      </c>
      <c r="C105" s="92">
        <v>1072018</v>
      </c>
      <c r="D105" s="92">
        <v>544896</v>
      </c>
      <c r="E105" s="92">
        <v>167005</v>
      </c>
      <c r="F105" s="91">
        <v>2561956</v>
      </c>
      <c r="G105" s="91">
        <v>42614</v>
      </c>
      <c r="H105" s="91">
        <v>1788</v>
      </c>
      <c r="I105" s="91">
        <v>21156</v>
      </c>
      <c r="J105" s="91">
        <v>12209</v>
      </c>
      <c r="K105" s="91">
        <v>380374</v>
      </c>
      <c r="L105" s="91">
        <v>501</v>
      </c>
      <c r="M105" s="91">
        <v>10220</v>
      </c>
      <c r="N105" s="91">
        <v>53702</v>
      </c>
      <c r="O105" s="91">
        <v>1592</v>
      </c>
      <c r="P105" s="91">
        <v>211</v>
      </c>
      <c r="Q105" s="91">
        <v>547</v>
      </c>
      <c r="R105" s="91">
        <v>1550</v>
      </c>
      <c r="S105" s="91">
        <v>316</v>
      </c>
      <c r="T105" s="91">
        <v>1307</v>
      </c>
      <c r="U105" s="91">
        <v>1602</v>
      </c>
      <c r="V105" s="91">
        <v>1426</v>
      </c>
      <c r="W105" s="91">
        <v>47376</v>
      </c>
      <c r="X105" s="91">
        <v>5817</v>
      </c>
      <c r="Y105" s="91">
        <v>22</v>
      </c>
      <c r="Z105" s="91">
        <v>488</v>
      </c>
      <c r="AA105" s="91">
        <v>13283</v>
      </c>
      <c r="AB105" s="91">
        <v>593</v>
      </c>
      <c r="AC105" s="91">
        <v>1715</v>
      </c>
      <c r="AD105" s="91">
        <v>35067</v>
      </c>
      <c r="AE105" s="91">
        <v>1011</v>
      </c>
      <c r="AF105" s="91">
        <v>16634</v>
      </c>
      <c r="AG105" s="93">
        <f t="shared" si="15"/>
        <v>4998996</v>
      </c>
    </row>
    <row r="106" spans="1:33" x14ac:dyDescent="0.2">
      <c r="A106" s="56">
        <v>2000</v>
      </c>
      <c r="B106" s="91">
        <v>1589050</v>
      </c>
      <c r="C106" s="92">
        <v>1143841</v>
      </c>
      <c r="D106" s="92">
        <v>372843</v>
      </c>
      <c r="E106" s="92">
        <v>72365</v>
      </c>
      <c r="F106" s="91">
        <v>3115826</v>
      </c>
      <c r="G106" s="91">
        <v>44885</v>
      </c>
      <c r="H106" s="91">
        <v>1673</v>
      </c>
      <c r="I106" s="91">
        <v>4184</v>
      </c>
      <c r="J106" s="91">
        <v>9859</v>
      </c>
      <c r="K106" s="91">
        <v>239547</v>
      </c>
      <c r="L106" s="91">
        <v>203</v>
      </c>
      <c r="M106" s="91">
        <v>21876</v>
      </c>
      <c r="N106" s="91">
        <v>26222</v>
      </c>
      <c r="O106" s="91">
        <v>1303</v>
      </c>
      <c r="P106" s="91">
        <v>653</v>
      </c>
      <c r="Q106" s="91">
        <v>1230</v>
      </c>
      <c r="R106" s="91">
        <v>4248</v>
      </c>
      <c r="S106" s="91">
        <v>9354</v>
      </c>
      <c r="T106" s="91">
        <v>748</v>
      </c>
      <c r="U106" s="91">
        <v>17776</v>
      </c>
      <c r="V106" s="91">
        <v>515</v>
      </c>
      <c r="W106" s="91">
        <v>45810</v>
      </c>
      <c r="X106" s="91">
        <v>21060</v>
      </c>
      <c r="Y106" s="91">
        <v>21</v>
      </c>
      <c r="Z106" s="91">
        <v>736</v>
      </c>
      <c r="AA106" s="91">
        <v>737</v>
      </c>
      <c r="AB106" s="91">
        <v>132</v>
      </c>
      <c r="AC106" s="91">
        <v>11118</v>
      </c>
      <c r="AD106" s="91">
        <v>48939</v>
      </c>
      <c r="AE106" s="91">
        <v>5009</v>
      </c>
      <c r="AF106" s="91">
        <v>27456</v>
      </c>
      <c r="AG106" s="93">
        <f t="shared" si="15"/>
        <v>5250170</v>
      </c>
    </row>
    <row r="107" spans="1:33" x14ac:dyDescent="0.2">
      <c r="A107" s="56">
        <v>2001</v>
      </c>
      <c r="B107" s="91">
        <v>2273260</v>
      </c>
      <c r="C107" s="92">
        <v>1651106</v>
      </c>
      <c r="D107" s="92">
        <v>517619</v>
      </c>
      <c r="E107" s="92">
        <v>104535</v>
      </c>
      <c r="F107" s="91">
        <v>2516745</v>
      </c>
      <c r="G107" s="91">
        <v>60580</v>
      </c>
      <c r="H107" s="91">
        <v>748</v>
      </c>
      <c r="I107" s="91">
        <v>12903</v>
      </c>
      <c r="J107" s="91">
        <v>27489</v>
      </c>
      <c r="K107" s="91">
        <v>394215</v>
      </c>
      <c r="L107" s="91">
        <v>168</v>
      </c>
      <c r="M107" s="91">
        <v>726</v>
      </c>
      <c r="N107" s="91">
        <v>18479</v>
      </c>
      <c r="O107" s="91">
        <v>233</v>
      </c>
      <c r="P107" s="91">
        <v>84</v>
      </c>
      <c r="Q107" s="91">
        <v>1585</v>
      </c>
      <c r="R107" s="91">
        <v>1130</v>
      </c>
      <c r="S107" s="91">
        <v>15588</v>
      </c>
      <c r="T107" s="91">
        <v>430</v>
      </c>
      <c r="U107" s="91">
        <v>45938</v>
      </c>
      <c r="V107" s="91">
        <v>907</v>
      </c>
      <c r="W107" s="91">
        <v>8163</v>
      </c>
      <c r="X107" s="91">
        <v>44183</v>
      </c>
      <c r="Y107" s="91">
        <v>16</v>
      </c>
      <c r="Z107" s="91">
        <v>152</v>
      </c>
      <c r="AA107" s="91">
        <v>1661</v>
      </c>
      <c r="AB107" s="91">
        <v>1160</v>
      </c>
      <c r="AC107" s="91">
        <v>21659</v>
      </c>
      <c r="AD107" s="91">
        <v>28859</v>
      </c>
      <c r="AE107" s="91">
        <v>2017</v>
      </c>
      <c r="AF107" s="91">
        <v>54642</v>
      </c>
      <c r="AG107" s="93">
        <f t="shared" si="15"/>
        <v>5533720</v>
      </c>
    </row>
    <row r="108" spans="1:33" x14ac:dyDescent="0.2">
      <c r="A108" s="56">
        <v>2002</v>
      </c>
      <c r="B108" s="91">
        <v>2111898</v>
      </c>
      <c r="C108" s="92">
        <v>1481370</v>
      </c>
      <c r="D108" s="92">
        <v>489422</v>
      </c>
      <c r="E108" s="92">
        <v>141105</v>
      </c>
      <c r="F108" s="91">
        <v>2716128</v>
      </c>
      <c r="G108" s="91">
        <v>51456</v>
      </c>
      <c r="H108" s="91">
        <v>2699</v>
      </c>
      <c r="I108" s="91">
        <v>4000</v>
      </c>
      <c r="J108" s="91">
        <v>131307</v>
      </c>
      <c r="K108" s="91">
        <v>271806</v>
      </c>
      <c r="L108" s="91">
        <v>253</v>
      </c>
      <c r="M108" s="91">
        <v>1416</v>
      </c>
      <c r="N108" s="91">
        <v>22232</v>
      </c>
      <c r="O108" s="91">
        <v>3982</v>
      </c>
      <c r="P108" s="91">
        <v>197</v>
      </c>
      <c r="Q108" s="91">
        <v>2414</v>
      </c>
      <c r="R108" s="91">
        <v>2817</v>
      </c>
      <c r="S108" s="91">
        <v>2555</v>
      </c>
      <c r="T108" s="91">
        <v>931</v>
      </c>
      <c r="U108" s="91">
        <v>15122</v>
      </c>
      <c r="V108" s="91">
        <v>4299</v>
      </c>
      <c r="W108" s="91">
        <v>11386</v>
      </c>
      <c r="X108" s="91">
        <v>51511</v>
      </c>
      <c r="Y108" s="91">
        <v>34</v>
      </c>
      <c r="Z108" s="91">
        <v>149</v>
      </c>
      <c r="AA108" s="91">
        <v>194</v>
      </c>
      <c r="AB108" s="91">
        <v>2685</v>
      </c>
      <c r="AC108" s="91">
        <v>2387</v>
      </c>
      <c r="AD108" s="91">
        <v>73928</v>
      </c>
      <c r="AE108" s="91">
        <v>1125</v>
      </c>
      <c r="AF108" s="91">
        <v>135337</v>
      </c>
      <c r="AG108" s="93">
        <f t="shared" si="15"/>
        <v>5624248</v>
      </c>
    </row>
    <row r="109" spans="1:33" x14ac:dyDescent="0.2">
      <c r="A109" s="56">
        <v>2003</v>
      </c>
      <c r="B109" s="91">
        <v>2359449</v>
      </c>
      <c r="C109" s="92">
        <v>1533411</v>
      </c>
      <c r="D109" s="92">
        <v>660783</v>
      </c>
      <c r="E109" s="92">
        <v>165255</v>
      </c>
      <c r="F109" s="91">
        <v>2704057</v>
      </c>
      <c r="G109" s="91">
        <v>48947</v>
      </c>
      <c r="H109" s="91">
        <v>316</v>
      </c>
      <c r="I109" s="91">
        <v>7123</v>
      </c>
      <c r="J109" s="91">
        <v>30796</v>
      </c>
      <c r="K109" s="91">
        <v>252306</v>
      </c>
      <c r="L109" s="91">
        <v>151</v>
      </c>
      <c r="M109" s="91">
        <v>517</v>
      </c>
      <c r="N109" s="91">
        <v>33185</v>
      </c>
      <c r="O109" s="91">
        <v>1462</v>
      </c>
      <c r="P109" s="91">
        <v>162</v>
      </c>
      <c r="Q109" s="91">
        <v>958</v>
      </c>
      <c r="R109" s="91">
        <v>6199</v>
      </c>
      <c r="S109" s="91">
        <v>2392</v>
      </c>
      <c r="T109" s="91">
        <v>972</v>
      </c>
      <c r="U109" s="91">
        <v>5294</v>
      </c>
      <c r="V109" s="91">
        <v>7179</v>
      </c>
      <c r="W109" s="91">
        <v>1713</v>
      </c>
      <c r="X109" s="91">
        <v>59508</v>
      </c>
      <c r="Y109" s="91">
        <v>995</v>
      </c>
      <c r="Z109" s="91">
        <v>105</v>
      </c>
      <c r="AA109" s="91">
        <v>1018</v>
      </c>
      <c r="AB109" s="91">
        <v>3921</v>
      </c>
      <c r="AC109" s="91">
        <v>9433</v>
      </c>
      <c r="AD109" s="91">
        <v>98211</v>
      </c>
      <c r="AE109" s="91">
        <v>2083</v>
      </c>
      <c r="AF109" s="91">
        <v>135065</v>
      </c>
      <c r="AG109" s="93">
        <f t="shared" si="15"/>
        <v>5773517</v>
      </c>
    </row>
    <row r="110" spans="1:33" x14ac:dyDescent="0.2">
      <c r="A110" s="56">
        <v>2004</v>
      </c>
      <c r="B110" s="91">
        <v>2502665</v>
      </c>
      <c r="C110" s="92">
        <v>1302295</v>
      </c>
      <c r="D110" s="92">
        <v>1126045</v>
      </c>
      <c r="E110" s="92">
        <v>74325</v>
      </c>
      <c r="F110" s="91">
        <v>2732268</v>
      </c>
      <c r="G110" s="91">
        <v>74542</v>
      </c>
      <c r="H110" s="91">
        <v>5083</v>
      </c>
      <c r="I110" s="91">
        <v>4992</v>
      </c>
      <c r="J110" s="91">
        <v>60552</v>
      </c>
      <c r="K110" s="91">
        <v>337289</v>
      </c>
      <c r="L110" s="91">
        <v>214</v>
      </c>
      <c r="M110" s="91">
        <v>491</v>
      </c>
      <c r="N110" s="91">
        <v>17234</v>
      </c>
      <c r="O110" s="91">
        <v>179</v>
      </c>
      <c r="P110" s="91">
        <v>181</v>
      </c>
      <c r="Q110" s="91">
        <v>2984</v>
      </c>
      <c r="R110" s="91">
        <v>5259</v>
      </c>
      <c r="S110" s="91">
        <v>1835</v>
      </c>
      <c r="T110" s="91">
        <v>1124</v>
      </c>
      <c r="U110" s="91">
        <v>2346</v>
      </c>
      <c r="V110" s="91">
        <v>649</v>
      </c>
      <c r="W110" s="91">
        <v>29116</v>
      </c>
      <c r="X110" s="91">
        <v>31125</v>
      </c>
      <c r="Y110" s="91">
        <v>7787</v>
      </c>
      <c r="Z110" s="91">
        <v>27</v>
      </c>
      <c r="AA110" s="91">
        <v>390</v>
      </c>
      <c r="AB110" s="91">
        <v>1794</v>
      </c>
      <c r="AC110" s="91">
        <v>3720</v>
      </c>
      <c r="AD110" s="91">
        <v>61368</v>
      </c>
      <c r="AE110" s="91">
        <v>1293</v>
      </c>
      <c r="AF110" s="91">
        <v>143145</v>
      </c>
      <c r="AG110" s="93">
        <f t="shared" si="15"/>
        <v>6029652</v>
      </c>
    </row>
    <row r="111" spans="1:33" x14ac:dyDescent="0.2">
      <c r="A111" s="56">
        <v>2005</v>
      </c>
      <c r="B111" s="91">
        <v>2536350</v>
      </c>
      <c r="C111" s="92">
        <v>1628699</v>
      </c>
      <c r="D111" s="92">
        <v>745489</v>
      </c>
      <c r="E111" s="92">
        <v>162163</v>
      </c>
      <c r="F111" s="91">
        <v>2567814</v>
      </c>
      <c r="G111" s="91">
        <v>57186</v>
      </c>
      <c r="H111" s="91">
        <v>384</v>
      </c>
      <c r="I111" s="91">
        <v>9713</v>
      </c>
      <c r="J111" s="91">
        <v>24373</v>
      </c>
      <c r="K111" s="91">
        <v>640968</v>
      </c>
      <c r="L111" s="91">
        <v>150</v>
      </c>
      <c r="M111" s="91">
        <v>2961</v>
      </c>
      <c r="N111" s="91">
        <v>31773</v>
      </c>
      <c r="O111" s="91">
        <v>426</v>
      </c>
      <c r="P111" s="91">
        <v>122</v>
      </c>
      <c r="Q111" s="91">
        <v>1731</v>
      </c>
      <c r="R111" s="91">
        <v>12151</v>
      </c>
      <c r="S111" s="91">
        <v>2907</v>
      </c>
      <c r="T111" s="91">
        <v>1203</v>
      </c>
      <c r="U111" s="91">
        <v>107</v>
      </c>
      <c r="V111" s="91">
        <v>759</v>
      </c>
      <c r="W111" s="91">
        <v>10312</v>
      </c>
      <c r="X111" s="91">
        <v>39336</v>
      </c>
      <c r="Y111" s="91">
        <v>300</v>
      </c>
      <c r="Z111" s="91">
        <v>156</v>
      </c>
      <c r="AA111" s="91">
        <v>3467</v>
      </c>
      <c r="AB111" s="91">
        <v>2037</v>
      </c>
      <c r="AC111" s="91">
        <v>3596</v>
      </c>
      <c r="AD111" s="91">
        <v>42162</v>
      </c>
      <c r="AE111" s="91">
        <v>1547</v>
      </c>
      <c r="AF111" s="91">
        <v>69619</v>
      </c>
      <c r="AG111" s="93">
        <f t="shared" si="15"/>
        <v>6063610</v>
      </c>
    </row>
    <row r="112" spans="1:33" x14ac:dyDescent="0.2">
      <c r="A112" s="69">
        <v>2006</v>
      </c>
      <c r="B112" s="258">
        <v>2737271</v>
      </c>
      <c r="C112" s="258">
        <v>1812942</v>
      </c>
      <c r="D112" s="258">
        <v>720264</v>
      </c>
      <c r="E112" s="258">
        <v>204065</v>
      </c>
      <c r="F112" s="258">
        <v>2658712</v>
      </c>
      <c r="G112" s="258">
        <v>39495</v>
      </c>
      <c r="H112" s="258">
        <v>4771</v>
      </c>
      <c r="I112" s="258">
        <v>4697</v>
      </c>
      <c r="J112" s="258">
        <v>104151</v>
      </c>
      <c r="K112" s="258">
        <v>408963</v>
      </c>
      <c r="L112" s="258">
        <v>168</v>
      </c>
      <c r="M112" s="258">
        <v>2072</v>
      </c>
      <c r="N112" s="258">
        <v>30105</v>
      </c>
      <c r="O112" s="258">
        <v>7033</v>
      </c>
      <c r="P112" s="258">
        <v>260</v>
      </c>
      <c r="Q112" s="258">
        <v>428</v>
      </c>
      <c r="R112" s="258">
        <v>1314</v>
      </c>
      <c r="S112" s="258">
        <v>697</v>
      </c>
      <c r="T112" s="258">
        <v>839</v>
      </c>
      <c r="U112" s="258">
        <v>12056</v>
      </c>
      <c r="V112" s="258">
        <v>962</v>
      </c>
      <c r="W112" s="258">
        <v>24070</v>
      </c>
      <c r="X112" s="258">
        <v>32839</v>
      </c>
      <c r="Y112" s="258">
        <v>12970</v>
      </c>
      <c r="Z112" s="258">
        <v>3462</v>
      </c>
      <c r="AA112" s="258">
        <v>546</v>
      </c>
      <c r="AB112" s="258">
        <v>2363</v>
      </c>
      <c r="AC112" s="258">
        <v>1756</v>
      </c>
      <c r="AD112" s="258">
        <v>47068</v>
      </c>
      <c r="AE112" s="258">
        <v>1717</v>
      </c>
      <c r="AF112" s="258">
        <v>74296</v>
      </c>
      <c r="AG112" s="93">
        <f t="shared" si="15"/>
        <v>6215081</v>
      </c>
    </row>
    <row r="113" spans="1:33" x14ac:dyDescent="0.2">
      <c r="A113" s="69">
        <v>2007</v>
      </c>
      <c r="B113" s="258">
        <v>2688210</v>
      </c>
      <c r="C113" s="258">
        <v>1896842</v>
      </c>
      <c r="D113" s="258">
        <v>567164</v>
      </c>
      <c r="E113" s="258">
        <v>224204</v>
      </c>
      <c r="F113" s="258">
        <v>2706882</v>
      </c>
      <c r="G113" s="258">
        <v>80696</v>
      </c>
      <c r="H113" s="258">
        <v>1128</v>
      </c>
      <c r="I113" s="258">
        <v>3988</v>
      </c>
      <c r="J113" s="258">
        <v>22263</v>
      </c>
      <c r="K113" s="258">
        <v>524161</v>
      </c>
      <c r="L113" s="258">
        <v>112</v>
      </c>
      <c r="M113" s="258">
        <v>4357</v>
      </c>
      <c r="N113" s="258">
        <v>9014</v>
      </c>
      <c r="O113" s="258">
        <v>3330</v>
      </c>
      <c r="P113" s="258">
        <v>63</v>
      </c>
      <c r="Q113" s="258">
        <v>235</v>
      </c>
      <c r="R113" s="258">
        <v>2394</v>
      </c>
      <c r="S113" s="258">
        <v>580</v>
      </c>
      <c r="T113" s="258">
        <v>1220</v>
      </c>
      <c r="U113" s="258">
        <v>4275</v>
      </c>
      <c r="V113" s="258">
        <v>2142</v>
      </c>
      <c r="W113" s="258">
        <v>19223</v>
      </c>
      <c r="X113" s="258">
        <v>48515</v>
      </c>
      <c r="Y113" s="258">
        <v>12793</v>
      </c>
      <c r="Z113" s="258">
        <v>338</v>
      </c>
      <c r="AA113" s="258">
        <v>162</v>
      </c>
      <c r="AB113" s="258">
        <v>414</v>
      </c>
      <c r="AC113" s="258">
        <v>1844</v>
      </c>
      <c r="AD113" s="258">
        <v>34387</v>
      </c>
      <c r="AE113" s="258">
        <v>4810</v>
      </c>
      <c r="AF113" s="258">
        <v>85650</v>
      </c>
      <c r="AG113" s="93">
        <f t="shared" si="15"/>
        <v>6263186</v>
      </c>
    </row>
    <row r="114" spans="1:33" x14ac:dyDescent="0.2">
      <c r="A114" s="69">
        <v>2008</v>
      </c>
      <c r="B114" s="258">
        <v>2906614</v>
      </c>
      <c r="C114" s="258">
        <v>2117384</v>
      </c>
      <c r="D114" s="258">
        <v>603632</v>
      </c>
      <c r="E114" s="258">
        <v>185598</v>
      </c>
      <c r="F114" s="258">
        <v>2798747</v>
      </c>
      <c r="G114" s="258">
        <v>64658</v>
      </c>
      <c r="H114" s="258">
        <v>10308</v>
      </c>
      <c r="I114" s="258">
        <v>857</v>
      </c>
      <c r="J114" s="258">
        <v>121286</v>
      </c>
      <c r="K114" s="258">
        <v>372700</v>
      </c>
      <c r="L114" s="258">
        <v>129</v>
      </c>
      <c r="M114" s="258">
        <v>4809</v>
      </c>
      <c r="N114" s="258">
        <v>53882</v>
      </c>
      <c r="O114" s="258">
        <v>554</v>
      </c>
      <c r="P114" s="258">
        <v>1580</v>
      </c>
      <c r="Q114" s="258">
        <v>916</v>
      </c>
      <c r="R114" s="258">
        <v>6143</v>
      </c>
      <c r="S114" s="258">
        <v>3667</v>
      </c>
      <c r="T114" s="258">
        <v>2140</v>
      </c>
      <c r="U114" s="258">
        <v>16108</v>
      </c>
      <c r="V114" s="258">
        <v>11465</v>
      </c>
      <c r="W114" s="258">
        <v>24322</v>
      </c>
      <c r="X114" s="258">
        <v>8785</v>
      </c>
      <c r="Y114" s="258">
        <v>9334</v>
      </c>
      <c r="Z114" s="258">
        <v>48</v>
      </c>
      <c r="AA114" s="258">
        <v>1968</v>
      </c>
      <c r="AB114" s="258">
        <v>373</v>
      </c>
      <c r="AC114" s="258">
        <v>6753</v>
      </c>
      <c r="AD114" s="258">
        <v>15087</v>
      </c>
      <c r="AE114" s="258">
        <v>1987</v>
      </c>
      <c r="AF114" s="258">
        <v>100912</v>
      </c>
      <c r="AG114" s="93">
        <f t="shared" si="15"/>
        <v>6546132</v>
      </c>
    </row>
    <row r="115" spans="1:33" x14ac:dyDescent="0.2">
      <c r="A115" s="69">
        <v>2009</v>
      </c>
      <c r="B115" s="258">
        <v>2835570</v>
      </c>
      <c r="C115" s="258">
        <v>1902265</v>
      </c>
      <c r="D115" s="258">
        <v>756516</v>
      </c>
      <c r="E115" s="258">
        <v>176789</v>
      </c>
      <c r="F115" s="258">
        <v>2928463</v>
      </c>
      <c r="G115" s="258">
        <v>74586</v>
      </c>
      <c r="H115" s="258">
        <v>1723</v>
      </c>
      <c r="I115" s="258">
        <v>1205</v>
      </c>
      <c r="J115" s="258">
        <v>98599</v>
      </c>
      <c r="K115" s="258">
        <v>364411</v>
      </c>
      <c r="L115" s="258">
        <v>1326</v>
      </c>
      <c r="M115" s="258">
        <v>1317</v>
      </c>
      <c r="N115" s="258">
        <v>23000</v>
      </c>
      <c r="O115" s="258">
        <v>244</v>
      </c>
      <c r="P115" s="258">
        <v>1995</v>
      </c>
      <c r="Q115" s="258">
        <v>701</v>
      </c>
      <c r="R115" s="258">
        <v>1893</v>
      </c>
      <c r="S115" s="258">
        <v>49051</v>
      </c>
      <c r="T115" s="258">
        <v>994</v>
      </c>
      <c r="U115" s="258">
        <v>80896</v>
      </c>
      <c r="V115" s="258">
        <v>6099</v>
      </c>
      <c r="W115" s="258">
        <v>7613</v>
      </c>
      <c r="X115" s="258">
        <v>18906</v>
      </c>
      <c r="Y115" s="258">
        <v>10600</v>
      </c>
      <c r="Z115" s="258">
        <v>15</v>
      </c>
      <c r="AA115" s="258">
        <v>19728</v>
      </c>
      <c r="AB115" s="258">
        <v>670</v>
      </c>
      <c r="AC115" s="258">
        <v>9742</v>
      </c>
      <c r="AD115" s="258">
        <v>67880</v>
      </c>
      <c r="AE115" s="258">
        <v>2343</v>
      </c>
      <c r="AF115" s="258">
        <v>65257</v>
      </c>
      <c r="AG115" s="93">
        <f t="shared" si="15"/>
        <v>6674827</v>
      </c>
    </row>
    <row r="116" spans="1:33" x14ac:dyDescent="0.2">
      <c r="A116" s="69">
        <v>2010</v>
      </c>
      <c r="B116" s="258">
        <v>2793033</v>
      </c>
      <c r="C116" s="258">
        <v>1972905</v>
      </c>
      <c r="D116" s="258">
        <v>540186</v>
      </c>
      <c r="E116" s="258">
        <v>279943</v>
      </c>
      <c r="F116" s="258">
        <v>2939245</v>
      </c>
      <c r="G116" s="258">
        <v>26925</v>
      </c>
      <c r="H116" s="258">
        <v>48853</v>
      </c>
      <c r="I116" s="258">
        <v>5812</v>
      </c>
      <c r="J116" s="258">
        <v>115890</v>
      </c>
      <c r="K116" s="258">
        <v>642975</v>
      </c>
      <c r="L116" s="258">
        <v>906</v>
      </c>
      <c r="M116" s="258">
        <v>3705</v>
      </c>
      <c r="N116" s="258">
        <v>32961</v>
      </c>
      <c r="O116" s="258">
        <v>424</v>
      </c>
      <c r="P116" s="258">
        <v>1867</v>
      </c>
      <c r="Q116" s="258">
        <v>1652</v>
      </c>
      <c r="R116" s="258">
        <v>8518</v>
      </c>
      <c r="S116" s="258">
        <v>24923</v>
      </c>
      <c r="T116" s="258">
        <v>1804</v>
      </c>
      <c r="U116" s="258">
        <v>28649</v>
      </c>
      <c r="V116" s="258">
        <v>1438</v>
      </c>
      <c r="W116" s="258">
        <v>9320</v>
      </c>
      <c r="X116" s="258">
        <v>3966</v>
      </c>
      <c r="Y116" s="258">
        <v>20143</v>
      </c>
      <c r="Z116" s="258">
        <v>4391</v>
      </c>
      <c r="AA116" s="258">
        <v>33</v>
      </c>
      <c r="AB116" s="258">
        <v>1813</v>
      </c>
      <c r="AC116" s="258">
        <v>9694</v>
      </c>
      <c r="AD116" s="258">
        <v>16231</v>
      </c>
      <c r="AE116" s="258">
        <v>5487</v>
      </c>
      <c r="AF116" s="258">
        <v>52621</v>
      </c>
      <c r="AG116" s="93">
        <f t="shared" si="15"/>
        <v>6803279</v>
      </c>
    </row>
    <row r="117" spans="1:33" x14ac:dyDescent="0.2">
      <c r="A117" s="69">
        <v>2011</v>
      </c>
      <c r="B117" s="258">
        <v>3002535</v>
      </c>
      <c r="C117" s="258">
        <v>1951664</v>
      </c>
      <c r="D117" s="258">
        <v>764244</v>
      </c>
      <c r="E117" s="258">
        <v>286627</v>
      </c>
      <c r="F117" s="258">
        <v>3051042</v>
      </c>
      <c r="G117" s="258">
        <v>72288</v>
      </c>
      <c r="H117" s="258">
        <v>2377</v>
      </c>
      <c r="I117" s="258">
        <v>7626</v>
      </c>
      <c r="J117" s="258">
        <v>116330</v>
      </c>
      <c r="K117" s="258">
        <v>467439</v>
      </c>
      <c r="L117" s="258">
        <v>1106</v>
      </c>
      <c r="M117" s="258">
        <v>4520</v>
      </c>
      <c r="N117" s="258">
        <v>29190</v>
      </c>
      <c r="O117" s="258">
        <v>171</v>
      </c>
      <c r="P117" s="258">
        <v>4797</v>
      </c>
      <c r="Q117" s="258">
        <v>433</v>
      </c>
      <c r="R117" s="258">
        <v>3853</v>
      </c>
      <c r="S117" s="258">
        <v>6022</v>
      </c>
      <c r="T117" s="258">
        <v>3872</v>
      </c>
      <c r="U117" s="258">
        <v>47664</v>
      </c>
      <c r="V117" s="258">
        <v>1981</v>
      </c>
      <c r="W117" s="258">
        <v>2187</v>
      </c>
      <c r="X117" s="258">
        <v>16451</v>
      </c>
      <c r="Y117" s="258">
        <v>6281</v>
      </c>
      <c r="Z117" s="258">
        <v>728</v>
      </c>
      <c r="AA117" s="258">
        <v>65</v>
      </c>
      <c r="AB117" s="258">
        <v>1088</v>
      </c>
      <c r="AC117" s="258">
        <v>35729</v>
      </c>
      <c r="AD117" s="258">
        <v>53687</v>
      </c>
      <c r="AE117" s="258">
        <v>3898</v>
      </c>
      <c r="AF117" s="258">
        <v>50716</v>
      </c>
      <c r="AG117" s="93">
        <f t="shared" si="15"/>
        <v>6994076</v>
      </c>
    </row>
    <row r="118" spans="1:33" x14ac:dyDescent="0.2">
      <c r="A118" s="69">
        <v>2012</v>
      </c>
      <c r="B118" s="258">
        <v>3209732</v>
      </c>
      <c r="C118" s="258">
        <v>2103743</v>
      </c>
      <c r="D118" s="258">
        <v>794264</v>
      </c>
      <c r="E118" s="258">
        <v>311725</v>
      </c>
      <c r="F118" s="258">
        <v>2860996</v>
      </c>
      <c r="G118" s="258">
        <v>38209</v>
      </c>
      <c r="H118" s="258">
        <v>12383</v>
      </c>
      <c r="I118" s="258">
        <v>17981</v>
      </c>
      <c r="J118" s="258">
        <v>53584</v>
      </c>
      <c r="K118" s="258">
        <v>541696</v>
      </c>
      <c r="L118" s="258">
        <v>570</v>
      </c>
      <c r="M118" s="258">
        <v>5012</v>
      </c>
      <c r="N118" s="258">
        <v>42779</v>
      </c>
      <c r="O118" s="258">
        <v>731</v>
      </c>
      <c r="P118" s="258">
        <v>4545</v>
      </c>
      <c r="Q118" s="258">
        <v>2514</v>
      </c>
      <c r="R118" s="258">
        <v>13365</v>
      </c>
      <c r="S118" s="258">
        <v>1163</v>
      </c>
      <c r="T118" s="258">
        <v>3059</v>
      </c>
      <c r="U118" s="258">
        <v>23232</v>
      </c>
      <c r="V118" s="258">
        <v>1348</v>
      </c>
      <c r="W118" s="258">
        <v>47176</v>
      </c>
      <c r="X118" s="258">
        <v>4641</v>
      </c>
      <c r="Y118" s="258">
        <v>8040</v>
      </c>
      <c r="Z118" s="258">
        <v>13937</v>
      </c>
      <c r="AA118" s="258">
        <v>187</v>
      </c>
      <c r="AB118" s="258">
        <v>2759</v>
      </c>
      <c r="AC118" s="258">
        <v>8601</v>
      </c>
      <c r="AD118" s="258">
        <v>46412</v>
      </c>
      <c r="AE118" s="258">
        <v>8218</v>
      </c>
      <c r="AF118" s="258">
        <v>126544</v>
      </c>
      <c r="AG118" s="93">
        <f t="shared" si="15"/>
        <v>7099414</v>
      </c>
    </row>
    <row r="119" spans="1:33" x14ac:dyDescent="0.2">
      <c r="A119" s="69">
        <v>2013</v>
      </c>
      <c r="B119" s="258">
        <v>2955793</v>
      </c>
      <c r="C119" s="258">
        <v>1925510</v>
      </c>
      <c r="D119" s="258">
        <v>810481</v>
      </c>
      <c r="E119" s="258">
        <v>219802</v>
      </c>
      <c r="F119" s="258">
        <v>3321900</v>
      </c>
      <c r="G119" s="258">
        <v>70296</v>
      </c>
      <c r="H119" s="258">
        <v>22801</v>
      </c>
      <c r="I119" s="258">
        <v>41464</v>
      </c>
      <c r="J119" s="258">
        <v>78935</v>
      </c>
      <c r="K119" s="258">
        <v>310615</v>
      </c>
      <c r="L119" s="258">
        <v>9040</v>
      </c>
      <c r="M119" s="258">
        <v>1440</v>
      </c>
      <c r="N119" s="258">
        <v>14037</v>
      </c>
      <c r="O119" s="258">
        <v>3197</v>
      </c>
      <c r="P119" s="258">
        <v>496</v>
      </c>
      <c r="Q119" s="258">
        <v>474</v>
      </c>
      <c r="R119" s="258">
        <v>1964</v>
      </c>
      <c r="S119" s="258">
        <v>3563</v>
      </c>
      <c r="T119" s="258">
        <v>7573</v>
      </c>
      <c r="U119" s="258">
        <v>47916</v>
      </c>
      <c r="V119" s="258">
        <v>951</v>
      </c>
      <c r="W119" s="258">
        <v>62877</v>
      </c>
      <c r="X119" s="258">
        <v>22513</v>
      </c>
      <c r="Y119" s="258">
        <v>22594</v>
      </c>
      <c r="Z119" s="258">
        <v>165</v>
      </c>
      <c r="AA119" s="258">
        <v>128</v>
      </c>
      <c r="AB119" s="258">
        <v>2840</v>
      </c>
      <c r="AC119" s="258">
        <v>497</v>
      </c>
      <c r="AD119" s="258">
        <v>32433</v>
      </c>
      <c r="AE119" s="258">
        <v>4093</v>
      </c>
      <c r="AF119" s="258">
        <v>164994</v>
      </c>
      <c r="AG119" s="93">
        <f t="shared" ref="AG119:AG121" si="16">B119+SUM(F119:AF119)</f>
        <v>7205589</v>
      </c>
    </row>
    <row r="120" spans="1:33" x14ac:dyDescent="0.2">
      <c r="A120" s="69">
        <v>2014</v>
      </c>
      <c r="B120" s="258">
        <v>3477757</v>
      </c>
      <c r="C120" s="258">
        <v>2409989</v>
      </c>
      <c r="D120" s="258">
        <v>805835</v>
      </c>
      <c r="E120" s="258">
        <v>261933</v>
      </c>
      <c r="F120" s="258">
        <v>3132856</v>
      </c>
      <c r="G120" s="258">
        <v>87441</v>
      </c>
      <c r="H120" s="258">
        <v>24778</v>
      </c>
      <c r="I120" s="258">
        <v>15712</v>
      </c>
      <c r="J120" s="258">
        <v>19556</v>
      </c>
      <c r="K120" s="258">
        <v>309204</v>
      </c>
      <c r="L120" s="258">
        <v>138</v>
      </c>
      <c r="M120" s="258">
        <v>1898</v>
      </c>
      <c r="N120" s="258">
        <v>17988</v>
      </c>
      <c r="O120" s="258">
        <v>626</v>
      </c>
      <c r="P120" s="258">
        <v>21718</v>
      </c>
      <c r="Q120" s="258">
        <v>30</v>
      </c>
      <c r="R120" s="258">
        <v>9656</v>
      </c>
      <c r="S120" s="258">
        <v>19406</v>
      </c>
      <c r="T120" s="258">
        <v>14127</v>
      </c>
      <c r="U120" s="258">
        <v>20145</v>
      </c>
      <c r="V120" s="258">
        <v>16127</v>
      </c>
      <c r="W120" s="258">
        <v>37263</v>
      </c>
      <c r="X120" s="258">
        <v>22043</v>
      </c>
      <c r="Y120" s="258">
        <v>5580</v>
      </c>
      <c r="Z120" s="258">
        <v>24</v>
      </c>
      <c r="AA120" s="258">
        <v>16</v>
      </c>
      <c r="AB120" s="258">
        <v>6153</v>
      </c>
      <c r="AC120" s="258">
        <v>718</v>
      </c>
      <c r="AD120" s="258">
        <v>81288</v>
      </c>
      <c r="AE120" s="258">
        <v>7359</v>
      </c>
      <c r="AF120" s="258">
        <v>155003</v>
      </c>
      <c r="AG120" s="93">
        <f t="shared" si="16"/>
        <v>7504610</v>
      </c>
    </row>
    <row r="121" spans="1:33" x14ac:dyDescent="0.2">
      <c r="A121" s="69">
        <v>2015</v>
      </c>
      <c r="B121" s="258">
        <v>3258383</v>
      </c>
      <c r="C121" s="258">
        <v>2119220</v>
      </c>
      <c r="D121" s="258">
        <v>845492</v>
      </c>
      <c r="E121" s="258">
        <v>293671</v>
      </c>
      <c r="F121" s="258">
        <v>3295293</v>
      </c>
      <c r="G121" s="258">
        <v>118487</v>
      </c>
      <c r="H121" s="258">
        <v>1011</v>
      </c>
      <c r="I121" s="258">
        <v>7545</v>
      </c>
      <c r="J121" s="258">
        <v>33809</v>
      </c>
      <c r="K121" s="258">
        <v>565455</v>
      </c>
      <c r="L121" s="258">
        <v>90</v>
      </c>
      <c r="M121" s="258">
        <v>1710</v>
      </c>
      <c r="N121" s="258">
        <v>23509</v>
      </c>
      <c r="O121" s="258">
        <v>4401</v>
      </c>
      <c r="P121" s="258">
        <v>1459</v>
      </c>
      <c r="Q121" s="258">
        <v>1853</v>
      </c>
      <c r="R121" s="258">
        <v>8431</v>
      </c>
      <c r="S121" s="258">
        <v>3466</v>
      </c>
      <c r="T121" s="258">
        <v>3066</v>
      </c>
      <c r="U121" s="258">
        <v>94797</v>
      </c>
      <c r="V121" s="258">
        <v>14938</v>
      </c>
      <c r="W121" s="258">
        <v>20897</v>
      </c>
      <c r="X121" s="258">
        <v>3903</v>
      </c>
      <c r="Y121" s="258">
        <v>6508</v>
      </c>
      <c r="Z121" s="258">
        <v>29</v>
      </c>
      <c r="AA121" s="258">
        <v>94</v>
      </c>
      <c r="AB121" s="258">
        <v>11136</v>
      </c>
      <c r="AC121" s="258">
        <v>28549</v>
      </c>
      <c r="AD121" s="258">
        <v>61404</v>
      </c>
      <c r="AE121" s="258">
        <v>755</v>
      </c>
      <c r="AF121" s="258">
        <v>131646</v>
      </c>
      <c r="AG121" s="93">
        <f t="shared" si="16"/>
        <v>7702624</v>
      </c>
    </row>
    <row r="122" spans="1:33" x14ac:dyDescent="0.2">
      <c r="A122" s="69">
        <v>2016</v>
      </c>
      <c r="B122" s="258">
        <v>3308788</v>
      </c>
      <c r="C122" s="258">
        <v>2041962</v>
      </c>
      <c r="D122" s="258">
        <v>894498</v>
      </c>
      <c r="E122" s="258">
        <v>372328</v>
      </c>
      <c r="F122" s="258">
        <v>3653536</v>
      </c>
      <c r="G122" s="258">
        <v>111676</v>
      </c>
      <c r="H122" s="258">
        <v>29663</v>
      </c>
      <c r="I122" s="258">
        <v>26836</v>
      </c>
      <c r="J122" s="258">
        <v>83123</v>
      </c>
      <c r="K122" s="258">
        <v>449727</v>
      </c>
      <c r="L122" s="258">
        <v>108</v>
      </c>
      <c r="M122" s="258">
        <v>6892</v>
      </c>
      <c r="N122" s="258">
        <v>14071</v>
      </c>
      <c r="O122" s="258">
        <v>1562</v>
      </c>
      <c r="P122" s="258">
        <v>855</v>
      </c>
      <c r="Q122" s="258">
        <v>1439</v>
      </c>
      <c r="R122" s="258">
        <v>3475</v>
      </c>
      <c r="S122" s="258">
        <v>3234</v>
      </c>
      <c r="T122" s="258">
        <v>1126</v>
      </c>
      <c r="U122" s="258">
        <v>3721</v>
      </c>
      <c r="V122" s="258">
        <v>16586</v>
      </c>
      <c r="W122" s="258">
        <v>35778</v>
      </c>
      <c r="X122" s="258">
        <v>4338</v>
      </c>
      <c r="Y122" s="258">
        <v>31745</v>
      </c>
      <c r="Z122" s="258">
        <v>826</v>
      </c>
      <c r="AA122" s="258">
        <v>24</v>
      </c>
      <c r="AB122" s="258">
        <v>17545</v>
      </c>
      <c r="AC122" s="258">
        <v>6937</v>
      </c>
      <c r="AD122" s="258">
        <v>25876</v>
      </c>
      <c r="AE122" s="258">
        <v>2925</v>
      </c>
      <c r="AF122" s="258">
        <v>87737</v>
      </c>
      <c r="AG122" s="93">
        <f t="shared" ref="AG122:AG123" si="17">B122+SUM(F122:AF122)</f>
        <v>7930149</v>
      </c>
    </row>
    <row r="123" spans="1:33" x14ac:dyDescent="0.2">
      <c r="A123" s="69">
        <v>2017</v>
      </c>
      <c r="B123" s="258">
        <v>3610890</v>
      </c>
      <c r="C123" s="258">
        <v>2663118</v>
      </c>
      <c r="D123" s="258">
        <v>730512</v>
      </c>
      <c r="E123" s="258">
        <v>217260</v>
      </c>
      <c r="F123" s="258">
        <v>3191148</v>
      </c>
      <c r="G123" s="258">
        <v>28244</v>
      </c>
      <c r="H123" s="258">
        <v>35747</v>
      </c>
      <c r="I123" s="258">
        <v>11392</v>
      </c>
      <c r="J123" s="258">
        <v>61367</v>
      </c>
      <c r="K123" s="258">
        <v>742494</v>
      </c>
      <c r="L123" s="258">
        <v>760</v>
      </c>
      <c r="M123" s="258">
        <v>6169</v>
      </c>
      <c r="N123" s="258">
        <v>19523</v>
      </c>
      <c r="O123" s="258">
        <v>3900</v>
      </c>
      <c r="P123" s="258">
        <v>4744</v>
      </c>
      <c r="Q123" s="258">
        <v>1689</v>
      </c>
      <c r="R123" s="258">
        <v>3606</v>
      </c>
      <c r="S123" s="258">
        <v>29091</v>
      </c>
      <c r="T123" s="258">
        <v>4104</v>
      </c>
      <c r="U123" s="258">
        <v>55968</v>
      </c>
      <c r="V123" s="258">
        <v>2125</v>
      </c>
      <c r="W123" s="258">
        <v>13989</v>
      </c>
      <c r="X123" s="258">
        <v>2257</v>
      </c>
      <c r="Y123" s="258">
        <v>44979</v>
      </c>
      <c r="Z123" s="258">
        <v>1752</v>
      </c>
      <c r="AA123" s="258">
        <v>741</v>
      </c>
      <c r="AB123" s="258">
        <v>2087</v>
      </c>
      <c r="AC123" s="258">
        <v>7428</v>
      </c>
      <c r="AD123" s="258">
        <v>69701</v>
      </c>
      <c r="AE123" s="258">
        <v>8454</v>
      </c>
      <c r="AF123" s="258">
        <v>106441</v>
      </c>
      <c r="AG123" s="93">
        <f t="shared" si="17"/>
        <v>8070790</v>
      </c>
    </row>
    <row r="124" spans="1:33" x14ac:dyDescent="0.2">
      <c r="A124" s="69">
        <v>2018</v>
      </c>
      <c r="B124" s="258">
        <v>3616810</v>
      </c>
      <c r="C124" s="258">
        <v>2758944</v>
      </c>
      <c r="D124" s="258">
        <v>535592</v>
      </c>
      <c r="E124" s="258">
        <v>322274</v>
      </c>
      <c r="F124" s="258">
        <v>3356100</v>
      </c>
      <c r="G124" s="258">
        <v>95925</v>
      </c>
      <c r="H124" s="258">
        <v>21665</v>
      </c>
      <c r="I124" s="258">
        <v>31895</v>
      </c>
      <c r="J124" s="258">
        <v>83115</v>
      </c>
      <c r="K124" s="258">
        <v>769825</v>
      </c>
      <c r="L124" s="258">
        <v>81</v>
      </c>
      <c r="M124" s="258">
        <v>1231</v>
      </c>
      <c r="N124" s="258">
        <v>33593</v>
      </c>
      <c r="O124" s="258">
        <v>2831</v>
      </c>
      <c r="P124" s="258">
        <v>584</v>
      </c>
      <c r="Q124" s="258">
        <v>567</v>
      </c>
      <c r="R124" s="258">
        <v>16838</v>
      </c>
      <c r="S124" s="258">
        <v>6905</v>
      </c>
      <c r="T124" s="258">
        <v>5689</v>
      </c>
      <c r="U124" s="258">
        <v>2272</v>
      </c>
      <c r="V124" s="258">
        <v>1720</v>
      </c>
      <c r="W124" s="258">
        <v>17924</v>
      </c>
      <c r="X124" s="258">
        <v>24723</v>
      </c>
      <c r="Y124" s="258">
        <v>18633</v>
      </c>
      <c r="Z124" s="258">
        <v>3244</v>
      </c>
      <c r="AA124" s="258">
        <v>374</v>
      </c>
      <c r="AB124" s="258">
        <v>3885</v>
      </c>
      <c r="AC124" s="258">
        <v>23438</v>
      </c>
      <c r="AD124" s="258">
        <v>81128</v>
      </c>
      <c r="AE124" s="258">
        <v>1591</v>
      </c>
      <c r="AF124" s="258">
        <v>111809</v>
      </c>
      <c r="AG124" s="93">
        <f t="shared" ref="AG124" si="18">B124+SUM(F124:AF124)</f>
        <v>8334395</v>
      </c>
    </row>
    <row r="125" spans="1:33" x14ac:dyDescent="0.2">
      <c r="A125" s="55"/>
      <c r="B125" s="81"/>
      <c r="C125" s="82"/>
      <c r="D125" s="82"/>
      <c r="E125" s="82"/>
      <c r="F125" s="81"/>
      <c r="G125" s="81"/>
      <c r="H125" s="81"/>
      <c r="I125" s="81"/>
      <c r="J125" s="81"/>
      <c r="K125" s="81"/>
      <c r="L125" s="81"/>
      <c r="M125" s="81"/>
      <c r="N125" s="81"/>
      <c r="O125" s="81"/>
      <c r="P125" s="81"/>
      <c r="Q125" s="81"/>
      <c r="R125" s="81"/>
      <c r="S125" s="81"/>
      <c r="T125" s="81"/>
      <c r="U125" s="81"/>
      <c r="V125" s="81"/>
      <c r="W125" s="81"/>
      <c r="X125" s="81"/>
      <c r="Y125" s="81"/>
      <c r="Z125" s="81"/>
      <c r="AA125" s="81"/>
      <c r="AB125" s="81"/>
      <c r="AC125" s="81"/>
      <c r="AD125" s="81"/>
      <c r="AE125" s="81"/>
      <c r="AF125" s="81"/>
      <c r="AG125" s="83"/>
    </row>
  </sheetData>
  <phoneticPr fontId="5" type="noConversion"/>
  <hyperlinks>
    <hyperlink ref="A2" location="Sommaire!A1" display="Retour au menu &quot;Films en salles&quot;" xr:uid="{00000000-0004-0000-0B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66" max="16383" man="1"/>
  </rowBreaks>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6"/>
  <dimension ref="A1:M124"/>
  <sheetViews>
    <sheetView workbookViewId="0"/>
  </sheetViews>
  <sheetFormatPr baseColWidth="10" defaultRowHeight="12" x14ac:dyDescent="0.2"/>
  <cols>
    <col min="1" max="1" width="8.7109375" style="4" customWidth="1"/>
    <col min="2" max="3" width="10" style="97" customWidth="1"/>
    <col min="4" max="8" width="10.85546875" style="97" customWidth="1"/>
    <col min="9" max="9" width="10.140625" style="97" customWidth="1"/>
    <col min="10" max="10" width="7.85546875" style="97" bestFit="1" customWidth="1"/>
    <col min="11" max="12" width="6.42578125" style="4" bestFit="1" customWidth="1"/>
    <col min="13" max="16384" width="11.42578125" style="4"/>
  </cols>
  <sheetData>
    <row r="1" spans="1:12" s="10" customFormat="1" ht="12.75" x14ac:dyDescent="0.2">
      <c r="B1" s="25"/>
      <c r="C1" s="25"/>
      <c r="D1" s="25"/>
      <c r="E1" s="25"/>
      <c r="F1" s="25"/>
      <c r="G1" s="25"/>
      <c r="H1" s="25"/>
      <c r="I1" s="25"/>
      <c r="J1" s="25"/>
      <c r="K1" s="23"/>
      <c r="L1" s="23"/>
    </row>
    <row r="2" spans="1:12" s="29" customFormat="1" ht="12.75" x14ac:dyDescent="0.2">
      <c r="A2" s="27" t="s">
        <v>161</v>
      </c>
      <c r="B2" s="57"/>
      <c r="C2" s="57"/>
      <c r="D2" s="57"/>
      <c r="E2" s="57"/>
      <c r="F2" s="57"/>
      <c r="G2" s="57"/>
      <c r="H2" s="57"/>
      <c r="I2" s="57"/>
      <c r="J2" s="57"/>
      <c r="K2" s="28"/>
      <c r="L2" s="28"/>
    </row>
    <row r="3" spans="1:12" s="10" customFormat="1" ht="12.75" x14ac:dyDescent="0.2">
      <c r="B3" s="25"/>
      <c r="C3" s="25"/>
      <c r="D3" s="25"/>
      <c r="E3" s="25"/>
      <c r="F3" s="25"/>
      <c r="G3" s="25"/>
      <c r="H3" s="25"/>
      <c r="I3" s="25"/>
      <c r="J3" s="25"/>
      <c r="K3" s="23"/>
      <c r="L3" s="23"/>
    </row>
    <row r="4" spans="1:12" s="10" customFormat="1" ht="12.75" x14ac:dyDescent="0.2">
      <c r="B4" s="25"/>
      <c r="C4" s="25"/>
      <c r="D4" s="25"/>
      <c r="E4" s="25"/>
      <c r="F4" s="25"/>
      <c r="G4" s="25"/>
      <c r="H4" s="25"/>
      <c r="I4" s="25"/>
      <c r="J4" s="25"/>
      <c r="K4" s="23"/>
      <c r="L4" s="23"/>
    </row>
    <row r="5" spans="1:12" s="10" customFormat="1" ht="12.75" x14ac:dyDescent="0.2">
      <c r="A5" s="22" t="s">
        <v>145</v>
      </c>
      <c r="B5" s="96"/>
      <c r="C5" s="96"/>
      <c r="D5" s="96"/>
      <c r="E5" s="96"/>
      <c r="F5" s="96"/>
      <c r="G5" s="96"/>
      <c r="H5" s="96"/>
      <c r="I5" s="96"/>
      <c r="J5" s="96"/>
    </row>
    <row r="6" spans="1:12" ht="3" customHeight="1" x14ac:dyDescent="0.2"/>
    <row r="7" spans="1:12" s="105" customFormat="1" ht="36" x14ac:dyDescent="0.2">
      <c r="A7" s="101" t="s">
        <v>44</v>
      </c>
      <c r="B7" s="200" t="s">
        <v>28</v>
      </c>
      <c r="C7" s="200" t="s">
        <v>29</v>
      </c>
      <c r="D7" s="200" t="s">
        <v>22</v>
      </c>
      <c r="E7" s="200" t="s">
        <v>23</v>
      </c>
      <c r="F7" s="200" t="s">
        <v>24</v>
      </c>
      <c r="G7" s="200" t="s">
        <v>25</v>
      </c>
      <c r="H7" s="200" t="s">
        <v>26</v>
      </c>
      <c r="I7" s="200" t="s">
        <v>42</v>
      </c>
      <c r="J7" s="12" t="s">
        <v>41</v>
      </c>
    </row>
    <row r="8" spans="1:12" s="7" customFormat="1" x14ac:dyDescent="0.2">
      <c r="A8" s="94">
        <v>1992</v>
      </c>
      <c r="B8" s="19">
        <v>2</v>
      </c>
      <c r="C8" s="19">
        <v>7</v>
      </c>
      <c r="D8" s="19">
        <v>19</v>
      </c>
      <c r="E8" s="19">
        <v>33</v>
      </c>
      <c r="F8" s="19">
        <v>47</v>
      </c>
      <c r="G8" s="19">
        <v>39</v>
      </c>
      <c r="H8" s="19">
        <v>54</v>
      </c>
      <c r="I8" s="19">
        <v>3751</v>
      </c>
      <c r="J8" s="99">
        <f t="shared" ref="J8:J28" si="0">SUM(B8:I8)</f>
        <v>3952</v>
      </c>
      <c r="L8" s="326"/>
    </row>
    <row r="9" spans="1:12" s="7" customFormat="1" x14ac:dyDescent="0.2">
      <c r="A9" s="94">
        <v>1993</v>
      </c>
      <c r="B9" s="19">
        <v>4</v>
      </c>
      <c r="C9" s="19">
        <v>7</v>
      </c>
      <c r="D9" s="19">
        <v>24</v>
      </c>
      <c r="E9" s="19">
        <v>30</v>
      </c>
      <c r="F9" s="19">
        <v>46</v>
      </c>
      <c r="G9" s="19">
        <v>35</v>
      </c>
      <c r="H9" s="19">
        <v>63</v>
      </c>
      <c r="I9" s="19">
        <v>3857</v>
      </c>
      <c r="J9" s="99">
        <f t="shared" si="0"/>
        <v>4066</v>
      </c>
      <c r="L9" s="326"/>
    </row>
    <row r="10" spans="1:12" s="7" customFormat="1" x14ac:dyDescent="0.2">
      <c r="A10" s="94">
        <v>1994</v>
      </c>
      <c r="B10" s="19">
        <v>3</v>
      </c>
      <c r="C10" s="19">
        <v>13</v>
      </c>
      <c r="D10" s="19">
        <v>16</v>
      </c>
      <c r="E10" s="19">
        <v>20</v>
      </c>
      <c r="F10" s="19">
        <v>50</v>
      </c>
      <c r="G10" s="19">
        <v>60</v>
      </c>
      <c r="H10" s="19">
        <v>51</v>
      </c>
      <c r="I10" s="19">
        <v>3978</v>
      </c>
      <c r="J10" s="99">
        <f t="shared" si="0"/>
        <v>4191</v>
      </c>
      <c r="L10" s="326"/>
    </row>
    <row r="11" spans="1:12" s="7" customFormat="1" x14ac:dyDescent="0.2">
      <c r="A11" s="94">
        <v>1995</v>
      </c>
      <c r="B11" s="19">
        <v>3</v>
      </c>
      <c r="C11" s="19">
        <v>10</v>
      </c>
      <c r="D11" s="19">
        <v>23</v>
      </c>
      <c r="E11" s="19">
        <v>30</v>
      </c>
      <c r="F11" s="19">
        <v>46</v>
      </c>
      <c r="G11" s="19">
        <v>37</v>
      </c>
      <c r="H11" s="19">
        <v>55</v>
      </c>
      <c r="I11" s="19">
        <v>3729</v>
      </c>
      <c r="J11" s="99">
        <f t="shared" si="0"/>
        <v>3933</v>
      </c>
      <c r="L11" s="326"/>
    </row>
    <row r="12" spans="1:12" s="7" customFormat="1" x14ac:dyDescent="0.2">
      <c r="A12" s="94">
        <v>1996</v>
      </c>
      <c r="B12" s="19">
        <v>5</v>
      </c>
      <c r="C12" s="19">
        <v>10</v>
      </c>
      <c r="D12" s="19">
        <v>19</v>
      </c>
      <c r="E12" s="19">
        <v>32</v>
      </c>
      <c r="F12" s="19">
        <v>50</v>
      </c>
      <c r="G12" s="19">
        <v>57</v>
      </c>
      <c r="H12" s="19">
        <v>53</v>
      </c>
      <c r="I12" s="19">
        <v>3546</v>
      </c>
      <c r="J12" s="99">
        <f t="shared" si="0"/>
        <v>3772</v>
      </c>
      <c r="L12" s="326"/>
    </row>
    <row r="13" spans="1:12" s="7" customFormat="1" x14ac:dyDescent="0.2">
      <c r="A13" s="94">
        <v>1997</v>
      </c>
      <c r="B13" s="19">
        <v>5</v>
      </c>
      <c r="C13" s="19">
        <v>12</v>
      </c>
      <c r="D13" s="19">
        <v>24</v>
      </c>
      <c r="E13" s="19">
        <v>29</v>
      </c>
      <c r="F13" s="19">
        <v>51</v>
      </c>
      <c r="G13" s="19">
        <v>41</v>
      </c>
      <c r="H13" s="19">
        <v>51</v>
      </c>
      <c r="I13" s="19">
        <v>3897</v>
      </c>
      <c r="J13" s="99">
        <f t="shared" si="0"/>
        <v>4110</v>
      </c>
      <c r="L13" s="326"/>
    </row>
    <row r="14" spans="1:12" s="7" customFormat="1" x14ac:dyDescent="0.2">
      <c r="A14" s="94">
        <v>1998</v>
      </c>
      <c r="B14" s="19">
        <v>6</v>
      </c>
      <c r="C14" s="19">
        <v>11</v>
      </c>
      <c r="D14" s="19">
        <v>23</v>
      </c>
      <c r="E14" s="19">
        <v>26</v>
      </c>
      <c r="F14" s="19">
        <v>50</v>
      </c>
      <c r="G14" s="19">
        <v>46</v>
      </c>
      <c r="H14" s="19">
        <v>69</v>
      </c>
      <c r="I14" s="19">
        <v>3722</v>
      </c>
      <c r="J14" s="99">
        <f t="shared" si="0"/>
        <v>3953</v>
      </c>
      <c r="L14" s="326"/>
    </row>
    <row r="15" spans="1:12" s="7" customFormat="1" x14ac:dyDescent="0.2">
      <c r="A15" s="94">
        <v>1999</v>
      </c>
      <c r="B15" s="19">
        <v>5</v>
      </c>
      <c r="C15" s="19">
        <v>8</v>
      </c>
      <c r="D15" s="19">
        <v>24</v>
      </c>
      <c r="E15" s="19">
        <v>42</v>
      </c>
      <c r="F15" s="19">
        <v>47</v>
      </c>
      <c r="G15" s="19">
        <v>58</v>
      </c>
      <c r="H15" s="19">
        <v>61</v>
      </c>
      <c r="I15" s="19">
        <v>3903</v>
      </c>
      <c r="J15" s="99">
        <f t="shared" si="0"/>
        <v>4148</v>
      </c>
      <c r="L15" s="326"/>
    </row>
    <row r="16" spans="1:12" s="7" customFormat="1" x14ac:dyDescent="0.2">
      <c r="A16" s="94">
        <v>2000</v>
      </c>
      <c r="B16" s="19">
        <v>5</v>
      </c>
      <c r="C16" s="19">
        <v>11</v>
      </c>
      <c r="D16" s="19">
        <v>22</v>
      </c>
      <c r="E16" s="19">
        <v>35</v>
      </c>
      <c r="F16" s="19">
        <v>66</v>
      </c>
      <c r="G16" s="19">
        <v>46</v>
      </c>
      <c r="H16" s="19">
        <v>74</v>
      </c>
      <c r="I16" s="19">
        <v>4114</v>
      </c>
      <c r="J16" s="99">
        <f t="shared" si="0"/>
        <v>4373</v>
      </c>
      <c r="L16" s="326"/>
    </row>
    <row r="17" spans="1:13" s="21" customFormat="1" x14ac:dyDescent="0.2">
      <c r="A17" s="94">
        <v>2001</v>
      </c>
      <c r="B17" s="19">
        <v>5</v>
      </c>
      <c r="C17" s="19">
        <v>22</v>
      </c>
      <c r="D17" s="19">
        <v>23</v>
      </c>
      <c r="E17" s="19">
        <v>27</v>
      </c>
      <c r="F17" s="19">
        <v>67</v>
      </c>
      <c r="G17" s="19">
        <v>49</v>
      </c>
      <c r="H17" s="19">
        <v>86</v>
      </c>
      <c r="I17" s="19">
        <v>4170</v>
      </c>
      <c r="J17" s="99">
        <f t="shared" si="0"/>
        <v>4449</v>
      </c>
      <c r="L17" s="326"/>
    </row>
    <row r="18" spans="1:13" s="7" customFormat="1" x14ac:dyDescent="0.2">
      <c r="A18" s="94">
        <v>2002</v>
      </c>
      <c r="B18" s="19">
        <v>7</v>
      </c>
      <c r="C18" s="19">
        <v>12</v>
      </c>
      <c r="D18" s="19">
        <v>27</v>
      </c>
      <c r="E18" s="19">
        <v>33</v>
      </c>
      <c r="F18" s="19">
        <v>66</v>
      </c>
      <c r="G18" s="19">
        <v>52</v>
      </c>
      <c r="H18" s="19">
        <v>63</v>
      </c>
      <c r="I18" s="19">
        <v>4186</v>
      </c>
      <c r="J18" s="99">
        <f t="shared" si="0"/>
        <v>4446</v>
      </c>
      <c r="L18" s="326"/>
    </row>
    <row r="19" spans="1:13" s="7" customFormat="1" x14ac:dyDescent="0.2">
      <c r="A19" s="94">
        <v>2003</v>
      </c>
      <c r="B19" s="19">
        <v>4</v>
      </c>
      <c r="C19" s="19">
        <v>12</v>
      </c>
      <c r="D19" s="19">
        <v>31</v>
      </c>
      <c r="E19" s="19">
        <v>35</v>
      </c>
      <c r="F19" s="19">
        <v>66</v>
      </c>
      <c r="G19" s="19">
        <v>58</v>
      </c>
      <c r="H19" s="19">
        <v>78</v>
      </c>
      <c r="I19" s="19">
        <v>4202</v>
      </c>
      <c r="J19" s="99">
        <f t="shared" si="0"/>
        <v>4486</v>
      </c>
      <c r="L19" s="326"/>
    </row>
    <row r="20" spans="1:13" s="7" customFormat="1" x14ac:dyDescent="0.2">
      <c r="A20" s="94">
        <v>2004</v>
      </c>
      <c r="B20" s="19">
        <v>6</v>
      </c>
      <c r="C20" s="19">
        <v>15</v>
      </c>
      <c r="D20" s="19">
        <v>30</v>
      </c>
      <c r="E20" s="19">
        <v>43</v>
      </c>
      <c r="F20" s="19">
        <v>71</v>
      </c>
      <c r="G20" s="19">
        <v>54</v>
      </c>
      <c r="H20" s="19">
        <v>61</v>
      </c>
      <c r="I20" s="19">
        <v>4320</v>
      </c>
      <c r="J20" s="99">
        <f t="shared" si="0"/>
        <v>4600</v>
      </c>
      <c r="L20" s="326"/>
      <c r="M20" s="326"/>
    </row>
    <row r="21" spans="1:13" s="7" customFormat="1" x14ac:dyDescent="0.2">
      <c r="A21" s="94">
        <v>2005</v>
      </c>
      <c r="B21" s="19">
        <v>4</v>
      </c>
      <c r="C21" s="19">
        <v>14</v>
      </c>
      <c r="D21" s="19">
        <v>28</v>
      </c>
      <c r="E21" s="19">
        <v>43</v>
      </c>
      <c r="F21" s="19">
        <v>62</v>
      </c>
      <c r="G21" s="19">
        <v>69</v>
      </c>
      <c r="H21" s="19">
        <v>68</v>
      </c>
      <c r="I21" s="19">
        <v>4245</v>
      </c>
      <c r="J21" s="99">
        <f t="shared" si="0"/>
        <v>4533</v>
      </c>
      <c r="L21" s="326"/>
      <c r="M21" s="326"/>
    </row>
    <row r="22" spans="1:13" s="7" customFormat="1" x14ac:dyDescent="0.2">
      <c r="A22" s="69">
        <v>2006</v>
      </c>
      <c r="B22" s="259">
        <v>6</v>
      </c>
      <c r="C22" s="259">
        <v>12</v>
      </c>
      <c r="D22" s="259">
        <v>25</v>
      </c>
      <c r="E22" s="259">
        <v>53</v>
      </c>
      <c r="F22" s="259">
        <v>72</v>
      </c>
      <c r="G22" s="259">
        <v>56</v>
      </c>
      <c r="H22" s="259">
        <v>76</v>
      </c>
      <c r="I22" s="259">
        <v>4658</v>
      </c>
      <c r="J22" s="99">
        <f t="shared" si="0"/>
        <v>4958</v>
      </c>
      <c r="L22" s="326"/>
      <c r="M22" s="326"/>
    </row>
    <row r="23" spans="1:13" s="7" customFormat="1" x14ac:dyDescent="0.2">
      <c r="A23" s="69">
        <v>2007</v>
      </c>
      <c r="B23" s="259">
        <v>7</v>
      </c>
      <c r="C23" s="259">
        <v>7</v>
      </c>
      <c r="D23" s="259">
        <v>26</v>
      </c>
      <c r="E23" s="259">
        <v>37</v>
      </c>
      <c r="F23" s="259">
        <v>98</v>
      </c>
      <c r="G23" s="259">
        <v>72</v>
      </c>
      <c r="H23" s="259">
        <v>81</v>
      </c>
      <c r="I23" s="259">
        <v>4815</v>
      </c>
      <c r="J23" s="99">
        <f t="shared" si="0"/>
        <v>5143</v>
      </c>
      <c r="L23" s="326"/>
      <c r="M23" s="326"/>
    </row>
    <row r="24" spans="1:13" s="7" customFormat="1" x14ac:dyDescent="0.2">
      <c r="A24" s="69">
        <v>2008</v>
      </c>
      <c r="B24" s="259">
        <v>4</v>
      </c>
      <c r="C24" s="259">
        <v>10</v>
      </c>
      <c r="D24" s="259">
        <v>32</v>
      </c>
      <c r="E24" s="259">
        <v>49</v>
      </c>
      <c r="F24" s="259">
        <v>73</v>
      </c>
      <c r="G24" s="259">
        <v>55</v>
      </c>
      <c r="H24" s="259">
        <v>86</v>
      </c>
      <c r="I24" s="259">
        <v>4913</v>
      </c>
      <c r="J24" s="99">
        <f t="shared" si="0"/>
        <v>5222</v>
      </c>
      <c r="L24" s="326"/>
      <c r="M24" s="326"/>
    </row>
    <row r="25" spans="1:13" s="7" customFormat="1" x14ac:dyDescent="0.2">
      <c r="A25" s="69">
        <v>2009</v>
      </c>
      <c r="B25" s="259">
        <v>7</v>
      </c>
      <c r="C25" s="259">
        <v>14</v>
      </c>
      <c r="D25" s="259">
        <v>29</v>
      </c>
      <c r="E25" s="259">
        <v>50</v>
      </c>
      <c r="F25" s="259">
        <v>69</v>
      </c>
      <c r="G25" s="259">
        <v>75</v>
      </c>
      <c r="H25" s="259">
        <v>70</v>
      </c>
      <c r="I25" s="259">
        <v>5384</v>
      </c>
      <c r="J25" s="99">
        <f t="shared" si="0"/>
        <v>5698</v>
      </c>
      <c r="L25" s="326"/>
      <c r="M25" s="326"/>
    </row>
    <row r="26" spans="1:13" s="7" customFormat="1" x14ac:dyDescent="0.2">
      <c r="A26" s="69">
        <v>2010</v>
      </c>
      <c r="B26" s="259">
        <v>7</v>
      </c>
      <c r="C26" s="259">
        <v>19</v>
      </c>
      <c r="D26" s="259">
        <v>25</v>
      </c>
      <c r="E26" s="259">
        <v>44</v>
      </c>
      <c r="F26" s="259">
        <v>75</v>
      </c>
      <c r="G26" s="259">
        <v>60</v>
      </c>
      <c r="H26" s="259">
        <v>76</v>
      </c>
      <c r="I26" s="259">
        <v>5644</v>
      </c>
      <c r="J26" s="99">
        <f t="shared" si="0"/>
        <v>5950</v>
      </c>
      <c r="L26" s="326"/>
      <c r="M26" s="326"/>
    </row>
    <row r="27" spans="1:13" s="7" customFormat="1" x14ac:dyDescent="0.2">
      <c r="A27" s="69">
        <v>2011</v>
      </c>
      <c r="B27" s="259">
        <v>5</v>
      </c>
      <c r="C27" s="259">
        <v>15</v>
      </c>
      <c r="D27" s="259">
        <v>33</v>
      </c>
      <c r="E27" s="259">
        <v>58</v>
      </c>
      <c r="F27" s="259">
        <v>78</v>
      </c>
      <c r="G27" s="259">
        <v>58</v>
      </c>
      <c r="H27" s="259">
        <v>62</v>
      </c>
      <c r="I27" s="259">
        <v>6095</v>
      </c>
      <c r="J27" s="99">
        <f t="shared" si="0"/>
        <v>6404</v>
      </c>
      <c r="L27" s="326"/>
      <c r="M27" s="326"/>
    </row>
    <row r="28" spans="1:13" s="7" customFormat="1" x14ac:dyDescent="0.2">
      <c r="A28" s="69">
        <v>2012</v>
      </c>
      <c r="B28" s="259">
        <v>7</v>
      </c>
      <c r="C28" s="259">
        <v>13</v>
      </c>
      <c r="D28" s="259">
        <v>33</v>
      </c>
      <c r="E28" s="259">
        <v>42</v>
      </c>
      <c r="F28" s="259">
        <v>80</v>
      </c>
      <c r="G28" s="259">
        <v>66</v>
      </c>
      <c r="H28" s="259">
        <v>84</v>
      </c>
      <c r="I28" s="259">
        <v>6337</v>
      </c>
      <c r="J28" s="99">
        <f t="shared" si="0"/>
        <v>6662</v>
      </c>
      <c r="L28" s="326"/>
      <c r="M28" s="326"/>
    </row>
    <row r="29" spans="1:13" s="7" customFormat="1" x14ac:dyDescent="0.2">
      <c r="A29" s="69">
        <v>2013</v>
      </c>
      <c r="B29" s="259">
        <v>4</v>
      </c>
      <c r="C29" s="259">
        <v>15</v>
      </c>
      <c r="D29" s="259">
        <v>36</v>
      </c>
      <c r="E29" s="259">
        <v>38</v>
      </c>
      <c r="F29" s="259">
        <v>95</v>
      </c>
      <c r="G29" s="259">
        <v>74</v>
      </c>
      <c r="H29" s="259">
        <v>76</v>
      </c>
      <c r="I29" s="259">
        <v>6517</v>
      </c>
      <c r="J29" s="99">
        <f t="shared" ref="J29" si="1">SUM(B29:I29)</f>
        <v>6855</v>
      </c>
      <c r="L29" s="326"/>
      <c r="M29" s="326"/>
    </row>
    <row r="30" spans="1:13" s="7" customFormat="1" x14ac:dyDescent="0.2">
      <c r="A30" s="69">
        <v>2014</v>
      </c>
      <c r="B30" s="259">
        <v>4</v>
      </c>
      <c r="C30" s="259">
        <v>19</v>
      </c>
      <c r="D30" s="259">
        <v>34</v>
      </c>
      <c r="E30" s="259">
        <v>36</v>
      </c>
      <c r="F30" s="259">
        <v>90</v>
      </c>
      <c r="G30" s="259">
        <v>71</v>
      </c>
      <c r="H30" s="259">
        <v>77</v>
      </c>
      <c r="I30" s="259">
        <v>6722</v>
      </c>
      <c r="J30" s="99">
        <f t="shared" ref="J30:J31" si="2">SUM(B30:I30)</f>
        <v>7053</v>
      </c>
      <c r="L30" s="326"/>
      <c r="M30" s="326"/>
    </row>
    <row r="31" spans="1:13" s="7" customFormat="1" x14ac:dyDescent="0.2">
      <c r="A31" s="69">
        <v>2015</v>
      </c>
      <c r="B31" s="259">
        <v>10</v>
      </c>
      <c r="C31" s="259">
        <v>14</v>
      </c>
      <c r="D31" s="259">
        <v>20</v>
      </c>
      <c r="E31" s="259">
        <v>53</v>
      </c>
      <c r="F31" s="259">
        <v>75</v>
      </c>
      <c r="G31" s="259">
        <v>67</v>
      </c>
      <c r="H31" s="259">
        <v>86</v>
      </c>
      <c r="I31" s="259">
        <v>7067</v>
      </c>
      <c r="J31" s="99">
        <f t="shared" si="2"/>
        <v>7392</v>
      </c>
      <c r="L31" s="326"/>
      <c r="M31" s="326"/>
    </row>
    <row r="32" spans="1:13" s="7" customFormat="1" x14ac:dyDescent="0.2">
      <c r="A32" s="69">
        <v>2016</v>
      </c>
      <c r="B32" s="259">
        <v>3</v>
      </c>
      <c r="C32" s="259">
        <v>23</v>
      </c>
      <c r="D32" s="259">
        <v>27</v>
      </c>
      <c r="E32" s="259">
        <v>53</v>
      </c>
      <c r="F32" s="259">
        <v>76</v>
      </c>
      <c r="G32" s="259">
        <v>81</v>
      </c>
      <c r="H32" s="259">
        <v>83</v>
      </c>
      <c r="I32" s="259">
        <v>7453</v>
      </c>
      <c r="J32" s="99">
        <f t="shared" ref="J32:J33" si="3">SUM(B32:I32)</f>
        <v>7799</v>
      </c>
      <c r="L32" s="326"/>
      <c r="M32" s="326"/>
    </row>
    <row r="33" spans="1:13" s="7" customFormat="1" x14ac:dyDescent="0.2">
      <c r="A33" s="69">
        <v>2017</v>
      </c>
      <c r="B33" s="259">
        <v>4</v>
      </c>
      <c r="C33" s="259">
        <v>20</v>
      </c>
      <c r="D33" s="259">
        <v>32</v>
      </c>
      <c r="E33" s="259">
        <v>38</v>
      </c>
      <c r="F33" s="259">
        <v>87</v>
      </c>
      <c r="G33" s="259">
        <v>70</v>
      </c>
      <c r="H33" s="259">
        <v>103</v>
      </c>
      <c r="I33" s="259">
        <v>7590</v>
      </c>
      <c r="J33" s="99">
        <f t="shared" si="3"/>
        <v>7944</v>
      </c>
      <c r="L33" s="326"/>
      <c r="M33" s="326"/>
    </row>
    <row r="34" spans="1:13" s="7" customFormat="1" x14ac:dyDescent="0.2">
      <c r="A34" s="69">
        <v>2018</v>
      </c>
      <c r="B34" s="259">
        <v>5</v>
      </c>
      <c r="C34" s="259">
        <v>17</v>
      </c>
      <c r="D34" s="259">
        <v>20</v>
      </c>
      <c r="E34" s="259">
        <v>55</v>
      </c>
      <c r="F34" s="259">
        <v>81</v>
      </c>
      <c r="G34" s="259">
        <v>78</v>
      </c>
      <c r="H34" s="259">
        <v>78</v>
      </c>
      <c r="I34" s="259">
        <v>7759</v>
      </c>
      <c r="J34" s="99">
        <f t="shared" ref="J34" si="4">SUM(B34:I34)</f>
        <v>8093</v>
      </c>
      <c r="L34" s="326"/>
      <c r="M34" s="326"/>
    </row>
    <row r="35" spans="1:13" s="7" customFormat="1" x14ac:dyDescent="0.2">
      <c r="B35" s="100"/>
      <c r="C35" s="100"/>
      <c r="D35" s="100"/>
      <c r="E35" s="100"/>
      <c r="F35" s="100"/>
      <c r="G35" s="100"/>
      <c r="H35" s="100"/>
      <c r="I35" s="100"/>
      <c r="J35" s="100"/>
    </row>
    <row r="36" spans="1:13" s="7" customFormat="1" x14ac:dyDescent="0.2">
      <c r="B36" s="100"/>
      <c r="C36" s="100"/>
      <c r="D36" s="100"/>
      <c r="E36" s="100"/>
      <c r="F36" s="100"/>
      <c r="G36" s="100"/>
      <c r="H36" s="100"/>
      <c r="I36" s="100"/>
      <c r="J36" s="100"/>
    </row>
    <row r="37" spans="1:13" s="105" customFormat="1" ht="36" x14ac:dyDescent="0.2">
      <c r="A37" s="101" t="s">
        <v>31</v>
      </c>
      <c r="B37" s="200" t="s">
        <v>28</v>
      </c>
      <c r="C37" s="200" t="s">
        <v>29</v>
      </c>
      <c r="D37" s="200" t="s">
        <v>22</v>
      </c>
      <c r="E37" s="200" t="s">
        <v>23</v>
      </c>
      <c r="F37" s="200" t="s">
        <v>24</v>
      </c>
      <c r="G37" s="200" t="s">
        <v>25</v>
      </c>
      <c r="H37" s="200" t="s">
        <v>26</v>
      </c>
      <c r="I37" s="200" t="s">
        <v>42</v>
      </c>
      <c r="J37" s="12" t="s">
        <v>41</v>
      </c>
    </row>
    <row r="38" spans="1:13" s="7" customFormat="1" x14ac:dyDescent="0.2">
      <c r="A38" s="94">
        <v>1992</v>
      </c>
      <c r="B38" s="264">
        <v>8926109</v>
      </c>
      <c r="C38" s="264">
        <v>20632457</v>
      </c>
      <c r="D38" s="264">
        <v>27306497</v>
      </c>
      <c r="E38" s="264">
        <v>23520574</v>
      </c>
      <c r="F38" s="264">
        <v>15875230</v>
      </c>
      <c r="G38" s="264">
        <v>5664874</v>
      </c>
      <c r="H38" s="264">
        <v>3842087</v>
      </c>
      <c r="I38" s="264">
        <v>10227227</v>
      </c>
      <c r="J38" s="265">
        <f t="shared" ref="J38:J58" si="5">SUM(B38:I38)</f>
        <v>115995055</v>
      </c>
    </row>
    <row r="39" spans="1:13" s="7" customFormat="1" x14ac:dyDescent="0.2">
      <c r="A39" s="94">
        <v>1993</v>
      </c>
      <c r="B39" s="264">
        <v>30762187</v>
      </c>
      <c r="C39" s="264">
        <v>17252594</v>
      </c>
      <c r="D39" s="264">
        <v>30757085</v>
      </c>
      <c r="E39" s="264">
        <v>21344699</v>
      </c>
      <c r="F39" s="264">
        <v>14254744</v>
      </c>
      <c r="G39" s="264">
        <v>5097533</v>
      </c>
      <c r="H39" s="264">
        <v>4130046</v>
      </c>
      <c r="I39" s="264">
        <v>9124853</v>
      </c>
      <c r="J39" s="265">
        <f t="shared" si="5"/>
        <v>132723741</v>
      </c>
    </row>
    <row r="40" spans="1:13" s="7" customFormat="1" x14ac:dyDescent="0.2">
      <c r="A40" s="94">
        <v>1994</v>
      </c>
      <c r="B40" s="264">
        <v>17752506</v>
      </c>
      <c r="C40" s="264">
        <v>32120503</v>
      </c>
      <c r="D40" s="264">
        <v>23382357</v>
      </c>
      <c r="E40" s="264">
        <v>14650047</v>
      </c>
      <c r="F40" s="264">
        <v>15475133</v>
      </c>
      <c r="G40" s="264">
        <v>8407195</v>
      </c>
      <c r="H40" s="264">
        <v>3596877</v>
      </c>
      <c r="I40" s="264">
        <v>9034174</v>
      </c>
      <c r="J40" s="265">
        <f t="shared" si="5"/>
        <v>124418792</v>
      </c>
    </row>
    <row r="41" spans="1:13" s="7" customFormat="1" x14ac:dyDescent="0.2">
      <c r="A41" s="94">
        <v>1995</v>
      </c>
      <c r="B41" s="264">
        <v>15822361</v>
      </c>
      <c r="C41" s="264">
        <v>27246520</v>
      </c>
      <c r="D41" s="264">
        <v>32809274</v>
      </c>
      <c r="E41" s="264">
        <v>21087725</v>
      </c>
      <c r="F41" s="264">
        <v>15846975</v>
      </c>
      <c r="G41" s="264">
        <v>5419619</v>
      </c>
      <c r="H41" s="264">
        <v>3921520</v>
      </c>
      <c r="I41" s="264">
        <v>8081482</v>
      </c>
      <c r="J41" s="265">
        <f t="shared" si="5"/>
        <v>130235476</v>
      </c>
    </row>
    <row r="42" spans="1:13" s="7" customFormat="1" x14ac:dyDescent="0.2">
      <c r="A42" s="94">
        <v>1996</v>
      </c>
      <c r="B42" s="264">
        <v>24714831</v>
      </c>
      <c r="C42" s="264">
        <v>26920986</v>
      </c>
      <c r="D42" s="264">
        <v>27876107</v>
      </c>
      <c r="E42" s="264">
        <v>22200345</v>
      </c>
      <c r="F42" s="264">
        <v>16142784</v>
      </c>
      <c r="G42" s="264">
        <v>7981403</v>
      </c>
      <c r="H42" s="264">
        <v>3915421</v>
      </c>
      <c r="I42" s="264">
        <v>6988707</v>
      </c>
      <c r="J42" s="265">
        <f t="shared" si="5"/>
        <v>136740584</v>
      </c>
    </row>
    <row r="43" spans="1:13" s="7" customFormat="1" x14ac:dyDescent="0.2">
      <c r="A43" s="94">
        <v>1997</v>
      </c>
      <c r="B43" s="264">
        <v>27216086</v>
      </c>
      <c r="C43" s="264">
        <v>31410076</v>
      </c>
      <c r="D43" s="264">
        <v>34207591</v>
      </c>
      <c r="E43" s="264">
        <v>21334212</v>
      </c>
      <c r="F43" s="264">
        <v>17127140</v>
      </c>
      <c r="G43" s="264">
        <v>6142750</v>
      </c>
      <c r="H43" s="264">
        <v>3723447</v>
      </c>
      <c r="I43" s="264">
        <v>8097732</v>
      </c>
      <c r="J43" s="265">
        <f t="shared" si="5"/>
        <v>149259034</v>
      </c>
    </row>
    <row r="44" spans="1:13" s="7" customFormat="1" x14ac:dyDescent="0.2">
      <c r="A44" s="94">
        <v>1998</v>
      </c>
      <c r="B44" s="264">
        <v>53724822</v>
      </c>
      <c r="C44" s="264">
        <v>31826573</v>
      </c>
      <c r="D44" s="264">
        <v>29362329</v>
      </c>
      <c r="E44" s="264">
        <v>18780756</v>
      </c>
      <c r="F44" s="264">
        <v>17341965</v>
      </c>
      <c r="G44" s="264">
        <v>7028817</v>
      </c>
      <c r="H44" s="264">
        <v>5146388</v>
      </c>
      <c r="I44" s="264">
        <v>7390977</v>
      </c>
      <c r="J44" s="265">
        <f t="shared" si="5"/>
        <v>170602627</v>
      </c>
    </row>
    <row r="45" spans="1:13" s="37" customFormat="1" x14ac:dyDescent="0.2">
      <c r="A45" s="94">
        <v>1999</v>
      </c>
      <c r="B45" s="264">
        <v>31972985</v>
      </c>
      <c r="C45" s="264">
        <v>22154643</v>
      </c>
      <c r="D45" s="264">
        <v>31615397</v>
      </c>
      <c r="E45" s="264">
        <v>32045317</v>
      </c>
      <c r="F45" s="264">
        <v>14857112</v>
      </c>
      <c r="G45" s="264">
        <v>8579370</v>
      </c>
      <c r="H45" s="264">
        <v>4371991</v>
      </c>
      <c r="I45" s="264">
        <v>8011352</v>
      </c>
      <c r="J45" s="265">
        <f t="shared" si="5"/>
        <v>153608167</v>
      </c>
    </row>
    <row r="46" spans="1:13" x14ac:dyDescent="0.2">
      <c r="A46" s="94">
        <v>2000</v>
      </c>
      <c r="B46" s="264">
        <v>31980252</v>
      </c>
      <c r="C46" s="264">
        <v>32431726</v>
      </c>
      <c r="D46" s="264">
        <v>33800422</v>
      </c>
      <c r="E46" s="264">
        <v>24140102</v>
      </c>
      <c r="F46" s="264">
        <v>22819145</v>
      </c>
      <c r="G46" s="264">
        <v>6621175</v>
      </c>
      <c r="H46" s="264">
        <v>5518975</v>
      </c>
      <c r="I46" s="264">
        <v>8445718</v>
      </c>
      <c r="J46" s="265">
        <f t="shared" si="5"/>
        <v>165757515</v>
      </c>
    </row>
    <row r="47" spans="1:13" x14ac:dyDescent="0.2">
      <c r="A47" s="94">
        <v>2001</v>
      </c>
      <c r="B47" s="264">
        <v>33098925</v>
      </c>
      <c r="C47" s="264">
        <v>60448458</v>
      </c>
      <c r="D47" s="264">
        <v>32904871</v>
      </c>
      <c r="E47" s="264">
        <v>18236153</v>
      </c>
      <c r="F47" s="264">
        <v>21255375</v>
      </c>
      <c r="G47" s="264">
        <v>6933005</v>
      </c>
      <c r="H47" s="264">
        <v>6202926</v>
      </c>
      <c r="I47" s="264">
        <v>8374620</v>
      </c>
      <c r="J47" s="265">
        <f t="shared" si="5"/>
        <v>187454333</v>
      </c>
    </row>
    <row r="48" spans="1:13" x14ac:dyDescent="0.2">
      <c r="A48" s="94">
        <v>2002</v>
      </c>
      <c r="B48" s="264">
        <v>47581103</v>
      </c>
      <c r="C48" s="264">
        <v>36126985</v>
      </c>
      <c r="D48" s="264">
        <v>36741952</v>
      </c>
      <c r="E48" s="264">
        <v>22928886</v>
      </c>
      <c r="F48" s="264">
        <v>20833315</v>
      </c>
      <c r="G48" s="264">
        <v>7348599</v>
      </c>
      <c r="H48" s="264">
        <v>4249156</v>
      </c>
      <c r="I48" s="264">
        <v>8599647</v>
      </c>
      <c r="J48" s="265">
        <f t="shared" si="5"/>
        <v>184409643</v>
      </c>
    </row>
    <row r="49" spans="1:10" x14ac:dyDescent="0.2">
      <c r="A49" s="94">
        <v>2003</v>
      </c>
      <c r="B49" s="264">
        <v>25063176</v>
      </c>
      <c r="C49" s="264">
        <v>36947006</v>
      </c>
      <c r="D49" s="264">
        <v>41887985</v>
      </c>
      <c r="E49" s="264">
        <v>24718111</v>
      </c>
      <c r="F49" s="264">
        <v>22640696</v>
      </c>
      <c r="G49" s="264">
        <v>8384356</v>
      </c>
      <c r="H49" s="264">
        <v>5493356</v>
      </c>
      <c r="I49" s="264">
        <v>8322585</v>
      </c>
      <c r="J49" s="265">
        <f t="shared" si="5"/>
        <v>173457271</v>
      </c>
    </row>
    <row r="50" spans="1:10" x14ac:dyDescent="0.2">
      <c r="A50" s="94">
        <v>2004</v>
      </c>
      <c r="B50" s="264">
        <v>37132402</v>
      </c>
      <c r="C50" s="264">
        <v>39642035</v>
      </c>
      <c r="D50" s="264">
        <v>42166521</v>
      </c>
      <c r="E50" s="264">
        <v>31211997</v>
      </c>
      <c r="F50" s="264">
        <v>23155245</v>
      </c>
      <c r="G50" s="264">
        <v>7701232</v>
      </c>
      <c r="H50" s="264">
        <v>4133096</v>
      </c>
      <c r="I50" s="264">
        <v>9413497</v>
      </c>
      <c r="J50" s="265">
        <f t="shared" si="5"/>
        <v>194556025</v>
      </c>
    </row>
    <row r="51" spans="1:10" x14ac:dyDescent="0.2">
      <c r="A51" s="94">
        <v>2005</v>
      </c>
      <c r="B51" s="264">
        <v>22910375</v>
      </c>
      <c r="C51" s="264">
        <v>37255002</v>
      </c>
      <c r="D51" s="264">
        <v>39064009</v>
      </c>
      <c r="E51" s="264">
        <v>30258379</v>
      </c>
      <c r="F51" s="264">
        <v>21450480</v>
      </c>
      <c r="G51" s="264">
        <v>10100979</v>
      </c>
      <c r="H51" s="264">
        <v>4681224</v>
      </c>
      <c r="I51" s="264">
        <v>8715857</v>
      </c>
      <c r="J51" s="265">
        <f t="shared" si="5"/>
        <v>174436305</v>
      </c>
    </row>
    <row r="52" spans="1:10" x14ac:dyDescent="0.2">
      <c r="A52" s="260">
        <v>2006</v>
      </c>
      <c r="B52" s="266">
        <v>37120896</v>
      </c>
      <c r="C52" s="266">
        <v>32495772</v>
      </c>
      <c r="D52" s="266">
        <v>34503065</v>
      </c>
      <c r="E52" s="266">
        <v>36856199</v>
      </c>
      <c r="F52" s="266">
        <v>24490611</v>
      </c>
      <c r="G52" s="266">
        <v>7811922</v>
      </c>
      <c r="H52" s="266">
        <v>5186893</v>
      </c>
      <c r="I52" s="266">
        <v>9056402</v>
      </c>
      <c r="J52" s="265">
        <f t="shared" si="5"/>
        <v>187521760</v>
      </c>
    </row>
    <row r="53" spans="1:10" x14ac:dyDescent="0.2">
      <c r="A53" s="260">
        <v>2007</v>
      </c>
      <c r="B53" s="266">
        <v>41160889</v>
      </c>
      <c r="C53" s="266">
        <v>17119218</v>
      </c>
      <c r="D53" s="266">
        <v>36407091</v>
      </c>
      <c r="E53" s="266">
        <v>26289688</v>
      </c>
      <c r="F53" s="266">
        <v>31159145</v>
      </c>
      <c r="G53" s="266">
        <v>10671311</v>
      </c>
      <c r="H53" s="266">
        <v>5682518</v>
      </c>
      <c r="I53" s="266">
        <v>8344125</v>
      </c>
      <c r="J53" s="265">
        <f t="shared" si="5"/>
        <v>176833985</v>
      </c>
    </row>
    <row r="54" spans="1:10" x14ac:dyDescent="0.2">
      <c r="A54" s="260">
        <v>2008</v>
      </c>
      <c r="B54" s="266">
        <v>35817285</v>
      </c>
      <c r="C54" s="266">
        <v>28175548</v>
      </c>
      <c r="D54" s="266">
        <v>42808636</v>
      </c>
      <c r="E54" s="266">
        <v>34446899</v>
      </c>
      <c r="F54" s="266">
        <v>24120573</v>
      </c>
      <c r="G54" s="266">
        <v>7736027</v>
      </c>
      <c r="H54" s="266">
        <v>6065983</v>
      </c>
      <c r="I54" s="266">
        <v>9349409</v>
      </c>
      <c r="J54" s="265">
        <f t="shared" si="5"/>
        <v>188520360</v>
      </c>
    </row>
    <row r="55" spans="1:10" x14ac:dyDescent="0.2">
      <c r="A55" s="260">
        <v>2009</v>
      </c>
      <c r="B55" s="266">
        <v>38881528</v>
      </c>
      <c r="C55" s="266">
        <v>38758061</v>
      </c>
      <c r="D55" s="266">
        <v>40745814</v>
      </c>
      <c r="E55" s="266">
        <v>35716702</v>
      </c>
      <c r="F55" s="266">
        <v>20891086</v>
      </c>
      <c r="G55" s="266">
        <v>10964553</v>
      </c>
      <c r="H55" s="266">
        <v>5038350</v>
      </c>
      <c r="I55" s="266">
        <v>8713035</v>
      </c>
      <c r="J55" s="265">
        <f t="shared" si="5"/>
        <v>199709129</v>
      </c>
    </row>
    <row r="56" spans="1:10" x14ac:dyDescent="0.2">
      <c r="A56" s="260">
        <v>2010</v>
      </c>
      <c r="B56" s="266">
        <v>37573342</v>
      </c>
      <c r="C56" s="266">
        <v>55939211</v>
      </c>
      <c r="D56" s="266">
        <v>33408057</v>
      </c>
      <c r="E56" s="266">
        <v>30025948</v>
      </c>
      <c r="F56" s="266">
        <v>24420364</v>
      </c>
      <c r="G56" s="266">
        <v>8577152</v>
      </c>
      <c r="H56" s="266">
        <v>5337422</v>
      </c>
      <c r="I56" s="266">
        <v>9826760</v>
      </c>
      <c r="J56" s="265">
        <f t="shared" si="5"/>
        <v>205108256</v>
      </c>
    </row>
    <row r="57" spans="1:10" x14ac:dyDescent="0.2">
      <c r="A57" s="260">
        <v>2011</v>
      </c>
      <c r="B57" s="266">
        <v>41322954</v>
      </c>
      <c r="C57" s="266">
        <v>41193235</v>
      </c>
      <c r="D57" s="266">
        <v>45561202</v>
      </c>
      <c r="E57" s="266">
        <v>40639943</v>
      </c>
      <c r="F57" s="266">
        <v>23719783</v>
      </c>
      <c r="G57" s="266">
        <v>8282822</v>
      </c>
      <c r="H57" s="266">
        <v>4304875</v>
      </c>
      <c r="I57" s="266">
        <v>9703753</v>
      </c>
      <c r="J57" s="265">
        <f t="shared" si="5"/>
        <v>214728567</v>
      </c>
    </row>
    <row r="58" spans="1:10" x14ac:dyDescent="0.2">
      <c r="A58" s="260">
        <v>2012</v>
      </c>
      <c r="B58" s="266">
        <v>36305963</v>
      </c>
      <c r="C58" s="266">
        <v>37308129</v>
      </c>
      <c r="D58" s="266">
        <v>47262805</v>
      </c>
      <c r="E58" s="266">
        <v>29103298</v>
      </c>
      <c r="F58" s="266">
        <v>26657791</v>
      </c>
      <c r="G58" s="266">
        <v>9265406</v>
      </c>
      <c r="H58" s="266">
        <v>5982994</v>
      </c>
      <c r="I58" s="266">
        <v>9170989</v>
      </c>
      <c r="J58" s="265">
        <f t="shared" si="5"/>
        <v>201057375</v>
      </c>
    </row>
    <row r="59" spans="1:10" x14ac:dyDescent="0.2">
      <c r="A59" s="260">
        <v>2013</v>
      </c>
      <c r="B59" s="266">
        <v>17354691</v>
      </c>
      <c r="C59" s="266">
        <v>40939127</v>
      </c>
      <c r="D59" s="266">
        <v>50989050</v>
      </c>
      <c r="E59" s="266">
        <v>26267007</v>
      </c>
      <c r="F59" s="266">
        <v>30252175</v>
      </c>
      <c r="G59" s="266">
        <v>10474443</v>
      </c>
      <c r="H59" s="266">
        <v>5375496</v>
      </c>
      <c r="I59" s="266">
        <v>9411746</v>
      </c>
      <c r="J59" s="265">
        <f t="shared" ref="J59:J61" si="6">SUM(B59:I59)</f>
        <v>191063735</v>
      </c>
    </row>
    <row r="60" spans="1:10" x14ac:dyDescent="0.2">
      <c r="A60" s="260">
        <v>2014</v>
      </c>
      <c r="B60" s="266">
        <v>26915215</v>
      </c>
      <c r="C60" s="266">
        <v>50972351</v>
      </c>
      <c r="D60" s="266">
        <v>47977733</v>
      </c>
      <c r="E60" s="266">
        <v>24671675</v>
      </c>
      <c r="F60" s="266">
        <v>29529045</v>
      </c>
      <c r="G60" s="266">
        <v>10370298</v>
      </c>
      <c r="H60" s="266">
        <v>5367317</v>
      </c>
      <c r="I60" s="266">
        <v>9882283</v>
      </c>
      <c r="J60" s="265">
        <f t="shared" si="6"/>
        <v>205685917</v>
      </c>
    </row>
    <row r="61" spans="1:10" x14ac:dyDescent="0.2">
      <c r="A61" s="260">
        <v>2015</v>
      </c>
      <c r="B61" s="266">
        <v>51168547</v>
      </c>
      <c r="C61" s="266">
        <v>37692894</v>
      </c>
      <c r="D61" s="266">
        <v>27349317</v>
      </c>
      <c r="E61" s="266">
        <v>37414971</v>
      </c>
      <c r="F61" s="266">
        <v>23265023</v>
      </c>
      <c r="G61" s="266">
        <v>9053859</v>
      </c>
      <c r="H61" s="266">
        <v>5972701</v>
      </c>
      <c r="I61" s="266">
        <v>10326808</v>
      </c>
      <c r="J61" s="265">
        <f t="shared" si="6"/>
        <v>202244120</v>
      </c>
    </row>
    <row r="62" spans="1:10" x14ac:dyDescent="0.2">
      <c r="A62" s="260">
        <v>2016</v>
      </c>
      <c r="B62" s="266">
        <v>13894347</v>
      </c>
      <c r="C62" s="266">
        <v>67391829</v>
      </c>
      <c r="D62" s="266">
        <v>38999188</v>
      </c>
      <c r="E62" s="266">
        <v>36497222</v>
      </c>
      <c r="F62" s="266">
        <v>24900653</v>
      </c>
      <c r="G62" s="266">
        <v>11428813</v>
      </c>
      <c r="H62" s="266">
        <v>5762252</v>
      </c>
      <c r="I62" s="266">
        <v>10845976</v>
      </c>
      <c r="J62" s="265">
        <f t="shared" ref="J62:J63" si="7">SUM(B62:I62)</f>
        <v>209720280</v>
      </c>
    </row>
    <row r="63" spans="1:10" x14ac:dyDescent="0.2">
      <c r="A63" s="260">
        <v>2017</v>
      </c>
      <c r="B63" s="266">
        <v>19746553</v>
      </c>
      <c r="C63" s="266">
        <v>59488845</v>
      </c>
      <c r="D63" s="266">
        <v>44926544</v>
      </c>
      <c r="E63" s="266">
        <v>26633985</v>
      </c>
      <c r="F63" s="266">
        <v>27161383</v>
      </c>
      <c r="G63" s="266">
        <v>9996580</v>
      </c>
      <c r="H63" s="266">
        <v>7438766</v>
      </c>
      <c r="I63" s="266">
        <v>10437599</v>
      </c>
      <c r="J63" s="265">
        <f t="shared" si="7"/>
        <v>205830255</v>
      </c>
    </row>
    <row r="64" spans="1:10" x14ac:dyDescent="0.2">
      <c r="A64" s="260">
        <v>2018</v>
      </c>
      <c r="B64" s="266">
        <v>26300796</v>
      </c>
      <c r="C64" s="266">
        <v>49073210</v>
      </c>
      <c r="D64" s="266">
        <v>29809667</v>
      </c>
      <c r="E64" s="266">
        <v>37575189</v>
      </c>
      <c r="F64" s="266">
        <v>25553521</v>
      </c>
      <c r="G64" s="266">
        <v>11224578</v>
      </c>
      <c r="H64" s="266">
        <v>5749908</v>
      </c>
      <c r="I64" s="266">
        <v>11782593</v>
      </c>
      <c r="J64" s="265">
        <f t="shared" ref="J64" si="8">SUM(B64:I64)</f>
        <v>197069462</v>
      </c>
    </row>
    <row r="67" spans="1:10" s="105" customFormat="1" ht="36" x14ac:dyDescent="0.2">
      <c r="A67" s="101" t="s">
        <v>43</v>
      </c>
      <c r="B67" s="200" t="s">
        <v>28</v>
      </c>
      <c r="C67" s="200" t="s">
        <v>29</v>
      </c>
      <c r="D67" s="200" t="s">
        <v>22</v>
      </c>
      <c r="E67" s="200" t="s">
        <v>23</v>
      </c>
      <c r="F67" s="200" t="s">
        <v>24</v>
      </c>
      <c r="G67" s="200" t="s">
        <v>25</v>
      </c>
      <c r="H67" s="200" t="s">
        <v>26</v>
      </c>
      <c r="I67" s="200" t="s">
        <v>42</v>
      </c>
      <c r="J67" s="12" t="s">
        <v>41</v>
      </c>
    </row>
    <row r="68" spans="1:10" s="7" customFormat="1" x14ac:dyDescent="0.2">
      <c r="A68" s="94">
        <v>1992</v>
      </c>
      <c r="B68" s="264">
        <v>48601619.560000002</v>
      </c>
      <c r="C68" s="264">
        <v>108649032.68000001</v>
      </c>
      <c r="D68" s="264">
        <v>144321389</v>
      </c>
      <c r="E68" s="264">
        <v>124437507.09</v>
      </c>
      <c r="F68" s="264">
        <v>82075168.469999999</v>
      </c>
      <c r="G68" s="264">
        <v>29127365.539999999</v>
      </c>
      <c r="H68" s="264">
        <v>19133581.09</v>
      </c>
      <c r="I68" s="264">
        <v>44478018.600000001</v>
      </c>
      <c r="J68" s="265">
        <f t="shared" ref="J68:J88" si="9">SUM(B68:I68)</f>
        <v>600823682.03000009</v>
      </c>
    </row>
    <row r="69" spans="1:10" s="7" customFormat="1" x14ac:dyDescent="0.2">
      <c r="A69" s="94">
        <v>1993</v>
      </c>
      <c r="B69" s="264">
        <v>161851196.74000001</v>
      </c>
      <c r="C69" s="264">
        <v>91456063.579999998</v>
      </c>
      <c r="D69" s="264">
        <v>161125209.53999999</v>
      </c>
      <c r="E69" s="264">
        <v>111673281.48999999</v>
      </c>
      <c r="F69" s="264">
        <v>75998750.280000001</v>
      </c>
      <c r="G69" s="264">
        <v>26521624.289999999</v>
      </c>
      <c r="H69" s="264">
        <v>20543549.32</v>
      </c>
      <c r="I69" s="264">
        <v>39750635.090000004</v>
      </c>
      <c r="J69" s="265">
        <f t="shared" si="9"/>
        <v>688920310.33000004</v>
      </c>
    </row>
    <row r="70" spans="1:10" s="7" customFormat="1" x14ac:dyDescent="0.2">
      <c r="A70" s="94">
        <v>1994</v>
      </c>
      <c r="B70" s="264">
        <v>93085600.659999996</v>
      </c>
      <c r="C70" s="264">
        <v>171846621.61000001</v>
      </c>
      <c r="D70" s="264">
        <v>125888325.17</v>
      </c>
      <c r="E70" s="264">
        <v>78652593.400000006</v>
      </c>
      <c r="F70" s="264">
        <v>82174673.819999993</v>
      </c>
      <c r="G70" s="264">
        <v>43832515.130000003</v>
      </c>
      <c r="H70" s="264">
        <v>17443749.93</v>
      </c>
      <c r="I70" s="264">
        <v>40595091.200000003</v>
      </c>
      <c r="J70" s="265">
        <f t="shared" si="9"/>
        <v>653519170.92000008</v>
      </c>
    </row>
    <row r="71" spans="1:10" s="7" customFormat="1" x14ac:dyDescent="0.2">
      <c r="A71" s="94">
        <v>1995</v>
      </c>
      <c r="B71" s="264">
        <v>82898695.840000004</v>
      </c>
      <c r="C71" s="264">
        <v>145513247.97</v>
      </c>
      <c r="D71" s="264">
        <v>179837954.19999999</v>
      </c>
      <c r="E71" s="264">
        <v>112026982.59</v>
      </c>
      <c r="F71" s="264">
        <v>86190706.019999996</v>
      </c>
      <c r="G71" s="264">
        <v>28712917.050000001</v>
      </c>
      <c r="H71" s="264">
        <v>18906588.789999999</v>
      </c>
      <c r="I71" s="264">
        <v>36039432.600000001</v>
      </c>
      <c r="J71" s="265">
        <f t="shared" si="9"/>
        <v>690126525.05999994</v>
      </c>
    </row>
    <row r="72" spans="1:10" s="7" customFormat="1" x14ac:dyDescent="0.2">
      <c r="A72" s="94">
        <v>1996</v>
      </c>
      <c r="B72" s="264">
        <v>133524549.79000001</v>
      </c>
      <c r="C72" s="264">
        <v>144196712.63</v>
      </c>
      <c r="D72" s="264">
        <v>151672322.84</v>
      </c>
      <c r="E72" s="264">
        <v>119876910.27</v>
      </c>
      <c r="F72" s="264">
        <v>86353091.239999995</v>
      </c>
      <c r="G72" s="264">
        <v>40821659.039999999</v>
      </c>
      <c r="H72" s="264">
        <v>18917620.120000001</v>
      </c>
      <c r="I72" s="264">
        <v>30615504.75</v>
      </c>
      <c r="J72" s="265">
        <f t="shared" si="9"/>
        <v>725978370.67999995</v>
      </c>
    </row>
    <row r="73" spans="1:10" s="7" customFormat="1" x14ac:dyDescent="0.2">
      <c r="A73" s="94">
        <v>1997</v>
      </c>
      <c r="B73" s="264">
        <v>146160766.72999999</v>
      </c>
      <c r="C73" s="264">
        <v>172165308.21000001</v>
      </c>
      <c r="D73" s="264">
        <v>181338234.81</v>
      </c>
      <c r="E73" s="264">
        <v>114252848.18000001</v>
      </c>
      <c r="F73" s="264">
        <v>91734537.319999993</v>
      </c>
      <c r="G73" s="264">
        <v>31849477.879999999</v>
      </c>
      <c r="H73" s="264">
        <v>18053547.109999999</v>
      </c>
      <c r="I73" s="264">
        <v>34616350.990000002</v>
      </c>
      <c r="J73" s="265">
        <f t="shared" si="9"/>
        <v>790171071.23000002</v>
      </c>
    </row>
    <row r="74" spans="1:10" s="7" customFormat="1" x14ac:dyDescent="0.2">
      <c r="A74" s="94">
        <v>1998</v>
      </c>
      <c r="B74" s="264">
        <v>296293990.69999999</v>
      </c>
      <c r="C74" s="264">
        <v>174186535.61000001</v>
      </c>
      <c r="D74" s="264">
        <v>159473458.59999999</v>
      </c>
      <c r="E74" s="264">
        <v>102102150.37</v>
      </c>
      <c r="F74" s="264">
        <v>92862494.159999996</v>
      </c>
      <c r="G74" s="264">
        <v>35942665.590000004</v>
      </c>
      <c r="H74" s="264">
        <v>24514895.23</v>
      </c>
      <c r="I74" s="264">
        <v>31649824.949999999</v>
      </c>
      <c r="J74" s="265">
        <f t="shared" si="9"/>
        <v>917026015.21000004</v>
      </c>
    </row>
    <row r="75" spans="1:10" s="37" customFormat="1" x14ac:dyDescent="0.2">
      <c r="A75" s="94">
        <v>1999</v>
      </c>
      <c r="B75" s="264">
        <v>174897769.34999999</v>
      </c>
      <c r="C75" s="264">
        <v>112552283.83</v>
      </c>
      <c r="D75" s="264">
        <v>174182492.47999999</v>
      </c>
      <c r="E75" s="264">
        <v>177790916.69</v>
      </c>
      <c r="F75" s="264">
        <v>81744786.170000002</v>
      </c>
      <c r="G75" s="264">
        <v>44435213.560000002</v>
      </c>
      <c r="H75" s="264">
        <v>22325615.82</v>
      </c>
      <c r="I75" s="264">
        <v>36036860.869999997</v>
      </c>
      <c r="J75" s="265">
        <f t="shared" si="9"/>
        <v>823965938.76999998</v>
      </c>
    </row>
    <row r="76" spans="1:10" x14ac:dyDescent="0.2">
      <c r="A76" s="94">
        <v>2000</v>
      </c>
      <c r="B76" s="264">
        <v>174273315.90000001</v>
      </c>
      <c r="C76" s="264">
        <v>180827082.34999999</v>
      </c>
      <c r="D76" s="264">
        <v>184448327.69999999</v>
      </c>
      <c r="E76" s="264">
        <v>133818932.91</v>
      </c>
      <c r="F76" s="264">
        <v>124516498.56</v>
      </c>
      <c r="G76" s="264">
        <v>32522800.140000001</v>
      </c>
      <c r="H76" s="264">
        <v>26119534.109999999</v>
      </c>
      <c r="I76" s="264">
        <v>37424653.740000002</v>
      </c>
      <c r="J76" s="265">
        <f t="shared" si="9"/>
        <v>893951145.41000009</v>
      </c>
    </row>
    <row r="77" spans="1:10" x14ac:dyDescent="0.2">
      <c r="A77" s="94">
        <v>2001</v>
      </c>
      <c r="B77" s="264">
        <v>185259915.43000001</v>
      </c>
      <c r="C77" s="264">
        <v>334759727.95999998</v>
      </c>
      <c r="D77" s="264">
        <v>182573115.77000001</v>
      </c>
      <c r="E77" s="264">
        <v>101443518.25</v>
      </c>
      <c r="F77" s="264">
        <v>116005676.73</v>
      </c>
      <c r="G77" s="264">
        <v>35291840.259999998</v>
      </c>
      <c r="H77" s="264">
        <v>30068299.809999999</v>
      </c>
      <c r="I77" s="264">
        <v>35605345.289999999</v>
      </c>
      <c r="J77" s="265">
        <f t="shared" si="9"/>
        <v>1021007439.4999999</v>
      </c>
    </row>
    <row r="78" spans="1:10" x14ac:dyDescent="0.2">
      <c r="A78" s="94">
        <v>2002</v>
      </c>
      <c r="B78" s="264">
        <v>270624203.49000001</v>
      </c>
      <c r="C78" s="264">
        <v>205371866.44</v>
      </c>
      <c r="D78" s="264">
        <v>206083022.86000001</v>
      </c>
      <c r="E78" s="264">
        <v>132487102.44</v>
      </c>
      <c r="F78" s="264">
        <v>116893935.86</v>
      </c>
      <c r="G78" s="264">
        <v>39515358.969999999</v>
      </c>
      <c r="H78" s="264">
        <v>21453519.75</v>
      </c>
      <c r="I78" s="264">
        <v>37579856.619999997</v>
      </c>
      <c r="J78" s="265">
        <f t="shared" si="9"/>
        <v>1030008866.4300001</v>
      </c>
    </row>
    <row r="79" spans="1:10" x14ac:dyDescent="0.2">
      <c r="A79" s="94">
        <v>2003</v>
      </c>
      <c r="B79" s="264">
        <v>146887695.72</v>
      </c>
      <c r="C79" s="264">
        <v>218663750.81999999</v>
      </c>
      <c r="D79" s="264">
        <v>247888887.06</v>
      </c>
      <c r="E79" s="264">
        <v>143471354.22</v>
      </c>
      <c r="F79" s="264">
        <v>126991737.36</v>
      </c>
      <c r="G79" s="264">
        <v>46564817.450000003</v>
      </c>
      <c r="H79" s="264">
        <v>29119334.289999999</v>
      </c>
      <c r="I79" s="264">
        <v>36518739.75</v>
      </c>
      <c r="J79" s="265">
        <f t="shared" si="9"/>
        <v>996106316.66999996</v>
      </c>
    </row>
    <row r="80" spans="1:10" x14ac:dyDescent="0.2">
      <c r="A80" s="94">
        <v>2004</v>
      </c>
      <c r="B80" s="264">
        <v>216595771.97999999</v>
      </c>
      <c r="C80" s="264">
        <v>238148920.00999999</v>
      </c>
      <c r="D80" s="264">
        <v>250407329.81999999</v>
      </c>
      <c r="E80" s="264">
        <v>186305657.22</v>
      </c>
      <c r="F80" s="264">
        <v>135253375.21000001</v>
      </c>
      <c r="G80" s="264">
        <v>43730356.539999999</v>
      </c>
      <c r="H80" s="264">
        <v>21023830.359999999</v>
      </c>
      <c r="I80" s="264">
        <v>42824283.719999999</v>
      </c>
      <c r="J80" s="265">
        <f t="shared" si="9"/>
        <v>1134289524.8599999</v>
      </c>
    </row>
    <row r="81" spans="1:10" x14ac:dyDescent="0.2">
      <c r="A81" s="94">
        <v>2005</v>
      </c>
      <c r="B81" s="264">
        <v>138210113.12</v>
      </c>
      <c r="C81" s="264">
        <v>224125469.94</v>
      </c>
      <c r="D81" s="264">
        <v>232532719.16</v>
      </c>
      <c r="E81" s="264">
        <v>184203706.28</v>
      </c>
      <c r="F81" s="264">
        <v>127741251.67</v>
      </c>
      <c r="G81" s="264">
        <v>56590133.829999998</v>
      </c>
      <c r="H81" s="264">
        <v>23497735.07</v>
      </c>
      <c r="I81" s="264">
        <v>39588087.890000001</v>
      </c>
      <c r="J81" s="265">
        <f t="shared" si="9"/>
        <v>1026489216.96</v>
      </c>
    </row>
    <row r="82" spans="1:10" x14ac:dyDescent="0.2">
      <c r="A82" s="260">
        <v>2006</v>
      </c>
      <c r="B82" s="266">
        <v>227107262.87</v>
      </c>
      <c r="C82" s="266">
        <v>201196102.12</v>
      </c>
      <c r="D82" s="266">
        <v>207798768.58000001</v>
      </c>
      <c r="E82" s="266">
        <v>221683742.13999999</v>
      </c>
      <c r="F82" s="266">
        <v>145228686.28999999</v>
      </c>
      <c r="G82" s="266">
        <v>44550837.359999999</v>
      </c>
      <c r="H82" s="266">
        <v>26950412.829999998</v>
      </c>
      <c r="I82" s="266">
        <v>40921838.32</v>
      </c>
      <c r="J82" s="265">
        <f t="shared" si="9"/>
        <v>1115437650.51</v>
      </c>
    </row>
    <row r="83" spans="1:10" x14ac:dyDescent="0.2">
      <c r="A83" s="260">
        <v>2007</v>
      </c>
      <c r="B83" s="266">
        <v>249824063.93000001</v>
      </c>
      <c r="C83" s="266">
        <v>104935615.06</v>
      </c>
      <c r="D83" s="266">
        <v>224231906.06999999</v>
      </c>
      <c r="E83" s="266">
        <v>160959715.03999999</v>
      </c>
      <c r="F83" s="266">
        <v>186038383.59</v>
      </c>
      <c r="G83" s="266">
        <v>62197535.560000002</v>
      </c>
      <c r="H83" s="266">
        <v>28728690.600000001</v>
      </c>
      <c r="I83" s="266">
        <v>37435570.659999996</v>
      </c>
      <c r="J83" s="265">
        <f t="shared" si="9"/>
        <v>1054351480.51</v>
      </c>
    </row>
    <row r="84" spans="1:10" x14ac:dyDescent="0.2">
      <c r="A84" s="260">
        <v>2008</v>
      </c>
      <c r="B84" s="266">
        <v>219056008.83000001</v>
      </c>
      <c r="C84" s="266">
        <v>175556233.30000001</v>
      </c>
      <c r="D84" s="266">
        <v>266549266.38999999</v>
      </c>
      <c r="E84" s="266">
        <v>210603357.72</v>
      </c>
      <c r="F84" s="266">
        <v>143774397.59</v>
      </c>
      <c r="G84" s="266">
        <v>45426696.75</v>
      </c>
      <c r="H84" s="266">
        <v>31143766.079999998</v>
      </c>
      <c r="I84" s="266">
        <v>42318323.560000002</v>
      </c>
      <c r="J84" s="265">
        <f t="shared" si="9"/>
        <v>1134428050.22</v>
      </c>
    </row>
    <row r="85" spans="1:10" x14ac:dyDescent="0.2">
      <c r="A85" s="260">
        <v>2009</v>
      </c>
      <c r="B85" s="266">
        <v>258781833.59999999</v>
      </c>
      <c r="C85" s="266">
        <v>237118432.03999999</v>
      </c>
      <c r="D85" s="266">
        <v>258159422.68000001</v>
      </c>
      <c r="E85" s="266">
        <v>218494004.06</v>
      </c>
      <c r="F85" s="266">
        <v>125248652.36</v>
      </c>
      <c r="G85" s="266">
        <v>63766593.890000001</v>
      </c>
      <c r="H85" s="266">
        <v>26029323.829999998</v>
      </c>
      <c r="I85" s="266">
        <v>39220002.049999997</v>
      </c>
      <c r="J85" s="265">
        <f t="shared" si="9"/>
        <v>1226818264.5099998</v>
      </c>
    </row>
    <row r="86" spans="1:10" x14ac:dyDescent="0.2">
      <c r="A86" s="260">
        <v>2010</v>
      </c>
      <c r="B86" s="266">
        <v>270119604.63999999</v>
      </c>
      <c r="C86" s="266">
        <v>350668069.07999998</v>
      </c>
      <c r="D86" s="266">
        <v>213610743.96000001</v>
      </c>
      <c r="E86" s="266">
        <v>194640676.36000001</v>
      </c>
      <c r="F86" s="266">
        <v>146940740.08000001</v>
      </c>
      <c r="G86" s="266">
        <v>50026618.759999998</v>
      </c>
      <c r="H86" s="266">
        <v>26932992</v>
      </c>
      <c r="I86" s="266">
        <v>45650943.159999996</v>
      </c>
      <c r="J86" s="265">
        <f t="shared" si="9"/>
        <v>1298590388.0400002</v>
      </c>
    </row>
    <row r="87" spans="1:10" x14ac:dyDescent="0.2">
      <c r="A87" s="260">
        <v>2011</v>
      </c>
      <c r="B87" s="266">
        <v>280762523.74000001</v>
      </c>
      <c r="C87" s="266">
        <v>269588462.61000001</v>
      </c>
      <c r="D87" s="266">
        <v>290484543.56999999</v>
      </c>
      <c r="E87" s="266">
        <v>255096006.28999999</v>
      </c>
      <c r="F87" s="266">
        <v>145938578.88999999</v>
      </c>
      <c r="G87" s="266">
        <v>48611918.68</v>
      </c>
      <c r="H87" s="266">
        <v>22222468.300000001</v>
      </c>
      <c r="I87" s="266">
        <v>44199431.109999999</v>
      </c>
      <c r="J87" s="265">
        <f t="shared" si="9"/>
        <v>1356903933.1899998</v>
      </c>
    </row>
    <row r="88" spans="1:10" x14ac:dyDescent="0.2">
      <c r="A88" s="260">
        <v>2012</v>
      </c>
      <c r="B88" s="266">
        <v>247512943.87</v>
      </c>
      <c r="C88" s="266">
        <v>251850188.40000001</v>
      </c>
      <c r="D88" s="266">
        <v>306157555.68000001</v>
      </c>
      <c r="E88" s="266">
        <v>188995976.86000001</v>
      </c>
      <c r="F88" s="266">
        <v>166828517.66999999</v>
      </c>
      <c r="G88" s="266">
        <v>54494026.240000002</v>
      </c>
      <c r="H88" s="266">
        <v>31317148.93</v>
      </c>
      <c r="I88" s="266">
        <v>41633855.280000001</v>
      </c>
      <c r="J88" s="265">
        <f t="shared" si="9"/>
        <v>1288790212.9300001</v>
      </c>
    </row>
    <row r="89" spans="1:10" x14ac:dyDescent="0.2">
      <c r="A89" s="260">
        <v>2013</v>
      </c>
      <c r="B89" s="266">
        <v>124658991.06999999</v>
      </c>
      <c r="C89" s="266">
        <v>276447832.13</v>
      </c>
      <c r="D89" s="266">
        <v>334612333.64999998</v>
      </c>
      <c r="E89" s="266">
        <v>170488416.05000001</v>
      </c>
      <c r="F89" s="266">
        <v>192500239.84</v>
      </c>
      <c r="G89" s="266">
        <v>61240471.189999998</v>
      </c>
      <c r="H89" s="266">
        <v>28090051.52</v>
      </c>
      <c r="I89" s="266">
        <v>44651116.770000003</v>
      </c>
      <c r="J89" s="265">
        <f t="shared" ref="J89:J91" si="10">SUM(B89:I89)</f>
        <v>1232689452.2199998</v>
      </c>
    </row>
    <row r="90" spans="1:10" x14ac:dyDescent="0.2">
      <c r="A90" s="260">
        <v>2014</v>
      </c>
      <c r="B90" s="266">
        <v>181294257.72</v>
      </c>
      <c r="C90" s="266">
        <v>337241554.39999998</v>
      </c>
      <c r="D90" s="266">
        <v>306594023.63999999</v>
      </c>
      <c r="E90" s="266">
        <v>160749271.69</v>
      </c>
      <c r="F90" s="266">
        <v>184499979.41</v>
      </c>
      <c r="G90" s="266">
        <v>61628229.409999996</v>
      </c>
      <c r="H90" s="266">
        <v>28445233.539999999</v>
      </c>
      <c r="I90" s="266">
        <v>46913135.509999998</v>
      </c>
      <c r="J90" s="265">
        <f t="shared" si="10"/>
        <v>1307365685.3200002</v>
      </c>
    </row>
    <row r="91" spans="1:10" x14ac:dyDescent="0.2">
      <c r="A91" s="260">
        <v>2015</v>
      </c>
      <c r="B91" s="266">
        <v>354084313.94999999</v>
      </c>
      <c r="C91" s="266">
        <v>252573324.40000001</v>
      </c>
      <c r="D91" s="266">
        <v>171674889.28</v>
      </c>
      <c r="E91" s="266">
        <v>246057064.41</v>
      </c>
      <c r="F91" s="266">
        <v>147783604.84</v>
      </c>
      <c r="G91" s="266">
        <v>54264657.079999998</v>
      </c>
      <c r="H91" s="266">
        <v>33612747.850000001</v>
      </c>
      <c r="I91" s="266">
        <v>49682491.609999999</v>
      </c>
      <c r="J91" s="265">
        <f t="shared" si="10"/>
        <v>1309733093.4199996</v>
      </c>
    </row>
    <row r="92" spans="1:10" x14ac:dyDescent="0.2">
      <c r="A92" s="260">
        <v>2016</v>
      </c>
      <c r="B92" s="266">
        <v>86964550.819999993</v>
      </c>
      <c r="C92" s="266">
        <v>458807703.67000002</v>
      </c>
      <c r="D92" s="266">
        <v>264859778.38999999</v>
      </c>
      <c r="E92" s="266">
        <v>239630268.61000001</v>
      </c>
      <c r="F92" s="266">
        <v>162149921.25999999</v>
      </c>
      <c r="G92" s="266">
        <v>69005267.349999994</v>
      </c>
      <c r="H92" s="266">
        <v>32168785.16</v>
      </c>
      <c r="I92" s="266">
        <v>52768520.520000003</v>
      </c>
      <c r="J92" s="265">
        <f t="shared" ref="J92:J93" si="11">SUM(B92:I92)</f>
        <v>1366354795.78</v>
      </c>
    </row>
    <row r="93" spans="1:10" x14ac:dyDescent="0.2">
      <c r="A93" s="260">
        <v>2017</v>
      </c>
      <c r="B93" s="266">
        <v>139172373.59999999</v>
      </c>
      <c r="C93" s="266">
        <v>409930563.47000003</v>
      </c>
      <c r="D93" s="266">
        <v>303659324.29000002</v>
      </c>
      <c r="E93" s="266">
        <v>176475274.31999999</v>
      </c>
      <c r="F93" s="266">
        <v>175475060.28</v>
      </c>
      <c r="G93" s="266">
        <v>62204720.109999999</v>
      </c>
      <c r="H93" s="266">
        <v>39950044.640000001</v>
      </c>
      <c r="I93" s="266">
        <v>50744583.210000001</v>
      </c>
      <c r="J93" s="265">
        <f t="shared" si="11"/>
        <v>1357611943.9200001</v>
      </c>
    </row>
    <row r="94" spans="1:10" x14ac:dyDescent="0.2">
      <c r="A94" s="260">
        <v>2018</v>
      </c>
      <c r="B94" s="266">
        <v>179416005.11000001</v>
      </c>
      <c r="C94" s="266">
        <v>351128577.42000002</v>
      </c>
      <c r="D94" s="266">
        <v>206502433.03999999</v>
      </c>
      <c r="E94" s="266">
        <v>251433524.62</v>
      </c>
      <c r="F94" s="266">
        <v>163796418.72</v>
      </c>
      <c r="G94" s="266">
        <v>67772519.349999994</v>
      </c>
      <c r="H94" s="266">
        <v>31581720.780000001</v>
      </c>
      <c r="I94" s="266">
        <v>58245898.579999998</v>
      </c>
      <c r="J94" s="265">
        <f t="shared" ref="J94" si="12">SUM(B94:I94)</f>
        <v>1309877097.6199999</v>
      </c>
    </row>
    <row r="97" spans="1:10" s="105" customFormat="1" ht="36" x14ac:dyDescent="0.2">
      <c r="A97" s="101" t="s">
        <v>37</v>
      </c>
      <c r="B97" s="200" t="s">
        <v>28</v>
      </c>
      <c r="C97" s="200" t="s">
        <v>29</v>
      </c>
      <c r="D97" s="200" t="s">
        <v>22</v>
      </c>
      <c r="E97" s="200" t="s">
        <v>23</v>
      </c>
      <c r="F97" s="200" t="s">
        <v>24</v>
      </c>
      <c r="G97" s="200" t="s">
        <v>25</v>
      </c>
      <c r="H97" s="200" t="s">
        <v>26</v>
      </c>
      <c r="I97" s="200" t="s">
        <v>42</v>
      </c>
      <c r="J97" s="12" t="s">
        <v>41</v>
      </c>
    </row>
    <row r="98" spans="1:10" s="7" customFormat="1" x14ac:dyDescent="0.2">
      <c r="A98" s="94">
        <v>1992</v>
      </c>
      <c r="B98" s="116">
        <v>173160</v>
      </c>
      <c r="C98" s="116">
        <v>380993</v>
      </c>
      <c r="D98" s="116">
        <v>715600</v>
      </c>
      <c r="E98" s="116">
        <v>783856</v>
      </c>
      <c r="F98" s="116">
        <v>607577</v>
      </c>
      <c r="G98" s="116">
        <v>242459</v>
      </c>
      <c r="H98" s="116">
        <v>186315</v>
      </c>
      <c r="I98" s="116">
        <v>509032</v>
      </c>
      <c r="J98" s="117">
        <f t="shared" ref="J98:J118" si="13">SUM(B98:I98)</f>
        <v>3598992</v>
      </c>
    </row>
    <row r="99" spans="1:10" s="7" customFormat="1" x14ac:dyDescent="0.2">
      <c r="A99" s="94">
        <v>1993</v>
      </c>
      <c r="B99" s="116">
        <v>447011</v>
      </c>
      <c r="C99" s="116">
        <v>381760</v>
      </c>
      <c r="D99" s="116">
        <v>845648</v>
      </c>
      <c r="E99" s="116">
        <v>656892</v>
      </c>
      <c r="F99" s="116">
        <v>517748</v>
      </c>
      <c r="G99" s="116">
        <v>232332</v>
      </c>
      <c r="H99" s="116">
        <v>192405</v>
      </c>
      <c r="I99" s="116">
        <v>443697</v>
      </c>
      <c r="J99" s="117">
        <f t="shared" si="13"/>
        <v>3717493</v>
      </c>
    </row>
    <row r="100" spans="1:10" s="7" customFormat="1" x14ac:dyDescent="0.2">
      <c r="A100" s="94">
        <v>1994</v>
      </c>
      <c r="B100" s="116">
        <v>292252</v>
      </c>
      <c r="C100" s="116">
        <v>708670</v>
      </c>
      <c r="D100" s="116">
        <v>625791</v>
      </c>
      <c r="E100" s="116">
        <v>476249</v>
      </c>
      <c r="F100" s="116">
        <v>631594</v>
      </c>
      <c r="G100" s="116">
        <v>376033</v>
      </c>
      <c r="H100" s="116">
        <v>180803</v>
      </c>
      <c r="I100" s="116">
        <v>487217</v>
      </c>
      <c r="J100" s="117">
        <f t="shared" si="13"/>
        <v>3778609</v>
      </c>
    </row>
    <row r="101" spans="1:10" s="7" customFormat="1" x14ac:dyDescent="0.2">
      <c r="A101" s="94">
        <v>1995</v>
      </c>
      <c r="B101" s="116">
        <v>261096</v>
      </c>
      <c r="C101" s="116">
        <v>540233</v>
      </c>
      <c r="D101" s="116">
        <v>881626</v>
      </c>
      <c r="E101" s="116">
        <v>739624</v>
      </c>
      <c r="F101" s="116">
        <v>641331</v>
      </c>
      <c r="G101" s="116">
        <v>239672</v>
      </c>
      <c r="H101" s="116">
        <v>188036</v>
      </c>
      <c r="I101" s="116">
        <v>417855</v>
      </c>
      <c r="J101" s="117">
        <f t="shared" si="13"/>
        <v>3909473</v>
      </c>
    </row>
    <row r="102" spans="1:10" s="7" customFormat="1" x14ac:dyDescent="0.2">
      <c r="A102" s="94">
        <v>1996</v>
      </c>
      <c r="B102" s="116">
        <v>422710</v>
      </c>
      <c r="C102" s="116">
        <v>611685</v>
      </c>
      <c r="D102" s="116">
        <v>733922</v>
      </c>
      <c r="E102" s="116">
        <v>807280</v>
      </c>
      <c r="F102" s="116">
        <v>696048</v>
      </c>
      <c r="G102" s="116">
        <v>379742</v>
      </c>
      <c r="H102" s="116">
        <v>195764</v>
      </c>
      <c r="I102" s="116">
        <v>364029</v>
      </c>
      <c r="J102" s="117">
        <f t="shared" si="13"/>
        <v>4211180</v>
      </c>
    </row>
    <row r="103" spans="1:10" s="7" customFormat="1" x14ac:dyDescent="0.2">
      <c r="A103" s="94">
        <v>1997</v>
      </c>
      <c r="B103" s="116">
        <v>485123</v>
      </c>
      <c r="C103" s="116">
        <v>617733</v>
      </c>
      <c r="D103" s="116">
        <v>951291</v>
      </c>
      <c r="E103" s="116">
        <v>750925</v>
      </c>
      <c r="F103" s="116">
        <v>766146</v>
      </c>
      <c r="G103" s="116">
        <v>302979</v>
      </c>
      <c r="H103" s="116">
        <v>194844</v>
      </c>
      <c r="I103" s="116">
        <v>424377</v>
      </c>
      <c r="J103" s="117">
        <f t="shared" si="13"/>
        <v>4493418</v>
      </c>
    </row>
    <row r="104" spans="1:10" s="7" customFormat="1" x14ac:dyDescent="0.2">
      <c r="A104" s="94">
        <v>1998</v>
      </c>
      <c r="B104" s="116">
        <v>777798</v>
      </c>
      <c r="C104" s="116">
        <v>625561</v>
      </c>
      <c r="D104" s="116">
        <v>873703</v>
      </c>
      <c r="E104" s="116">
        <v>623805</v>
      </c>
      <c r="F104" s="116">
        <v>741445</v>
      </c>
      <c r="G104" s="116">
        <v>338002</v>
      </c>
      <c r="H104" s="116">
        <v>267586</v>
      </c>
      <c r="I104" s="116">
        <v>379672</v>
      </c>
      <c r="J104" s="117">
        <f t="shared" si="13"/>
        <v>4627572</v>
      </c>
    </row>
    <row r="105" spans="1:10" s="37" customFormat="1" x14ac:dyDescent="0.2">
      <c r="A105" s="94">
        <v>1999</v>
      </c>
      <c r="B105" s="116">
        <v>498237</v>
      </c>
      <c r="C105" s="116">
        <v>499887</v>
      </c>
      <c r="D105" s="116">
        <v>983972</v>
      </c>
      <c r="E105" s="116">
        <v>1161452</v>
      </c>
      <c r="F105" s="116">
        <v>692109</v>
      </c>
      <c r="G105" s="116">
        <v>469159</v>
      </c>
      <c r="H105" s="116">
        <v>249903</v>
      </c>
      <c r="I105" s="116">
        <v>444278</v>
      </c>
      <c r="J105" s="117">
        <f t="shared" si="13"/>
        <v>4998997</v>
      </c>
    </row>
    <row r="106" spans="1:10" x14ac:dyDescent="0.2">
      <c r="A106" s="94">
        <v>2000</v>
      </c>
      <c r="B106" s="116">
        <v>508384</v>
      </c>
      <c r="C106" s="116">
        <v>739184</v>
      </c>
      <c r="D106" s="116">
        <v>987271</v>
      </c>
      <c r="E106" s="116">
        <v>918565</v>
      </c>
      <c r="F106" s="116">
        <v>988340</v>
      </c>
      <c r="G106" s="116">
        <v>330244</v>
      </c>
      <c r="H106" s="116">
        <v>296710</v>
      </c>
      <c r="I106" s="116">
        <v>481473</v>
      </c>
      <c r="J106" s="117">
        <f t="shared" si="13"/>
        <v>5250171</v>
      </c>
    </row>
    <row r="107" spans="1:10" x14ac:dyDescent="0.2">
      <c r="A107" s="94">
        <v>2001</v>
      </c>
      <c r="B107" s="116">
        <v>514822</v>
      </c>
      <c r="C107" s="116">
        <v>1326121</v>
      </c>
      <c r="D107" s="116">
        <v>948356</v>
      </c>
      <c r="E107" s="116">
        <v>673720</v>
      </c>
      <c r="F107" s="116">
        <v>967981</v>
      </c>
      <c r="G107" s="116">
        <v>343064</v>
      </c>
      <c r="H107" s="116">
        <v>331793</v>
      </c>
      <c r="I107" s="116">
        <v>427863</v>
      </c>
      <c r="J107" s="117">
        <f t="shared" si="13"/>
        <v>5533720</v>
      </c>
    </row>
    <row r="108" spans="1:10" x14ac:dyDescent="0.2">
      <c r="A108" s="94">
        <v>2002</v>
      </c>
      <c r="B108" s="116">
        <v>659040</v>
      </c>
      <c r="C108" s="116">
        <v>853423</v>
      </c>
      <c r="D108" s="116">
        <v>1135330</v>
      </c>
      <c r="E108" s="116">
        <v>918003</v>
      </c>
      <c r="F108" s="116">
        <v>984958</v>
      </c>
      <c r="G108" s="116">
        <v>388168</v>
      </c>
      <c r="H108" s="116">
        <v>254256</v>
      </c>
      <c r="I108" s="116">
        <v>431065</v>
      </c>
      <c r="J108" s="117">
        <f t="shared" si="13"/>
        <v>5624243</v>
      </c>
    </row>
    <row r="109" spans="1:10" x14ac:dyDescent="0.2">
      <c r="A109" s="94">
        <v>2003</v>
      </c>
      <c r="B109" s="116">
        <v>326421</v>
      </c>
      <c r="C109" s="116">
        <v>780444</v>
      </c>
      <c r="D109" s="116">
        <v>1382849</v>
      </c>
      <c r="E109" s="116">
        <v>966757</v>
      </c>
      <c r="F109" s="116">
        <v>1090776</v>
      </c>
      <c r="G109" s="116">
        <v>480855</v>
      </c>
      <c r="H109" s="116">
        <v>326318</v>
      </c>
      <c r="I109" s="116">
        <v>419096</v>
      </c>
      <c r="J109" s="117">
        <f t="shared" si="13"/>
        <v>5773516</v>
      </c>
    </row>
    <row r="110" spans="1:10" x14ac:dyDescent="0.2">
      <c r="A110" s="94">
        <v>2004</v>
      </c>
      <c r="B110" s="116">
        <v>663185</v>
      </c>
      <c r="C110" s="116">
        <v>874169</v>
      </c>
      <c r="D110" s="116">
        <v>1231785</v>
      </c>
      <c r="E110" s="116">
        <v>1112852</v>
      </c>
      <c r="F110" s="116">
        <v>1059015</v>
      </c>
      <c r="G110" s="116">
        <v>393081</v>
      </c>
      <c r="H110" s="116">
        <v>225529</v>
      </c>
      <c r="I110" s="116">
        <v>470037</v>
      </c>
      <c r="J110" s="117">
        <f t="shared" si="13"/>
        <v>6029653</v>
      </c>
    </row>
    <row r="111" spans="1:10" x14ac:dyDescent="0.2">
      <c r="A111" s="94">
        <v>2005</v>
      </c>
      <c r="B111" s="116">
        <v>409605</v>
      </c>
      <c r="C111" s="116">
        <v>843619</v>
      </c>
      <c r="D111" s="116">
        <v>1222432</v>
      </c>
      <c r="E111" s="116">
        <v>1204060</v>
      </c>
      <c r="F111" s="116">
        <v>1079847</v>
      </c>
      <c r="G111" s="116">
        <v>557619</v>
      </c>
      <c r="H111" s="116">
        <v>274592</v>
      </c>
      <c r="I111" s="116">
        <v>471833</v>
      </c>
      <c r="J111" s="117">
        <f t="shared" si="13"/>
        <v>6063607</v>
      </c>
    </row>
    <row r="112" spans="1:10" x14ac:dyDescent="0.2">
      <c r="A112" s="260">
        <v>2006</v>
      </c>
      <c r="B112" s="261">
        <v>551962</v>
      </c>
      <c r="C112" s="261">
        <v>781451</v>
      </c>
      <c r="D112" s="261">
        <v>1068532</v>
      </c>
      <c r="E112" s="261">
        <v>1395302</v>
      </c>
      <c r="F112" s="261">
        <v>1179055</v>
      </c>
      <c r="G112" s="261">
        <v>416545</v>
      </c>
      <c r="H112" s="261">
        <v>331975</v>
      </c>
      <c r="I112" s="261">
        <v>490256</v>
      </c>
      <c r="J112" s="117">
        <f t="shared" si="13"/>
        <v>6215078</v>
      </c>
    </row>
    <row r="113" spans="1:10" x14ac:dyDescent="0.2">
      <c r="A113" s="260">
        <v>2007</v>
      </c>
      <c r="B113" s="261">
        <v>698993</v>
      </c>
      <c r="C113" s="261">
        <v>432788</v>
      </c>
      <c r="D113" s="261">
        <v>1140678</v>
      </c>
      <c r="E113" s="261">
        <v>1031586</v>
      </c>
      <c r="F113" s="261">
        <v>1527939</v>
      </c>
      <c r="G113" s="261">
        <v>655044</v>
      </c>
      <c r="H113" s="261">
        <v>334284</v>
      </c>
      <c r="I113" s="261">
        <v>441877</v>
      </c>
      <c r="J113" s="117">
        <f t="shared" si="13"/>
        <v>6263189</v>
      </c>
    </row>
    <row r="114" spans="1:10" x14ac:dyDescent="0.2">
      <c r="A114" s="260">
        <v>2008</v>
      </c>
      <c r="B114" s="261">
        <v>491609</v>
      </c>
      <c r="C114" s="261">
        <v>735280</v>
      </c>
      <c r="D114" s="261">
        <v>1359827</v>
      </c>
      <c r="E114" s="261">
        <v>1362008</v>
      </c>
      <c r="F114" s="261">
        <v>1224476</v>
      </c>
      <c r="G114" s="261">
        <v>476449</v>
      </c>
      <c r="H114" s="261">
        <v>379343</v>
      </c>
      <c r="I114" s="261">
        <v>517140</v>
      </c>
      <c r="J114" s="117">
        <f t="shared" si="13"/>
        <v>6546132</v>
      </c>
    </row>
    <row r="115" spans="1:10" x14ac:dyDescent="0.2">
      <c r="A115" s="260">
        <v>2009</v>
      </c>
      <c r="B115" s="261">
        <v>623687</v>
      </c>
      <c r="C115" s="261">
        <v>910911</v>
      </c>
      <c r="D115" s="261">
        <v>1254000</v>
      </c>
      <c r="E115" s="261">
        <v>1446595</v>
      </c>
      <c r="F115" s="261">
        <v>1040093</v>
      </c>
      <c r="G115" s="261">
        <v>672371</v>
      </c>
      <c r="H115" s="261">
        <v>273905</v>
      </c>
      <c r="I115" s="261">
        <v>453268</v>
      </c>
      <c r="J115" s="117">
        <f t="shared" si="13"/>
        <v>6674830</v>
      </c>
    </row>
    <row r="116" spans="1:10" x14ac:dyDescent="0.2">
      <c r="A116" s="260">
        <v>2010</v>
      </c>
      <c r="B116" s="261">
        <v>678473</v>
      </c>
      <c r="C116" s="261">
        <v>1278535</v>
      </c>
      <c r="D116" s="261">
        <v>1108914</v>
      </c>
      <c r="E116" s="261">
        <v>1182113</v>
      </c>
      <c r="F116" s="261">
        <v>1204272</v>
      </c>
      <c r="G116" s="261">
        <v>488261</v>
      </c>
      <c r="H116" s="261">
        <v>309949</v>
      </c>
      <c r="I116" s="261">
        <v>552761</v>
      </c>
      <c r="J116" s="117">
        <f t="shared" si="13"/>
        <v>6803278</v>
      </c>
    </row>
    <row r="117" spans="1:10" x14ac:dyDescent="0.2">
      <c r="A117" s="260">
        <v>2011</v>
      </c>
      <c r="B117" s="261">
        <v>544054</v>
      </c>
      <c r="C117" s="261">
        <v>953329</v>
      </c>
      <c r="D117" s="261">
        <v>1409230</v>
      </c>
      <c r="E117" s="261">
        <v>1614805</v>
      </c>
      <c r="F117" s="261">
        <v>1193141</v>
      </c>
      <c r="G117" s="261">
        <v>502812</v>
      </c>
      <c r="H117" s="261">
        <v>272136</v>
      </c>
      <c r="I117" s="261">
        <v>504568</v>
      </c>
      <c r="J117" s="117">
        <f t="shared" si="13"/>
        <v>6994075</v>
      </c>
    </row>
    <row r="118" spans="1:10" x14ac:dyDescent="0.2">
      <c r="A118" s="260">
        <v>2012</v>
      </c>
      <c r="B118" s="261">
        <v>666830</v>
      </c>
      <c r="C118" s="261">
        <v>938559</v>
      </c>
      <c r="D118" s="261">
        <v>1446753</v>
      </c>
      <c r="E118" s="261">
        <v>1191345</v>
      </c>
      <c r="F118" s="261">
        <v>1436226</v>
      </c>
      <c r="G118" s="261">
        <v>571244</v>
      </c>
      <c r="H118" s="261">
        <v>385771</v>
      </c>
      <c r="I118" s="261">
        <v>462686</v>
      </c>
      <c r="J118" s="117">
        <f t="shared" si="13"/>
        <v>7099414</v>
      </c>
    </row>
    <row r="119" spans="1:10" x14ac:dyDescent="0.2">
      <c r="A119" s="260">
        <v>2013</v>
      </c>
      <c r="B119" s="261">
        <v>356963</v>
      </c>
      <c r="C119" s="261">
        <v>951448</v>
      </c>
      <c r="D119" s="261">
        <v>1611580</v>
      </c>
      <c r="E119" s="261">
        <v>1097628</v>
      </c>
      <c r="F119" s="261">
        <v>1616896</v>
      </c>
      <c r="G119" s="261">
        <v>677761</v>
      </c>
      <c r="H119" s="261">
        <v>351889</v>
      </c>
      <c r="I119" s="261">
        <v>541424</v>
      </c>
      <c r="J119" s="117">
        <f t="shared" ref="J119:J121" si="14">SUM(B119:I119)</f>
        <v>7205589</v>
      </c>
    </row>
    <row r="120" spans="1:10" x14ac:dyDescent="0.2">
      <c r="A120" s="260">
        <v>2014</v>
      </c>
      <c r="B120" s="261">
        <v>491586</v>
      </c>
      <c r="C120" s="261">
        <v>1305701</v>
      </c>
      <c r="D120" s="261">
        <v>1497719</v>
      </c>
      <c r="E120" s="261">
        <v>1012164</v>
      </c>
      <c r="F120" s="261">
        <v>1591897</v>
      </c>
      <c r="G120" s="261">
        <v>688458</v>
      </c>
      <c r="H120" s="261">
        <v>374240</v>
      </c>
      <c r="I120" s="261">
        <v>542846</v>
      </c>
      <c r="J120" s="117">
        <f t="shared" si="14"/>
        <v>7504611</v>
      </c>
    </row>
    <row r="121" spans="1:10" x14ac:dyDescent="0.2">
      <c r="A121" s="260">
        <v>2015</v>
      </c>
      <c r="B121" s="261">
        <v>992692</v>
      </c>
      <c r="C121" s="261">
        <v>998250</v>
      </c>
      <c r="D121" s="261">
        <v>997401</v>
      </c>
      <c r="E121" s="261">
        <v>1674221</v>
      </c>
      <c r="F121" s="261">
        <v>1296614</v>
      </c>
      <c r="G121" s="261">
        <v>662664</v>
      </c>
      <c r="H121" s="261">
        <v>447942</v>
      </c>
      <c r="I121" s="261">
        <v>632841</v>
      </c>
      <c r="J121" s="117">
        <f t="shared" si="14"/>
        <v>7702625</v>
      </c>
    </row>
    <row r="122" spans="1:10" x14ac:dyDescent="0.2">
      <c r="A122" s="260">
        <v>2016</v>
      </c>
      <c r="B122" s="261">
        <v>238524</v>
      </c>
      <c r="C122" s="261">
        <v>1689027</v>
      </c>
      <c r="D122" s="261">
        <v>1234098</v>
      </c>
      <c r="E122" s="261">
        <v>1643335</v>
      </c>
      <c r="F122" s="261">
        <v>1318803</v>
      </c>
      <c r="G122" s="261">
        <v>759596</v>
      </c>
      <c r="H122" s="261">
        <v>420868</v>
      </c>
      <c r="I122" s="261">
        <v>625901</v>
      </c>
      <c r="J122" s="117">
        <f t="shared" ref="J122:J123" si="15">SUM(B122:I122)</f>
        <v>7930152</v>
      </c>
    </row>
    <row r="123" spans="1:10" x14ac:dyDescent="0.2">
      <c r="A123" s="260">
        <v>2017</v>
      </c>
      <c r="B123" s="261">
        <v>389642</v>
      </c>
      <c r="C123" s="261">
        <v>1520001</v>
      </c>
      <c r="D123" s="261">
        <v>1472246</v>
      </c>
      <c r="E123" s="261">
        <v>1201893</v>
      </c>
      <c r="F123" s="261">
        <v>1616969</v>
      </c>
      <c r="G123" s="261">
        <v>731874</v>
      </c>
      <c r="H123" s="261">
        <v>527224</v>
      </c>
      <c r="I123" s="261">
        <v>610941</v>
      </c>
      <c r="J123" s="117">
        <f t="shared" si="15"/>
        <v>8070790</v>
      </c>
    </row>
    <row r="124" spans="1:10" x14ac:dyDescent="0.2">
      <c r="A124" s="260">
        <v>2018</v>
      </c>
      <c r="B124" s="261">
        <v>538885</v>
      </c>
      <c r="C124" s="261">
        <v>1346564</v>
      </c>
      <c r="D124" s="261">
        <v>1032782</v>
      </c>
      <c r="E124" s="261">
        <v>1808949</v>
      </c>
      <c r="F124" s="261">
        <v>1617081</v>
      </c>
      <c r="G124" s="261">
        <v>874484</v>
      </c>
      <c r="H124" s="261">
        <v>408084</v>
      </c>
      <c r="I124" s="261">
        <v>707563</v>
      </c>
      <c r="J124" s="117">
        <f t="shared" ref="J124" si="16">SUM(B124:I124)</f>
        <v>8334392</v>
      </c>
    </row>
  </sheetData>
  <phoneticPr fontId="5" type="noConversion"/>
  <hyperlinks>
    <hyperlink ref="A2" location="Sommaire!A1" display="Retour au menu &quot;Films en salles&quot;" xr:uid="{00000000-0004-0000-0C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66" max="16383" man="1"/>
  </rowBreaks>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7"/>
  <dimension ref="A1:N34"/>
  <sheetViews>
    <sheetView workbookViewId="0"/>
  </sheetViews>
  <sheetFormatPr baseColWidth="10" defaultRowHeight="12" x14ac:dyDescent="0.2"/>
  <cols>
    <col min="1" max="1" width="16.140625" style="9" customWidth="1"/>
    <col min="2" max="5" width="7.85546875" style="59" customWidth="1"/>
    <col min="6" max="17" width="6.42578125" style="9" bestFit="1" customWidth="1"/>
    <col min="18" max="19" width="6.42578125" style="9" customWidth="1"/>
    <col min="20" max="16384" width="11.42578125" style="9"/>
  </cols>
  <sheetData>
    <row r="1" spans="1:14" s="10" customFormat="1" ht="12.75" x14ac:dyDescent="0.2">
      <c r="B1" s="25"/>
      <c r="C1" s="25"/>
      <c r="D1" s="25"/>
      <c r="E1" s="25"/>
      <c r="F1" s="23"/>
      <c r="G1" s="23"/>
      <c r="H1" s="23"/>
      <c r="I1" s="23"/>
      <c r="J1" s="23"/>
      <c r="K1" s="23"/>
      <c r="L1" s="23"/>
      <c r="M1" s="23"/>
      <c r="N1" s="23"/>
    </row>
    <row r="2" spans="1:14" s="29" customFormat="1" ht="12.75" x14ac:dyDescent="0.2">
      <c r="A2" s="27" t="s">
        <v>161</v>
      </c>
      <c r="B2" s="57"/>
      <c r="C2" s="57"/>
      <c r="D2" s="57"/>
      <c r="E2" s="57"/>
      <c r="F2" s="28"/>
      <c r="G2" s="28"/>
      <c r="H2" s="28"/>
      <c r="I2" s="28"/>
      <c r="J2" s="28"/>
      <c r="K2" s="28"/>
      <c r="L2" s="28"/>
      <c r="M2" s="28"/>
      <c r="N2" s="28"/>
    </row>
    <row r="3" spans="1:14" s="10" customFormat="1" ht="12.75" x14ac:dyDescent="0.2">
      <c r="B3" s="25"/>
      <c r="C3" s="25"/>
      <c r="D3" s="25"/>
      <c r="E3" s="25"/>
      <c r="F3" s="23"/>
      <c r="G3" s="23"/>
      <c r="H3" s="23"/>
      <c r="I3" s="23"/>
      <c r="J3" s="23"/>
      <c r="K3" s="23"/>
      <c r="L3" s="23"/>
      <c r="M3" s="23"/>
      <c r="N3" s="23"/>
    </row>
    <row r="4" spans="1:14" s="10" customFormat="1" ht="12.75" x14ac:dyDescent="0.2">
      <c r="B4" s="25"/>
      <c r="C4" s="25"/>
      <c r="D4" s="25"/>
      <c r="E4" s="25"/>
      <c r="F4" s="23"/>
      <c r="G4" s="23"/>
      <c r="H4" s="23"/>
      <c r="I4" s="23"/>
      <c r="J4" s="23"/>
      <c r="K4" s="23"/>
      <c r="L4" s="23"/>
      <c r="M4" s="23"/>
      <c r="N4" s="23"/>
    </row>
    <row r="5" spans="1:14" s="2" customFormat="1" ht="12.75" x14ac:dyDescent="0.2">
      <c r="A5" s="16" t="s">
        <v>146</v>
      </c>
      <c r="B5" s="104"/>
      <c r="C5" s="104"/>
      <c r="D5" s="104"/>
      <c r="E5" s="104"/>
    </row>
    <row r="6" spans="1:14" ht="3" customHeight="1" x14ac:dyDescent="0.2"/>
    <row r="7" spans="1:14" s="6" customFormat="1" x14ac:dyDescent="0.2">
      <c r="A7" s="3" t="s">
        <v>31</v>
      </c>
      <c r="B7" s="98" t="s">
        <v>45</v>
      </c>
      <c r="C7" s="98" t="s">
        <v>46</v>
      </c>
      <c r="D7" s="98" t="s">
        <v>47</v>
      </c>
      <c r="E7" s="98" t="s">
        <v>48</v>
      </c>
    </row>
    <row r="8" spans="1:14" s="14" customFormat="1" x14ac:dyDescent="0.2">
      <c r="A8" s="94">
        <v>1992</v>
      </c>
      <c r="B8" s="267">
        <v>31445766</v>
      </c>
      <c r="C8" s="267">
        <v>47196358</v>
      </c>
      <c r="D8" s="267">
        <v>58750773</v>
      </c>
      <c r="E8" s="267">
        <v>94504178</v>
      </c>
    </row>
    <row r="9" spans="1:14" s="14" customFormat="1" x14ac:dyDescent="0.2">
      <c r="A9" s="94">
        <v>1993</v>
      </c>
      <c r="B9" s="267">
        <v>45953190</v>
      </c>
      <c r="C9" s="267">
        <v>61899960</v>
      </c>
      <c r="D9" s="267">
        <v>73662922</v>
      </c>
      <c r="E9" s="267">
        <v>112013783</v>
      </c>
    </row>
    <row r="10" spans="1:14" s="14" customFormat="1" x14ac:dyDescent="0.2">
      <c r="A10" s="94">
        <v>1994</v>
      </c>
      <c r="B10" s="267">
        <v>37131413</v>
      </c>
      <c r="C10" s="267">
        <v>57420525</v>
      </c>
      <c r="D10" s="267">
        <v>71223945</v>
      </c>
      <c r="E10" s="267">
        <v>102972035</v>
      </c>
    </row>
    <row r="11" spans="1:14" s="14" customFormat="1" x14ac:dyDescent="0.2">
      <c r="A11" s="94">
        <v>1995</v>
      </c>
      <c r="B11" s="267">
        <v>36697811</v>
      </c>
      <c r="C11" s="267">
        <v>55773659</v>
      </c>
      <c r="D11" s="267">
        <v>69261610</v>
      </c>
      <c r="E11" s="267">
        <v>110129981</v>
      </c>
    </row>
    <row r="12" spans="1:14" s="14" customFormat="1" x14ac:dyDescent="0.2">
      <c r="A12" s="94">
        <v>1996</v>
      </c>
      <c r="B12" s="267">
        <v>40738538</v>
      </c>
      <c r="C12" s="267">
        <v>60446596</v>
      </c>
      <c r="D12" s="267">
        <v>74983358</v>
      </c>
      <c r="E12" s="267">
        <v>114035350</v>
      </c>
    </row>
    <row r="13" spans="1:14" x14ac:dyDescent="0.2">
      <c r="A13" s="94">
        <v>1997</v>
      </c>
      <c r="B13" s="267">
        <v>43160670</v>
      </c>
      <c r="C13" s="267">
        <v>64309909</v>
      </c>
      <c r="D13" s="267">
        <v>79907865</v>
      </c>
      <c r="E13" s="267">
        <v>126081785</v>
      </c>
    </row>
    <row r="14" spans="1:14" x14ac:dyDescent="0.2">
      <c r="A14" s="94">
        <v>1998</v>
      </c>
      <c r="B14" s="267">
        <v>67704622</v>
      </c>
      <c r="C14" s="267">
        <v>90284953</v>
      </c>
      <c r="D14" s="267">
        <v>103256104</v>
      </c>
      <c r="E14" s="267">
        <v>147096756</v>
      </c>
    </row>
    <row r="15" spans="1:14" x14ac:dyDescent="0.2">
      <c r="A15" s="94">
        <v>1999</v>
      </c>
      <c r="B15" s="267">
        <v>47237283</v>
      </c>
      <c r="C15" s="267">
        <v>65615660</v>
      </c>
      <c r="D15" s="267">
        <v>78200803</v>
      </c>
      <c r="E15" s="267">
        <v>125886218</v>
      </c>
    </row>
    <row r="16" spans="1:14" x14ac:dyDescent="0.2">
      <c r="A16" s="94">
        <v>2000</v>
      </c>
      <c r="B16" s="267">
        <v>49717744</v>
      </c>
      <c r="C16" s="267">
        <v>72108174</v>
      </c>
      <c r="D16" s="267">
        <v>88819819</v>
      </c>
      <c r="E16" s="267">
        <v>133752290</v>
      </c>
    </row>
    <row r="17" spans="1:5" x14ac:dyDescent="0.2">
      <c r="A17" s="94">
        <v>2001</v>
      </c>
      <c r="B17" s="267">
        <v>51630176</v>
      </c>
      <c r="C17" s="267">
        <v>78760299</v>
      </c>
      <c r="D17" s="267">
        <v>99063998</v>
      </c>
      <c r="E17" s="267">
        <v>154104082</v>
      </c>
    </row>
    <row r="18" spans="1:5" x14ac:dyDescent="0.2">
      <c r="A18" s="94">
        <v>2002</v>
      </c>
      <c r="B18" s="267">
        <v>58550114</v>
      </c>
      <c r="C18" s="267">
        <v>85720887</v>
      </c>
      <c r="D18" s="267">
        <v>101351578</v>
      </c>
      <c r="E18" s="267">
        <v>152177330</v>
      </c>
    </row>
    <row r="19" spans="1:5" x14ac:dyDescent="0.2">
      <c r="A19" s="94">
        <v>2003</v>
      </c>
      <c r="B19" s="267">
        <v>46407795</v>
      </c>
      <c r="C19" s="267">
        <v>69551373</v>
      </c>
      <c r="D19" s="267">
        <v>84658455</v>
      </c>
      <c r="E19" s="267">
        <v>136756267</v>
      </c>
    </row>
    <row r="20" spans="1:5" s="37" customFormat="1" x14ac:dyDescent="0.2">
      <c r="A20" s="94">
        <v>2004</v>
      </c>
      <c r="B20" s="267">
        <v>50487738</v>
      </c>
      <c r="C20" s="267">
        <v>74695547</v>
      </c>
      <c r="D20" s="267">
        <v>91827981</v>
      </c>
      <c r="E20" s="267">
        <v>152974189</v>
      </c>
    </row>
    <row r="21" spans="1:5" x14ac:dyDescent="0.2">
      <c r="A21" s="94">
        <v>2005</v>
      </c>
      <c r="B21" s="267">
        <v>41797404</v>
      </c>
      <c r="C21" s="267">
        <v>63886079</v>
      </c>
      <c r="D21" s="267">
        <v>79459042</v>
      </c>
      <c r="E21" s="267">
        <v>134656737</v>
      </c>
    </row>
    <row r="22" spans="1:5" x14ac:dyDescent="0.2">
      <c r="A22" s="260">
        <v>2006</v>
      </c>
      <c r="B22" s="268">
        <v>50193667</v>
      </c>
      <c r="C22" s="268">
        <v>73464456</v>
      </c>
      <c r="D22" s="268">
        <v>88934023</v>
      </c>
      <c r="E22" s="268">
        <v>142944197</v>
      </c>
    </row>
    <row r="23" spans="1:5" x14ac:dyDescent="0.2">
      <c r="A23" s="260">
        <v>2007</v>
      </c>
      <c r="B23" s="268">
        <v>49303373</v>
      </c>
      <c r="C23" s="268">
        <v>68912693</v>
      </c>
      <c r="D23" s="268">
        <v>83291239</v>
      </c>
      <c r="E23" s="268">
        <v>130849627</v>
      </c>
    </row>
    <row r="24" spans="1:5" x14ac:dyDescent="0.2">
      <c r="A24" s="260">
        <v>2008</v>
      </c>
      <c r="B24" s="268">
        <v>55090391</v>
      </c>
      <c r="C24" s="268">
        <v>75112139</v>
      </c>
      <c r="D24" s="268">
        <v>89327246</v>
      </c>
      <c r="E24" s="268">
        <v>143629669</v>
      </c>
    </row>
    <row r="25" spans="1:5" x14ac:dyDescent="0.2">
      <c r="A25" s="260">
        <v>2009</v>
      </c>
      <c r="B25" s="268">
        <v>49521513</v>
      </c>
      <c r="C25" s="268">
        <v>75634794</v>
      </c>
      <c r="D25" s="268">
        <v>93550908</v>
      </c>
      <c r="E25" s="268">
        <v>154102104</v>
      </c>
    </row>
    <row r="26" spans="1:5" x14ac:dyDescent="0.2">
      <c r="A26" s="260">
        <v>2010</v>
      </c>
      <c r="B26" s="268">
        <v>49270301</v>
      </c>
      <c r="C26" s="268">
        <v>79965189</v>
      </c>
      <c r="D26" s="268">
        <v>100459306</v>
      </c>
      <c r="E26" s="268">
        <v>159379423</v>
      </c>
    </row>
    <row r="27" spans="1:5" x14ac:dyDescent="0.2">
      <c r="A27" s="260">
        <v>2011</v>
      </c>
      <c r="B27" s="268">
        <v>57562863</v>
      </c>
      <c r="C27" s="268">
        <v>82516190</v>
      </c>
      <c r="D27" s="268">
        <v>99705609</v>
      </c>
      <c r="E27" s="268">
        <v>162874824</v>
      </c>
    </row>
    <row r="28" spans="1:5" x14ac:dyDescent="0.2">
      <c r="A28" s="260">
        <v>2012</v>
      </c>
      <c r="B28" s="268">
        <v>46917156</v>
      </c>
      <c r="C28" s="268">
        <v>73614092</v>
      </c>
      <c r="D28" s="268">
        <v>92347860</v>
      </c>
      <c r="E28" s="268">
        <v>153287212</v>
      </c>
    </row>
    <row r="29" spans="1:5" x14ac:dyDescent="0.2">
      <c r="A29" s="260">
        <v>2013</v>
      </c>
      <c r="B29" s="268">
        <v>37831332</v>
      </c>
      <c r="C29" s="268">
        <v>60282858</v>
      </c>
      <c r="D29" s="268">
        <v>78240604</v>
      </c>
      <c r="E29" s="268">
        <v>138985628</v>
      </c>
    </row>
    <row r="30" spans="1:5" x14ac:dyDescent="0.2">
      <c r="A30" s="260">
        <v>2014</v>
      </c>
      <c r="B30" s="268">
        <v>46919814</v>
      </c>
      <c r="C30" s="268">
        <v>71668927</v>
      </c>
      <c r="D30" s="268">
        <v>90594434</v>
      </c>
      <c r="E30" s="268">
        <v>153905426</v>
      </c>
    </row>
    <row r="31" spans="1:5" x14ac:dyDescent="0.2">
      <c r="A31" s="260">
        <v>2015</v>
      </c>
      <c r="B31" s="268">
        <v>51168547</v>
      </c>
      <c r="C31" s="268">
        <v>79470647</v>
      </c>
      <c r="D31" s="268">
        <v>99118375</v>
      </c>
      <c r="E31" s="268">
        <v>155092949</v>
      </c>
    </row>
    <row r="32" spans="1:5" x14ac:dyDescent="0.2">
      <c r="A32" s="260">
        <v>2016</v>
      </c>
      <c r="B32" s="268">
        <v>40153344</v>
      </c>
      <c r="C32" s="268">
        <v>68431038</v>
      </c>
      <c r="D32" s="268">
        <v>89098253</v>
      </c>
      <c r="E32" s="268">
        <v>153649258</v>
      </c>
    </row>
    <row r="33" spans="1:5" x14ac:dyDescent="0.2">
      <c r="A33" s="260">
        <v>2017</v>
      </c>
      <c r="B33" s="268">
        <v>41835334</v>
      </c>
      <c r="C33" s="268">
        <v>70232935</v>
      </c>
      <c r="D33" s="268">
        <v>90433901</v>
      </c>
      <c r="E33" s="268">
        <v>153700837</v>
      </c>
    </row>
    <row r="34" spans="1:5" x14ac:dyDescent="0.2">
      <c r="A34" s="260">
        <v>2018</v>
      </c>
      <c r="B34" s="268">
        <v>44788589</v>
      </c>
      <c r="C34" s="268">
        <v>71318235</v>
      </c>
      <c r="D34" s="268">
        <v>89572510</v>
      </c>
      <c r="E34" s="268">
        <v>144203723</v>
      </c>
    </row>
  </sheetData>
  <phoneticPr fontId="5" type="noConversion"/>
  <hyperlinks>
    <hyperlink ref="A2" location="Sommaire!A1" display="Retour au menu &quot;Films en salles&quot;" xr:uid="{00000000-0004-0000-0D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124"/>
  <sheetViews>
    <sheetView workbookViewId="0"/>
  </sheetViews>
  <sheetFormatPr baseColWidth="10" defaultRowHeight="12" x14ac:dyDescent="0.2"/>
  <cols>
    <col min="1" max="1" width="13" style="4" customWidth="1"/>
    <col min="2" max="7" width="10.85546875" style="97" customWidth="1"/>
    <col min="8" max="8" width="12.7109375" style="97" customWidth="1"/>
    <col min="9" max="9" width="6.85546875" style="97" bestFit="1" customWidth="1"/>
    <col min="10" max="10" width="6.42578125" style="4" bestFit="1" customWidth="1"/>
    <col min="11" max="16384" width="11.42578125" style="4"/>
  </cols>
  <sheetData>
    <row r="1" spans="1:11" s="10" customFormat="1" ht="12.75" x14ac:dyDescent="0.2">
      <c r="B1" s="25"/>
      <c r="C1" s="25"/>
      <c r="D1" s="25"/>
      <c r="E1" s="25"/>
      <c r="F1" s="25"/>
      <c r="G1" s="25"/>
      <c r="H1" s="25"/>
      <c r="I1" s="25"/>
      <c r="J1" s="23"/>
    </row>
    <row r="2" spans="1:11" s="29" customFormat="1" ht="12.75" x14ac:dyDescent="0.2">
      <c r="A2" s="27" t="s">
        <v>161</v>
      </c>
      <c r="B2" s="57"/>
      <c r="C2" s="57"/>
      <c r="D2" s="57"/>
      <c r="E2" s="57"/>
      <c r="F2" s="57"/>
      <c r="G2" s="57"/>
      <c r="H2" s="57"/>
      <c r="I2" s="57"/>
      <c r="J2" s="28"/>
    </row>
    <row r="3" spans="1:11" s="10" customFormat="1" ht="12.75" x14ac:dyDescent="0.2">
      <c r="B3" s="25"/>
      <c r="C3" s="25"/>
      <c r="D3" s="25"/>
      <c r="E3" s="25"/>
      <c r="F3" s="25"/>
      <c r="G3" s="25"/>
      <c r="H3" s="25"/>
      <c r="I3" s="25"/>
      <c r="J3" s="23"/>
    </row>
    <row r="4" spans="1:11" s="10" customFormat="1" ht="12.75" x14ac:dyDescent="0.2">
      <c r="B4" s="25"/>
      <c r="C4" s="25"/>
      <c r="D4" s="25"/>
      <c r="E4" s="25"/>
      <c r="F4" s="25"/>
      <c r="G4" s="25"/>
      <c r="H4" s="25"/>
      <c r="I4" s="25"/>
      <c r="J4" s="23"/>
    </row>
    <row r="5" spans="1:11" s="10" customFormat="1" ht="12.75" x14ac:dyDescent="0.2">
      <c r="A5" s="22" t="s">
        <v>147</v>
      </c>
      <c r="B5" s="96"/>
      <c r="C5" s="96"/>
      <c r="D5" s="96"/>
      <c r="E5" s="96"/>
      <c r="F5" s="96"/>
      <c r="G5" s="96"/>
      <c r="H5" s="96"/>
      <c r="I5" s="96"/>
    </row>
    <row r="6" spans="1:11" ht="3" customHeight="1" x14ac:dyDescent="0.2"/>
    <row r="7" spans="1:11" s="105" customFormat="1" ht="36" x14ac:dyDescent="0.2">
      <c r="A7" s="101" t="s">
        <v>44</v>
      </c>
      <c r="B7" s="12" t="s">
        <v>51</v>
      </c>
      <c r="C7" s="12" t="s">
        <v>22</v>
      </c>
      <c r="D7" s="12" t="s">
        <v>23</v>
      </c>
      <c r="E7" s="12" t="s">
        <v>24</v>
      </c>
      <c r="F7" s="12" t="s">
        <v>25</v>
      </c>
      <c r="G7" s="12" t="s">
        <v>26</v>
      </c>
      <c r="H7" s="12" t="s">
        <v>42</v>
      </c>
      <c r="I7" s="12" t="s">
        <v>41</v>
      </c>
    </row>
    <row r="8" spans="1:11" s="7" customFormat="1" x14ac:dyDescent="0.2">
      <c r="A8" s="94">
        <v>1992</v>
      </c>
      <c r="B8" s="19">
        <v>3</v>
      </c>
      <c r="C8" s="19">
        <v>6</v>
      </c>
      <c r="D8" s="19">
        <v>12</v>
      </c>
      <c r="E8" s="19">
        <v>18</v>
      </c>
      <c r="F8" s="19">
        <v>14</v>
      </c>
      <c r="G8" s="19">
        <v>24</v>
      </c>
      <c r="H8" s="19">
        <v>1387</v>
      </c>
      <c r="I8" s="99">
        <f t="shared" ref="I8:I28" si="0">SUM(B8:H8)</f>
        <v>1464</v>
      </c>
      <c r="K8" s="326"/>
    </row>
    <row r="9" spans="1:11" s="7" customFormat="1" x14ac:dyDescent="0.2">
      <c r="A9" s="94">
        <v>1993</v>
      </c>
      <c r="B9" s="19">
        <v>3</v>
      </c>
      <c r="C9" s="19">
        <v>5</v>
      </c>
      <c r="D9" s="19">
        <v>9</v>
      </c>
      <c r="E9" s="19">
        <v>11</v>
      </c>
      <c r="F9" s="19">
        <v>12</v>
      </c>
      <c r="G9" s="19">
        <v>33</v>
      </c>
      <c r="H9" s="19">
        <v>1474</v>
      </c>
      <c r="I9" s="99">
        <f t="shared" si="0"/>
        <v>1547</v>
      </c>
      <c r="K9" s="326"/>
    </row>
    <row r="10" spans="1:11" s="7" customFormat="1" x14ac:dyDescent="0.2">
      <c r="A10" s="94">
        <v>1994</v>
      </c>
      <c r="B10" s="19">
        <v>5</v>
      </c>
      <c r="C10" s="19">
        <v>4</v>
      </c>
      <c r="D10" s="19">
        <v>6</v>
      </c>
      <c r="E10" s="19">
        <v>14</v>
      </c>
      <c r="F10" s="19">
        <v>23</v>
      </c>
      <c r="G10" s="19">
        <v>21</v>
      </c>
      <c r="H10" s="19">
        <v>1562</v>
      </c>
      <c r="I10" s="99">
        <f t="shared" si="0"/>
        <v>1635</v>
      </c>
      <c r="K10" s="326"/>
    </row>
    <row r="11" spans="1:11" s="7" customFormat="1" x14ac:dyDescent="0.2">
      <c r="A11" s="94">
        <v>1995</v>
      </c>
      <c r="B11" s="19">
        <v>6</v>
      </c>
      <c r="C11" s="19">
        <v>4</v>
      </c>
      <c r="D11" s="19">
        <v>9</v>
      </c>
      <c r="E11" s="19">
        <v>9</v>
      </c>
      <c r="F11" s="19">
        <v>16</v>
      </c>
      <c r="G11" s="19">
        <v>20</v>
      </c>
      <c r="H11" s="19">
        <v>1463</v>
      </c>
      <c r="I11" s="99">
        <f t="shared" si="0"/>
        <v>1527</v>
      </c>
      <c r="K11" s="326"/>
    </row>
    <row r="12" spans="1:11" s="7" customFormat="1" x14ac:dyDescent="0.2">
      <c r="A12" s="94">
        <v>1996</v>
      </c>
      <c r="B12" s="19">
        <v>6</v>
      </c>
      <c r="C12" s="19">
        <v>8</v>
      </c>
      <c r="D12" s="19">
        <v>11</v>
      </c>
      <c r="E12" s="19">
        <v>15</v>
      </c>
      <c r="F12" s="19">
        <v>20</v>
      </c>
      <c r="G12" s="19">
        <v>23</v>
      </c>
      <c r="H12" s="19">
        <v>1416</v>
      </c>
      <c r="I12" s="99">
        <f t="shared" si="0"/>
        <v>1499</v>
      </c>
      <c r="K12" s="326"/>
    </row>
    <row r="13" spans="1:11" s="7" customFormat="1" x14ac:dyDescent="0.2">
      <c r="A13" s="94">
        <v>1997</v>
      </c>
      <c r="B13" s="19">
        <v>4</v>
      </c>
      <c r="C13" s="19">
        <v>8</v>
      </c>
      <c r="D13" s="19">
        <v>9</v>
      </c>
      <c r="E13" s="19">
        <v>20</v>
      </c>
      <c r="F13" s="19">
        <v>22</v>
      </c>
      <c r="G13" s="19">
        <v>19</v>
      </c>
      <c r="H13" s="19">
        <v>1537</v>
      </c>
      <c r="I13" s="99">
        <f t="shared" si="0"/>
        <v>1619</v>
      </c>
      <c r="K13" s="326"/>
    </row>
    <row r="14" spans="1:11" s="7" customFormat="1" x14ac:dyDescent="0.2">
      <c r="A14" s="94">
        <v>1998</v>
      </c>
      <c r="B14" s="19">
        <v>3</v>
      </c>
      <c r="C14" s="19">
        <v>3</v>
      </c>
      <c r="D14" s="19">
        <v>9</v>
      </c>
      <c r="E14" s="19">
        <v>16</v>
      </c>
      <c r="F14" s="19">
        <v>23</v>
      </c>
      <c r="G14" s="19">
        <v>22</v>
      </c>
      <c r="H14" s="19">
        <v>1447</v>
      </c>
      <c r="I14" s="99">
        <f t="shared" si="0"/>
        <v>1523</v>
      </c>
      <c r="K14" s="326"/>
    </row>
    <row r="15" spans="1:11" s="7" customFormat="1" x14ac:dyDescent="0.2">
      <c r="A15" s="94">
        <v>1999</v>
      </c>
      <c r="B15" s="19">
        <v>3</v>
      </c>
      <c r="C15" s="19">
        <v>6</v>
      </c>
      <c r="D15" s="19">
        <v>16</v>
      </c>
      <c r="E15" s="19">
        <v>21</v>
      </c>
      <c r="F15" s="19">
        <v>27</v>
      </c>
      <c r="G15" s="19">
        <v>24</v>
      </c>
      <c r="H15" s="19">
        <v>1515</v>
      </c>
      <c r="I15" s="99">
        <f t="shared" si="0"/>
        <v>1612</v>
      </c>
      <c r="K15" s="326"/>
    </row>
    <row r="16" spans="1:11" s="7" customFormat="1" x14ac:dyDescent="0.2">
      <c r="A16" s="94">
        <v>2000</v>
      </c>
      <c r="B16" s="19">
        <v>3</v>
      </c>
      <c r="C16" s="19">
        <v>5</v>
      </c>
      <c r="D16" s="19">
        <v>8</v>
      </c>
      <c r="E16" s="19">
        <v>23</v>
      </c>
      <c r="F16" s="19">
        <v>16</v>
      </c>
      <c r="G16" s="19">
        <v>33</v>
      </c>
      <c r="H16" s="19">
        <v>1602</v>
      </c>
      <c r="I16" s="99">
        <f t="shared" si="0"/>
        <v>1690</v>
      </c>
      <c r="K16" s="326"/>
    </row>
    <row r="17" spans="1:12" s="21" customFormat="1" x14ac:dyDescent="0.2">
      <c r="A17" s="94">
        <v>2001</v>
      </c>
      <c r="B17" s="19">
        <v>10</v>
      </c>
      <c r="C17" s="19">
        <v>10</v>
      </c>
      <c r="D17" s="19">
        <v>10</v>
      </c>
      <c r="E17" s="19">
        <v>25</v>
      </c>
      <c r="F17" s="19">
        <v>24</v>
      </c>
      <c r="G17" s="19">
        <v>43</v>
      </c>
      <c r="H17" s="19">
        <v>1686</v>
      </c>
      <c r="I17" s="99">
        <f t="shared" si="0"/>
        <v>1808</v>
      </c>
      <c r="K17" s="326"/>
    </row>
    <row r="18" spans="1:12" s="7" customFormat="1" x14ac:dyDescent="0.2">
      <c r="A18" s="94">
        <v>2002</v>
      </c>
      <c r="B18" s="19">
        <v>4</v>
      </c>
      <c r="C18" s="19">
        <v>11</v>
      </c>
      <c r="D18" s="19">
        <v>13</v>
      </c>
      <c r="E18" s="19">
        <v>27</v>
      </c>
      <c r="F18" s="19">
        <v>23</v>
      </c>
      <c r="G18" s="19">
        <v>23</v>
      </c>
      <c r="H18" s="19">
        <v>1735</v>
      </c>
      <c r="I18" s="99">
        <f t="shared" si="0"/>
        <v>1836</v>
      </c>
      <c r="K18" s="326"/>
    </row>
    <row r="19" spans="1:12" s="7" customFormat="1" x14ac:dyDescent="0.2">
      <c r="A19" s="94">
        <v>2003</v>
      </c>
      <c r="B19" s="19">
        <v>3</v>
      </c>
      <c r="C19" s="19">
        <v>16</v>
      </c>
      <c r="D19" s="19">
        <v>13</v>
      </c>
      <c r="E19" s="19">
        <v>27</v>
      </c>
      <c r="F19" s="19">
        <v>24</v>
      </c>
      <c r="G19" s="19">
        <v>26</v>
      </c>
      <c r="H19" s="19">
        <v>1773</v>
      </c>
      <c r="I19" s="99">
        <f t="shared" si="0"/>
        <v>1882</v>
      </c>
      <c r="K19" s="326"/>
    </row>
    <row r="20" spans="1:12" s="7" customFormat="1" x14ac:dyDescent="0.2">
      <c r="A20" s="94">
        <v>2004</v>
      </c>
      <c r="B20" s="19">
        <v>7</v>
      </c>
      <c r="C20" s="19">
        <v>10</v>
      </c>
      <c r="D20" s="19">
        <v>17</v>
      </c>
      <c r="E20" s="19">
        <v>38</v>
      </c>
      <c r="F20" s="19">
        <v>15</v>
      </c>
      <c r="G20" s="19">
        <v>26</v>
      </c>
      <c r="H20" s="19">
        <v>1809</v>
      </c>
      <c r="I20" s="99">
        <f t="shared" si="0"/>
        <v>1922</v>
      </c>
      <c r="K20" s="326"/>
      <c r="L20" s="326"/>
    </row>
    <row r="21" spans="1:12" s="7" customFormat="1" x14ac:dyDescent="0.2">
      <c r="A21" s="94">
        <v>2005</v>
      </c>
      <c r="B21" s="19">
        <v>4</v>
      </c>
      <c r="C21" s="19">
        <v>13</v>
      </c>
      <c r="D21" s="19">
        <v>22</v>
      </c>
      <c r="E21" s="19">
        <v>24</v>
      </c>
      <c r="F21" s="19">
        <v>29</v>
      </c>
      <c r="G21" s="19">
        <v>35</v>
      </c>
      <c r="H21" s="19">
        <v>1751</v>
      </c>
      <c r="I21" s="99">
        <f t="shared" si="0"/>
        <v>1878</v>
      </c>
      <c r="K21" s="326"/>
      <c r="L21" s="326"/>
    </row>
    <row r="22" spans="1:12" s="7" customFormat="1" x14ac:dyDescent="0.2">
      <c r="A22" s="69">
        <v>2006</v>
      </c>
      <c r="B22" s="259">
        <v>9</v>
      </c>
      <c r="C22" s="259">
        <v>9</v>
      </c>
      <c r="D22" s="259">
        <v>21</v>
      </c>
      <c r="E22" s="259">
        <v>28</v>
      </c>
      <c r="F22" s="259">
        <v>26</v>
      </c>
      <c r="G22" s="259">
        <v>31</v>
      </c>
      <c r="H22" s="259">
        <v>2000</v>
      </c>
      <c r="I22" s="99">
        <f t="shared" si="0"/>
        <v>2124</v>
      </c>
      <c r="K22" s="326"/>
      <c r="L22" s="326"/>
    </row>
    <row r="23" spans="1:12" s="7" customFormat="1" x14ac:dyDescent="0.2">
      <c r="A23" s="69">
        <v>2007</v>
      </c>
      <c r="B23" s="259">
        <v>4</v>
      </c>
      <c r="C23" s="259">
        <v>8</v>
      </c>
      <c r="D23" s="259">
        <v>19</v>
      </c>
      <c r="E23" s="259">
        <v>45</v>
      </c>
      <c r="F23" s="259">
        <v>34</v>
      </c>
      <c r="G23" s="259">
        <v>36</v>
      </c>
      <c r="H23" s="259">
        <v>2018</v>
      </c>
      <c r="I23" s="99">
        <f t="shared" si="0"/>
        <v>2164</v>
      </c>
      <c r="K23" s="326"/>
      <c r="L23" s="326"/>
    </row>
    <row r="24" spans="1:12" s="7" customFormat="1" x14ac:dyDescent="0.2">
      <c r="A24" s="69">
        <v>2008</v>
      </c>
      <c r="B24" s="259">
        <v>5</v>
      </c>
      <c r="C24" s="259">
        <v>12</v>
      </c>
      <c r="D24" s="259">
        <v>22</v>
      </c>
      <c r="E24" s="259">
        <v>30</v>
      </c>
      <c r="F24" s="259">
        <v>29</v>
      </c>
      <c r="G24" s="259">
        <v>41</v>
      </c>
      <c r="H24" s="259">
        <v>1966</v>
      </c>
      <c r="I24" s="99">
        <f t="shared" si="0"/>
        <v>2105</v>
      </c>
      <c r="K24" s="326"/>
      <c r="L24" s="326"/>
    </row>
    <row r="25" spans="1:12" s="7" customFormat="1" x14ac:dyDescent="0.2">
      <c r="A25" s="69">
        <v>2009</v>
      </c>
      <c r="B25" s="259">
        <v>6</v>
      </c>
      <c r="C25" s="259">
        <v>12</v>
      </c>
      <c r="D25" s="259">
        <v>21</v>
      </c>
      <c r="E25" s="259">
        <v>32</v>
      </c>
      <c r="F25" s="259">
        <v>38</v>
      </c>
      <c r="G25" s="259">
        <v>26</v>
      </c>
      <c r="H25" s="259">
        <v>2177</v>
      </c>
      <c r="I25" s="99">
        <f t="shared" si="0"/>
        <v>2312</v>
      </c>
      <c r="K25" s="326"/>
      <c r="L25" s="326"/>
    </row>
    <row r="26" spans="1:12" s="7" customFormat="1" x14ac:dyDescent="0.2">
      <c r="A26" s="69">
        <v>2010</v>
      </c>
      <c r="B26" s="259">
        <v>8</v>
      </c>
      <c r="C26" s="259">
        <v>11</v>
      </c>
      <c r="D26" s="259">
        <v>15</v>
      </c>
      <c r="E26" s="259">
        <v>37</v>
      </c>
      <c r="F26" s="259">
        <v>23</v>
      </c>
      <c r="G26" s="259">
        <v>33</v>
      </c>
      <c r="H26" s="259">
        <v>2294</v>
      </c>
      <c r="I26" s="99">
        <f t="shared" si="0"/>
        <v>2421</v>
      </c>
      <c r="K26" s="326"/>
      <c r="L26" s="326"/>
    </row>
    <row r="27" spans="1:12" s="7" customFormat="1" x14ac:dyDescent="0.2">
      <c r="A27" s="69">
        <v>2011</v>
      </c>
      <c r="B27" s="259">
        <v>4</v>
      </c>
      <c r="C27" s="259">
        <v>17</v>
      </c>
      <c r="D27" s="259">
        <v>17</v>
      </c>
      <c r="E27" s="259">
        <v>43</v>
      </c>
      <c r="F27" s="259">
        <v>31</v>
      </c>
      <c r="G27" s="259">
        <v>26</v>
      </c>
      <c r="H27" s="259">
        <v>2448</v>
      </c>
      <c r="I27" s="99">
        <f t="shared" si="0"/>
        <v>2586</v>
      </c>
      <c r="K27" s="326"/>
      <c r="L27" s="326"/>
    </row>
    <row r="28" spans="1:12" s="7" customFormat="1" x14ac:dyDescent="0.2">
      <c r="A28" s="69">
        <v>2012</v>
      </c>
      <c r="B28" s="259">
        <v>8</v>
      </c>
      <c r="C28" s="259">
        <v>13</v>
      </c>
      <c r="D28" s="259">
        <v>15</v>
      </c>
      <c r="E28" s="259">
        <v>39</v>
      </c>
      <c r="F28" s="259">
        <v>34</v>
      </c>
      <c r="G28" s="259">
        <v>39</v>
      </c>
      <c r="H28" s="259">
        <v>2596</v>
      </c>
      <c r="I28" s="99">
        <f t="shared" si="0"/>
        <v>2744</v>
      </c>
      <c r="K28" s="326"/>
      <c r="L28" s="326"/>
    </row>
    <row r="29" spans="1:12" s="7" customFormat="1" x14ac:dyDescent="0.2">
      <c r="A29" s="69">
        <v>2013</v>
      </c>
      <c r="B29" s="259">
        <v>3</v>
      </c>
      <c r="C29" s="259">
        <v>14</v>
      </c>
      <c r="D29" s="259">
        <v>14</v>
      </c>
      <c r="E29" s="259">
        <v>41</v>
      </c>
      <c r="F29" s="259">
        <v>48</v>
      </c>
      <c r="G29" s="259">
        <v>32</v>
      </c>
      <c r="H29" s="259">
        <v>2676</v>
      </c>
      <c r="I29" s="99">
        <f t="shared" ref="I29:I31" si="1">SUM(B29:H29)</f>
        <v>2828</v>
      </c>
      <c r="K29" s="326"/>
      <c r="L29" s="326"/>
    </row>
    <row r="30" spans="1:12" s="7" customFormat="1" x14ac:dyDescent="0.2">
      <c r="A30" s="69">
        <v>2014</v>
      </c>
      <c r="B30" s="259">
        <v>10</v>
      </c>
      <c r="C30" s="259">
        <v>10</v>
      </c>
      <c r="D30" s="259">
        <v>11</v>
      </c>
      <c r="E30" s="259">
        <v>51</v>
      </c>
      <c r="F30" s="259">
        <v>35</v>
      </c>
      <c r="G30" s="259">
        <v>35</v>
      </c>
      <c r="H30" s="259">
        <v>2769</v>
      </c>
      <c r="I30" s="99">
        <f t="shared" si="1"/>
        <v>2921</v>
      </c>
      <c r="K30" s="326"/>
      <c r="L30" s="326"/>
    </row>
    <row r="31" spans="1:12" s="7" customFormat="1" x14ac:dyDescent="0.2">
      <c r="A31" s="69">
        <v>2015</v>
      </c>
      <c r="B31" s="259">
        <v>7</v>
      </c>
      <c r="C31" s="259">
        <v>7</v>
      </c>
      <c r="D31" s="259">
        <v>25</v>
      </c>
      <c r="E31" s="259">
        <v>35</v>
      </c>
      <c r="F31" s="259">
        <v>26</v>
      </c>
      <c r="G31" s="259">
        <v>44</v>
      </c>
      <c r="H31" s="259">
        <v>2956</v>
      </c>
      <c r="I31" s="99">
        <f t="shared" si="1"/>
        <v>3100</v>
      </c>
      <c r="K31" s="326"/>
      <c r="L31" s="326"/>
    </row>
    <row r="32" spans="1:12" s="7" customFormat="1" x14ac:dyDescent="0.2">
      <c r="A32" s="69">
        <v>2016</v>
      </c>
      <c r="B32" s="259">
        <v>6</v>
      </c>
      <c r="C32" s="259">
        <v>12</v>
      </c>
      <c r="D32" s="259">
        <v>26</v>
      </c>
      <c r="E32" s="259">
        <v>34</v>
      </c>
      <c r="F32" s="259">
        <v>41</v>
      </c>
      <c r="G32" s="259">
        <v>42</v>
      </c>
      <c r="H32" s="259">
        <v>3154</v>
      </c>
      <c r="I32" s="99">
        <f t="shared" ref="I32:I33" si="2">SUM(B32:H32)</f>
        <v>3315</v>
      </c>
      <c r="K32" s="326"/>
      <c r="L32" s="326"/>
    </row>
    <row r="33" spans="1:12" s="7" customFormat="1" x14ac:dyDescent="0.2">
      <c r="A33" s="69">
        <v>2017</v>
      </c>
      <c r="B33" s="259">
        <v>5</v>
      </c>
      <c r="C33" s="259">
        <v>13</v>
      </c>
      <c r="D33" s="259">
        <v>18</v>
      </c>
      <c r="E33" s="259">
        <v>48</v>
      </c>
      <c r="F33" s="259">
        <v>41</v>
      </c>
      <c r="G33" s="259">
        <v>53</v>
      </c>
      <c r="H33" s="259">
        <v>3277</v>
      </c>
      <c r="I33" s="99">
        <f t="shared" si="2"/>
        <v>3455</v>
      </c>
      <c r="K33" s="326"/>
      <c r="L33" s="326"/>
    </row>
    <row r="34" spans="1:12" s="7" customFormat="1" x14ac:dyDescent="0.2">
      <c r="A34" s="69">
        <v>2018</v>
      </c>
      <c r="B34" s="259">
        <v>7</v>
      </c>
      <c r="C34" s="259">
        <v>4</v>
      </c>
      <c r="D34" s="259">
        <v>27</v>
      </c>
      <c r="E34" s="259">
        <v>45</v>
      </c>
      <c r="F34" s="259">
        <v>44</v>
      </c>
      <c r="G34" s="259">
        <v>33</v>
      </c>
      <c r="H34" s="259">
        <v>3275</v>
      </c>
      <c r="I34" s="99">
        <f t="shared" ref="I34" si="3">SUM(B34:H34)</f>
        <v>3435</v>
      </c>
      <c r="K34" s="326"/>
      <c r="L34" s="326"/>
    </row>
    <row r="35" spans="1:12" s="7" customFormat="1" x14ac:dyDescent="0.2">
      <c r="B35" s="100"/>
      <c r="C35" s="100"/>
      <c r="D35" s="100"/>
      <c r="E35" s="100"/>
      <c r="F35" s="100"/>
      <c r="G35" s="100"/>
      <c r="H35" s="100"/>
      <c r="I35" s="100"/>
    </row>
    <row r="36" spans="1:12" s="7" customFormat="1" x14ac:dyDescent="0.2">
      <c r="B36" s="100"/>
      <c r="C36" s="100"/>
      <c r="D36" s="100"/>
      <c r="E36" s="100"/>
      <c r="F36" s="100"/>
      <c r="G36" s="100"/>
      <c r="H36" s="100"/>
      <c r="I36" s="100"/>
    </row>
    <row r="37" spans="1:12" s="105" customFormat="1" ht="36" x14ac:dyDescent="0.2">
      <c r="A37" s="101" t="s">
        <v>31</v>
      </c>
      <c r="B37" s="12" t="s">
        <v>51</v>
      </c>
      <c r="C37" s="12" t="s">
        <v>22</v>
      </c>
      <c r="D37" s="12" t="s">
        <v>23</v>
      </c>
      <c r="E37" s="12" t="s">
        <v>24</v>
      </c>
      <c r="F37" s="12" t="s">
        <v>25</v>
      </c>
      <c r="G37" s="12" t="s">
        <v>26</v>
      </c>
      <c r="H37" s="12" t="s">
        <v>42</v>
      </c>
      <c r="I37" s="12" t="s">
        <v>41</v>
      </c>
    </row>
    <row r="38" spans="1:12" s="7" customFormat="1" x14ac:dyDescent="0.2">
      <c r="A38" s="94">
        <v>1992</v>
      </c>
      <c r="B38" s="264">
        <v>8498416</v>
      </c>
      <c r="C38" s="264">
        <v>9453335</v>
      </c>
      <c r="D38" s="264">
        <v>9047901</v>
      </c>
      <c r="E38" s="264">
        <v>5772061</v>
      </c>
      <c r="F38" s="264">
        <v>2043580</v>
      </c>
      <c r="G38" s="264">
        <v>1729716</v>
      </c>
      <c r="H38" s="264">
        <v>3997061</v>
      </c>
      <c r="I38" s="265">
        <f t="shared" ref="I38:I58" si="4">SUM(B38:H38)</f>
        <v>40542070</v>
      </c>
    </row>
    <row r="39" spans="1:12" s="7" customFormat="1" x14ac:dyDescent="0.2">
      <c r="A39" s="94">
        <v>1993</v>
      </c>
      <c r="B39" s="264">
        <v>21269443</v>
      </c>
      <c r="C39" s="264">
        <v>6758504</v>
      </c>
      <c r="D39" s="264">
        <v>7170158</v>
      </c>
      <c r="E39" s="264">
        <v>3815386</v>
      </c>
      <c r="F39" s="264">
        <v>1872751</v>
      </c>
      <c r="G39" s="264">
        <v>2132335</v>
      </c>
      <c r="H39" s="264">
        <v>3585993</v>
      </c>
      <c r="I39" s="265">
        <f t="shared" si="4"/>
        <v>46604570</v>
      </c>
    </row>
    <row r="40" spans="1:12" s="7" customFormat="1" x14ac:dyDescent="0.2">
      <c r="A40" s="94">
        <v>1994</v>
      </c>
      <c r="B40" s="264">
        <v>11889857</v>
      </c>
      <c r="C40" s="264">
        <v>6057612</v>
      </c>
      <c r="D40" s="264">
        <v>4464626</v>
      </c>
      <c r="E40" s="264">
        <v>4820674</v>
      </c>
      <c r="F40" s="264">
        <v>3320607</v>
      </c>
      <c r="G40" s="264">
        <v>1515269</v>
      </c>
      <c r="H40" s="264">
        <v>3185365</v>
      </c>
      <c r="I40" s="265">
        <f t="shared" si="4"/>
        <v>35254010</v>
      </c>
    </row>
    <row r="41" spans="1:12" s="7" customFormat="1" x14ac:dyDescent="0.2">
      <c r="A41" s="94">
        <v>1995</v>
      </c>
      <c r="B41" s="264">
        <v>22315437</v>
      </c>
      <c r="C41" s="264">
        <v>6393450</v>
      </c>
      <c r="D41" s="264">
        <v>6873918</v>
      </c>
      <c r="E41" s="264">
        <v>3272172</v>
      </c>
      <c r="F41" s="264">
        <v>2293876</v>
      </c>
      <c r="G41" s="264">
        <v>1338251</v>
      </c>
      <c r="H41" s="264">
        <v>3374756</v>
      </c>
      <c r="I41" s="265">
        <f t="shared" si="4"/>
        <v>45861860</v>
      </c>
    </row>
    <row r="42" spans="1:12" s="7" customFormat="1" x14ac:dyDescent="0.2">
      <c r="A42" s="94">
        <v>1996</v>
      </c>
      <c r="B42" s="264">
        <v>19819910</v>
      </c>
      <c r="C42" s="264">
        <v>11622613</v>
      </c>
      <c r="D42" s="264">
        <v>7666195</v>
      </c>
      <c r="E42" s="264">
        <v>5352675</v>
      </c>
      <c r="F42" s="264">
        <v>2736738</v>
      </c>
      <c r="G42" s="264">
        <v>1658304</v>
      </c>
      <c r="H42" s="264">
        <v>2402520</v>
      </c>
      <c r="I42" s="265">
        <f t="shared" si="4"/>
        <v>51258955</v>
      </c>
    </row>
    <row r="43" spans="1:12" s="7" customFormat="1" x14ac:dyDescent="0.2">
      <c r="A43" s="94">
        <v>1997</v>
      </c>
      <c r="B43" s="264">
        <v>19285212</v>
      </c>
      <c r="C43" s="264">
        <v>11232727</v>
      </c>
      <c r="D43" s="264">
        <v>6743148</v>
      </c>
      <c r="E43" s="264">
        <v>7037165</v>
      </c>
      <c r="F43" s="264">
        <v>3200449</v>
      </c>
      <c r="G43" s="264">
        <v>1330325</v>
      </c>
      <c r="H43" s="264">
        <v>3170156</v>
      </c>
      <c r="I43" s="265">
        <f t="shared" si="4"/>
        <v>51999182</v>
      </c>
    </row>
    <row r="44" spans="1:12" s="7" customFormat="1" x14ac:dyDescent="0.2">
      <c r="A44" s="94">
        <v>1998</v>
      </c>
      <c r="B44" s="264">
        <v>23440877</v>
      </c>
      <c r="C44" s="264">
        <v>3829552</v>
      </c>
      <c r="D44" s="264">
        <v>6543993</v>
      </c>
      <c r="E44" s="264">
        <v>5676496</v>
      </c>
      <c r="F44" s="264">
        <v>3631025</v>
      </c>
      <c r="G44" s="264">
        <v>1626854</v>
      </c>
      <c r="H44" s="264">
        <v>2745317</v>
      </c>
      <c r="I44" s="265">
        <f t="shared" si="4"/>
        <v>47494114</v>
      </c>
    </row>
    <row r="45" spans="1:12" s="37" customFormat="1" x14ac:dyDescent="0.2">
      <c r="A45" s="94">
        <v>1999</v>
      </c>
      <c r="B45" s="264">
        <v>14075436</v>
      </c>
      <c r="C45" s="264">
        <v>8915079</v>
      </c>
      <c r="D45" s="264">
        <v>11922166</v>
      </c>
      <c r="E45" s="264">
        <v>6832647</v>
      </c>
      <c r="F45" s="264">
        <v>4092946</v>
      </c>
      <c r="G45" s="264">
        <v>1641521</v>
      </c>
      <c r="H45" s="264">
        <v>2928262</v>
      </c>
      <c r="I45" s="265">
        <f t="shared" si="4"/>
        <v>50408057</v>
      </c>
    </row>
    <row r="46" spans="1:12" x14ac:dyDescent="0.2">
      <c r="A46" s="94">
        <v>2000</v>
      </c>
      <c r="B46" s="264">
        <v>17525010</v>
      </c>
      <c r="C46" s="264">
        <v>8040134</v>
      </c>
      <c r="D46" s="264">
        <v>5376890</v>
      </c>
      <c r="E46" s="264">
        <v>7959541</v>
      </c>
      <c r="F46" s="264">
        <v>2369451</v>
      </c>
      <c r="G46" s="264">
        <v>2393060</v>
      </c>
      <c r="H46" s="264">
        <v>3549635</v>
      </c>
      <c r="I46" s="265">
        <f t="shared" si="4"/>
        <v>47213721</v>
      </c>
    </row>
    <row r="47" spans="1:12" x14ac:dyDescent="0.2">
      <c r="A47" s="94">
        <v>2001</v>
      </c>
      <c r="B47" s="264">
        <v>39916441</v>
      </c>
      <c r="C47" s="264">
        <v>13368220</v>
      </c>
      <c r="D47" s="264">
        <v>6884794</v>
      </c>
      <c r="E47" s="264">
        <v>7822660</v>
      </c>
      <c r="F47" s="264">
        <v>3436200</v>
      </c>
      <c r="G47" s="264">
        <v>3069490</v>
      </c>
      <c r="H47" s="264">
        <v>2801285</v>
      </c>
      <c r="I47" s="265">
        <f t="shared" si="4"/>
        <v>77299090</v>
      </c>
    </row>
    <row r="48" spans="1:12" x14ac:dyDescent="0.2">
      <c r="A48" s="94">
        <v>2002</v>
      </c>
      <c r="B48" s="264">
        <v>24105910</v>
      </c>
      <c r="C48" s="264">
        <v>14847535</v>
      </c>
      <c r="D48" s="264">
        <v>8657552</v>
      </c>
      <c r="E48" s="264">
        <v>8481942</v>
      </c>
      <c r="F48" s="264">
        <v>3155510</v>
      </c>
      <c r="G48" s="264">
        <v>1499799</v>
      </c>
      <c r="H48" s="264">
        <v>3556267</v>
      </c>
      <c r="I48" s="265">
        <f t="shared" si="4"/>
        <v>64304515</v>
      </c>
    </row>
    <row r="49" spans="1:9" x14ac:dyDescent="0.2">
      <c r="A49" s="94">
        <v>2003</v>
      </c>
      <c r="B49" s="264">
        <v>13249876</v>
      </c>
      <c r="C49" s="264">
        <v>20404000</v>
      </c>
      <c r="D49" s="264">
        <v>9449795</v>
      </c>
      <c r="E49" s="264">
        <v>8774518</v>
      </c>
      <c r="F49" s="264">
        <v>3540526</v>
      </c>
      <c r="G49" s="264">
        <v>1792351</v>
      </c>
      <c r="H49" s="264">
        <v>3316861</v>
      </c>
      <c r="I49" s="265">
        <f t="shared" si="4"/>
        <v>60527927</v>
      </c>
    </row>
    <row r="50" spans="1:9" x14ac:dyDescent="0.2">
      <c r="A50" s="94">
        <v>2004</v>
      </c>
      <c r="B50" s="264">
        <v>27192634</v>
      </c>
      <c r="C50" s="264">
        <v>15235882</v>
      </c>
      <c r="D50" s="264">
        <v>12272784</v>
      </c>
      <c r="E50" s="264">
        <v>12129518</v>
      </c>
      <c r="F50" s="264">
        <v>2312218</v>
      </c>
      <c r="G50" s="264">
        <v>1872784</v>
      </c>
      <c r="H50" s="264">
        <v>3665271</v>
      </c>
      <c r="I50" s="265">
        <f t="shared" si="4"/>
        <v>74681091</v>
      </c>
    </row>
    <row r="51" spans="1:9" x14ac:dyDescent="0.2">
      <c r="A51" s="94">
        <v>2005</v>
      </c>
      <c r="B51" s="264">
        <v>12170985</v>
      </c>
      <c r="C51" s="264">
        <v>18171209</v>
      </c>
      <c r="D51" s="264">
        <v>15248646</v>
      </c>
      <c r="E51" s="264">
        <v>8285970</v>
      </c>
      <c r="F51" s="264">
        <v>4192437</v>
      </c>
      <c r="G51" s="264">
        <v>2443314</v>
      </c>
      <c r="H51" s="264">
        <v>3345106</v>
      </c>
      <c r="I51" s="265">
        <f t="shared" si="4"/>
        <v>63857667</v>
      </c>
    </row>
    <row r="52" spans="1:9" x14ac:dyDescent="0.2">
      <c r="A52" s="260">
        <v>2006</v>
      </c>
      <c r="B52" s="266">
        <v>37918375</v>
      </c>
      <c r="C52" s="266">
        <v>12081864</v>
      </c>
      <c r="D52" s="266">
        <v>14783903</v>
      </c>
      <c r="E52" s="266">
        <v>9625499</v>
      </c>
      <c r="F52" s="266">
        <v>3588752</v>
      </c>
      <c r="G52" s="266">
        <v>2154871</v>
      </c>
      <c r="H52" s="266">
        <v>3602642</v>
      </c>
      <c r="I52" s="265">
        <f t="shared" si="4"/>
        <v>83755906</v>
      </c>
    </row>
    <row r="53" spans="1:9" x14ac:dyDescent="0.2">
      <c r="A53" s="260">
        <v>2007</v>
      </c>
      <c r="B53" s="266">
        <v>14340688</v>
      </c>
      <c r="C53" s="266">
        <v>11351229</v>
      </c>
      <c r="D53" s="266">
        <v>14247706</v>
      </c>
      <c r="E53" s="266">
        <v>13828136</v>
      </c>
      <c r="F53" s="266">
        <v>5004899</v>
      </c>
      <c r="G53" s="266">
        <v>2516398</v>
      </c>
      <c r="H53" s="266">
        <v>3325308</v>
      </c>
      <c r="I53" s="265">
        <f t="shared" si="4"/>
        <v>64614364</v>
      </c>
    </row>
    <row r="54" spans="1:9" x14ac:dyDescent="0.2">
      <c r="A54" s="260">
        <v>2008</v>
      </c>
      <c r="B54" s="266">
        <v>34106402</v>
      </c>
      <c r="C54" s="266">
        <v>15305487</v>
      </c>
      <c r="D54" s="266">
        <v>16116796</v>
      </c>
      <c r="E54" s="266">
        <v>9640756</v>
      </c>
      <c r="F54" s="266">
        <v>3938259</v>
      </c>
      <c r="G54" s="266">
        <v>2982536</v>
      </c>
      <c r="H54" s="266">
        <v>3619055</v>
      </c>
      <c r="I54" s="265">
        <f t="shared" si="4"/>
        <v>85709291</v>
      </c>
    </row>
    <row r="55" spans="1:9" x14ac:dyDescent="0.2">
      <c r="A55" s="260">
        <v>2009</v>
      </c>
      <c r="B55" s="266">
        <v>20666874</v>
      </c>
      <c r="C55" s="266">
        <v>17582237</v>
      </c>
      <c r="D55" s="266">
        <v>14308826</v>
      </c>
      <c r="E55" s="266">
        <v>9836200</v>
      </c>
      <c r="F55" s="266">
        <v>5791669</v>
      </c>
      <c r="G55" s="266">
        <v>1849537</v>
      </c>
      <c r="H55" s="266">
        <v>3734300</v>
      </c>
      <c r="I55" s="265">
        <f t="shared" si="4"/>
        <v>73769643</v>
      </c>
    </row>
    <row r="56" spans="1:9" x14ac:dyDescent="0.2">
      <c r="A56" s="260">
        <v>2010</v>
      </c>
      <c r="B56" s="266">
        <v>27312481</v>
      </c>
      <c r="C56" s="266">
        <v>13761498</v>
      </c>
      <c r="D56" s="266">
        <v>10347218</v>
      </c>
      <c r="E56" s="266">
        <v>12036589</v>
      </c>
      <c r="F56" s="266">
        <v>3123972</v>
      </c>
      <c r="G56" s="266">
        <v>2305630</v>
      </c>
      <c r="H56" s="266">
        <v>4710890</v>
      </c>
      <c r="I56" s="265">
        <f t="shared" si="4"/>
        <v>73598278</v>
      </c>
    </row>
    <row r="57" spans="1:9" x14ac:dyDescent="0.2">
      <c r="A57" s="260">
        <v>2011</v>
      </c>
      <c r="B57" s="266">
        <v>29403593</v>
      </c>
      <c r="C57" s="266">
        <v>23841864</v>
      </c>
      <c r="D57" s="266">
        <v>10946328</v>
      </c>
      <c r="E57" s="266">
        <v>13343839</v>
      </c>
      <c r="F57" s="266">
        <v>4472928</v>
      </c>
      <c r="G57" s="266">
        <v>1883005</v>
      </c>
      <c r="H57" s="266">
        <v>4121006</v>
      </c>
      <c r="I57" s="265">
        <f t="shared" si="4"/>
        <v>88012563</v>
      </c>
    </row>
    <row r="58" spans="1:9" x14ac:dyDescent="0.2">
      <c r="A58" s="260">
        <v>2012</v>
      </c>
      <c r="B58" s="266">
        <v>27559867</v>
      </c>
      <c r="C58" s="266">
        <v>18677641</v>
      </c>
      <c r="D58" s="266">
        <v>10126403</v>
      </c>
      <c r="E58" s="266">
        <v>13492774</v>
      </c>
      <c r="F58" s="266">
        <v>4771395</v>
      </c>
      <c r="G58" s="266">
        <v>2785281</v>
      </c>
      <c r="H58" s="266">
        <v>3983317</v>
      </c>
      <c r="I58" s="265">
        <f t="shared" si="4"/>
        <v>81396678</v>
      </c>
    </row>
    <row r="59" spans="1:9" x14ac:dyDescent="0.2">
      <c r="A59" s="260">
        <v>2013</v>
      </c>
      <c r="B59" s="266">
        <v>8164264</v>
      </c>
      <c r="C59" s="266">
        <v>19468745</v>
      </c>
      <c r="D59" s="266">
        <v>10786349</v>
      </c>
      <c r="E59" s="266">
        <v>13096239</v>
      </c>
      <c r="F59" s="266">
        <v>6792008</v>
      </c>
      <c r="G59" s="266">
        <v>2214014</v>
      </c>
      <c r="H59" s="266">
        <v>4104788</v>
      </c>
      <c r="I59" s="265">
        <f t="shared" ref="I59:I61" si="5">SUM(B59:H59)</f>
        <v>64626407</v>
      </c>
    </row>
    <row r="60" spans="1:9" x14ac:dyDescent="0.2">
      <c r="A60" s="260">
        <v>2014</v>
      </c>
      <c r="B60" s="266">
        <v>40206028</v>
      </c>
      <c r="C60" s="266">
        <v>14811427</v>
      </c>
      <c r="D60" s="266">
        <v>7093379</v>
      </c>
      <c r="E60" s="266">
        <v>17368624</v>
      </c>
      <c r="F60" s="266">
        <v>4993240</v>
      </c>
      <c r="G60" s="266">
        <v>2403154</v>
      </c>
      <c r="H60" s="266">
        <v>4561726</v>
      </c>
      <c r="I60" s="265">
        <f t="shared" si="5"/>
        <v>91437578</v>
      </c>
    </row>
    <row r="61" spans="1:9" x14ac:dyDescent="0.2">
      <c r="A61" s="260">
        <v>2015</v>
      </c>
      <c r="B61" s="266">
        <v>23704347</v>
      </c>
      <c r="C61" s="266">
        <v>9410981</v>
      </c>
      <c r="D61" s="266">
        <v>17314816</v>
      </c>
      <c r="E61" s="266">
        <v>10646566</v>
      </c>
      <c r="F61" s="266">
        <v>3355766</v>
      </c>
      <c r="G61" s="266">
        <v>2990671</v>
      </c>
      <c r="H61" s="266">
        <v>4680391</v>
      </c>
      <c r="I61" s="265">
        <f t="shared" si="5"/>
        <v>72103538</v>
      </c>
    </row>
    <row r="62" spans="1:9" x14ac:dyDescent="0.2">
      <c r="A62" s="260">
        <v>2016</v>
      </c>
      <c r="B62" s="266">
        <v>17281564</v>
      </c>
      <c r="C62" s="266">
        <v>16795517</v>
      </c>
      <c r="D62" s="266">
        <v>17224003</v>
      </c>
      <c r="E62" s="266">
        <v>10458176</v>
      </c>
      <c r="F62" s="266">
        <v>5768991</v>
      </c>
      <c r="G62" s="266">
        <v>2885572</v>
      </c>
      <c r="H62" s="266">
        <v>5138710</v>
      </c>
      <c r="I62" s="265">
        <f t="shared" ref="I62:I63" si="6">SUM(B62:H62)</f>
        <v>75552533</v>
      </c>
    </row>
    <row r="63" spans="1:9" x14ac:dyDescent="0.2">
      <c r="A63" s="260">
        <v>2017</v>
      </c>
      <c r="B63" s="266">
        <v>17725080</v>
      </c>
      <c r="C63" s="266">
        <v>17620712</v>
      </c>
      <c r="D63" s="266">
        <v>12359797</v>
      </c>
      <c r="E63" s="266">
        <v>15110788</v>
      </c>
      <c r="F63" s="266">
        <v>5916217</v>
      </c>
      <c r="G63" s="266">
        <v>3817274</v>
      </c>
      <c r="H63" s="266">
        <v>4553153</v>
      </c>
      <c r="I63" s="265">
        <f t="shared" si="6"/>
        <v>77103021</v>
      </c>
    </row>
    <row r="64" spans="1:9" x14ac:dyDescent="0.2">
      <c r="A64" s="260">
        <v>2018</v>
      </c>
      <c r="B64" s="266">
        <v>26827642</v>
      </c>
      <c r="C64" s="266">
        <v>5434865</v>
      </c>
      <c r="D64" s="266">
        <v>17942809</v>
      </c>
      <c r="E64" s="266">
        <v>13794488</v>
      </c>
      <c r="F64" s="266">
        <v>6144033</v>
      </c>
      <c r="G64" s="266">
        <v>2404538</v>
      </c>
      <c r="H64" s="266">
        <v>5229324</v>
      </c>
      <c r="I64" s="265">
        <f t="shared" ref="I64" si="7">SUM(B64:H64)</f>
        <v>77777699</v>
      </c>
    </row>
    <row r="67" spans="1:9" s="105" customFormat="1" ht="36" x14ac:dyDescent="0.2">
      <c r="A67" s="101" t="s">
        <v>43</v>
      </c>
      <c r="B67" s="12" t="s">
        <v>51</v>
      </c>
      <c r="C67" s="12" t="s">
        <v>22</v>
      </c>
      <c r="D67" s="12" t="s">
        <v>23</v>
      </c>
      <c r="E67" s="12" t="s">
        <v>24</v>
      </c>
      <c r="F67" s="12" t="s">
        <v>25</v>
      </c>
      <c r="G67" s="12" t="s">
        <v>26</v>
      </c>
      <c r="H67" s="12" t="s">
        <v>42</v>
      </c>
      <c r="I67" s="12" t="s">
        <v>41</v>
      </c>
    </row>
    <row r="68" spans="1:9" s="7" customFormat="1" x14ac:dyDescent="0.2">
      <c r="A68" s="94">
        <v>1992</v>
      </c>
      <c r="B68" s="264">
        <v>46450729.43</v>
      </c>
      <c r="C68" s="264">
        <v>49584701.229999997</v>
      </c>
      <c r="D68" s="264">
        <v>48881125.810000002</v>
      </c>
      <c r="E68" s="264">
        <v>30195702.420000002</v>
      </c>
      <c r="F68" s="264">
        <v>10311097.039999999</v>
      </c>
      <c r="G68" s="264">
        <v>8129856.04</v>
      </c>
      <c r="H68" s="264">
        <v>17358844.620000001</v>
      </c>
      <c r="I68" s="265">
        <f t="shared" ref="I68:I88" si="8">SUM(B68:H68)</f>
        <v>210912056.58999997</v>
      </c>
    </row>
    <row r="69" spans="1:9" s="7" customFormat="1" x14ac:dyDescent="0.2">
      <c r="A69" s="94">
        <v>1993</v>
      </c>
      <c r="B69" s="264">
        <v>111405025.37</v>
      </c>
      <c r="C69" s="264">
        <v>35297816.270000003</v>
      </c>
      <c r="D69" s="264">
        <v>37630305.799999997</v>
      </c>
      <c r="E69" s="264">
        <v>20413097.609999999</v>
      </c>
      <c r="F69" s="264">
        <v>9453097.1799999997</v>
      </c>
      <c r="G69" s="264">
        <v>10111986.380000001</v>
      </c>
      <c r="H69" s="264">
        <v>15429081.210000001</v>
      </c>
      <c r="I69" s="265">
        <f t="shared" si="8"/>
        <v>239740409.82000002</v>
      </c>
    </row>
    <row r="70" spans="1:9" s="7" customFormat="1" x14ac:dyDescent="0.2">
      <c r="A70" s="94">
        <v>1994</v>
      </c>
      <c r="B70" s="264">
        <v>64910155.270000003</v>
      </c>
      <c r="C70" s="264">
        <v>31900802.5</v>
      </c>
      <c r="D70" s="264">
        <v>24419976.68</v>
      </c>
      <c r="E70" s="264">
        <v>25521294.59</v>
      </c>
      <c r="F70" s="264">
        <v>16666275.119999999</v>
      </c>
      <c r="G70" s="264">
        <v>6851255.9699999997</v>
      </c>
      <c r="H70" s="264">
        <v>14568867.550000001</v>
      </c>
      <c r="I70" s="265">
        <f t="shared" si="8"/>
        <v>184838627.68000004</v>
      </c>
    </row>
    <row r="71" spans="1:9" s="7" customFormat="1" x14ac:dyDescent="0.2">
      <c r="A71" s="94">
        <v>1995</v>
      </c>
      <c r="B71" s="264">
        <v>120189066.3</v>
      </c>
      <c r="C71" s="264">
        <v>34857908.909999996</v>
      </c>
      <c r="D71" s="264">
        <v>37656008.619999997</v>
      </c>
      <c r="E71" s="264">
        <v>17628986.73</v>
      </c>
      <c r="F71" s="264">
        <v>11662171.529999999</v>
      </c>
      <c r="G71" s="264">
        <v>6186810.9500000002</v>
      </c>
      <c r="H71" s="264">
        <v>15068725.83</v>
      </c>
      <c r="I71" s="265">
        <f t="shared" si="8"/>
        <v>243249678.86999997</v>
      </c>
    </row>
    <row r="72" spans="1:9" s="7" customFormat="1" x14ac:dyDescent="0.2">
      <c r="A72" s="94">
        <v>1996</v>
      </c>
      <c r="B72" s="264">
        <v>105647157.52</v>
      </c>
      <c r="C72" s="264">
        <v>63039886.090000004</v>
      </c>
      <c r="D72" s="264">
        <v>41278101.590000004</v>
      </c>
      <c r="E72" s="264">
        <v>28501613.920000002</v>
      </c>
      <c r="F72" s="264">
        <v>14585553.49</v>
      </c>
      <c r="G72" s="264">
        <v>7157656.6100000003</v>
      </c>
      <c r="H72" s="264">
        <v>10714391.710000001</v>
      </c>
      <c r="I72" s="265">
        <f t="shared" si="8"/>
        <v>270924360.93000001</v>
      </c>
    </row>
    <row r="73" spans="1:9" s="7" customFormat="1" x14ac:dyDescent="0.2">
      <c r="A73" s="94">
        <v>1997</v>
      </c>
      <c r="B73" s="264">
        <v>105246662.3</v>
      </c>
      <c r="C73" s="264">
        <v>58960675.609999999</v>
      </c>
      <c r="D73" s="264">
        <v>35582100.579999998</v>
      </c>
      <c r="E73" s="264">
        <v>37564984.630000003</v>
      </c>
      <c r="F73" s="264">
        <v>16259279.560000001</v>
      </c>
      <c r="G73" s="264">
        <v>6122187.2999999998</v>
      </c>
      <c r="H73" s="264">
        <v>13585155.560000001</v>
      </c>
      <c r="I73" s="265">
        <f t="shared" si="8"/>
        <v>273321045.54000002</v>
      </c>
    </row>
    <row r="74" spans="1:9" s="7" customFormat="1" x14ac:dyDescent="0.2">
      <c r="A74" s="94">
        <v>1998</v>
      </c>
      <c r="B74" s="264">
        <v>127438858.33</v>
      </c>
      <c r="C74" s="264">
        <v>20665465.510000002</v>
      </c>
      <c r="D74" s="264">
        <v>35741218.909999996</v>
      </c>
      <c r="E74" s="264">
        <v>29992193.91</v>
      </c>
      <c r="F74" s="264">
        <v>18508432.850000001</v>
      </c>
      <c r="G74" s="264">
        <v>6916370.4100000001</v>
      </c>
      <c r="H74" s="264">
        <v>11924793.890000001</v>
      </c>
      <c r="I74" s="265">
        <f t="shared" si="8"/>
        <v>251187333.81</v>
      </c>
    </row>
    <row r="75" spans="1:9" s="37" customFormat="1" x14ac:dyDescent="0.2">
      <c r="A75" s="94">
        <v>1999</v>
      </c>
      <c r="B75" s="264">
        <v>76304716.890000001</v>
      </c>
      <c r="C75" s="264">
        <v>49161315.93</v>
      </c>
      <c r="D75" s="264">
        <v>63388466.689999998</v>
      </c>
      <c r="E75" s="264">
        <v>37216375.640000001</v>
      </c>
      <c r="F75" s="264">
        <v>21144758.75</v>
      </c>
      <c r="G75" s="264">
        <v>8321132</v>
      </c>
      <c r="H75" s="264">
        <v>12662712.439999999</v>
      </c>
      <c r="I75" s="265">
        <f t="shared" si="8"/>
        <v>268199478.33999997</v>
      </c>
    </row>
    <row r="76" spans="1:9" x14ac:dyDescent="0.2">
      <c r="A76" s="94">
        <v>2000</v>
      </c>
      <c r="B76" s="264">
        <v>97659603.430000007</v>
      </c>
      <c r="C76" s="264">
        <v>43213898.32</v>
      </c>
      <c r="D76" s="264">
        <v>29385464.149999999</v>
      </c>
      <c r="E76" s="264">
        <v>42855549.490000002</v>
      </c>
      <c r="F76" s="264">
        <v>11834033.33</v>
      </c>
      <c r="G76" s="264">
        <v>10807002.34</v>
      </c>
      <c r="H76" s="264">
        <v>15856421.51</v>
      </c>
      <c r="I76" s="265">
        <f t="shared" si="8"/>
        <v>251611972.57000002</v>
      </c>
    </row>
    <row r="77" spans="1:9" x14ac:dyDescent="0.2">
      <c r="A77" s="94">
        <v>2001</v>
      </c>
      <c r="B77" s="264">
        <v>224201050.44999999</v>
      </c>
      <c r="C77" s="264">
        <v>74992287.590000004</v>
      </c>
      <c r="D77" s="264">
        <v>38639134.219999999</v>
      </c>
      <c r="E77" s="264">
        <v>42216881.579999998</v>
      </c>
      <c r="F77" s="264">
        <v>16542027.77</v>
      </c>
      <c r="G77" s="264">
        <v>14585771.17</v>
      </c>
      <c r="H77" s="264">
        <v>11855193.08</v>
      </c>
      <c r="I77" s="265">
        <f t="shared" si="8"/>
        <v>423032345.85999995</v>
      </c>
    </row>
    <row r="78" spans="1:9" x14ac:dyDescent="0.2">
      <c r="A78" s="94">
        <v>2002</v>
      </c>
      <c r="B78" s="264">
        <v>135506445.05000001</v>
      </c>
      <c r="C78" s="264">
        <v>83155917.159999996</v>
      </c>
      <c r="D78" s="264">
        <v>50247819.890000001</v>
      </c>
      <c r="E78" s="264">
        <v>47731634.130000003</v>
      </c>
      <c r="F78" s="264">
        <v>15965391.09</v>
      </c>
      <c r="G78" s="264">
        <v>7793319.8600000003</v>
      </c>
      <c r="H78" s="264">
        <v>16039476</v>
      </c>
      <c r="I78" s="265">
        <f t="shared" si="8"/>
        <v>356440003.18000001</v>
      </c>
    </row>
    <row r="79" spans="1:9" x14ac:dyDescent="0.2">
      <c r="A79" s="94">
        <v>2003</v>
      </c>
      <c r="B79" s="264">
        <v>77514434.459999993</v>
      </c>
      <c r="C79" s="264">
        <v>120901965.73999999</v>
      </c>
      <c r="D79" s="264">
        <v>54137335.18</v>
      </c>
      <c r="E79" s="264">
        <v>48642654.850000001</v>
      </c>
      <c r="F79" s="264">
        <v>19094825.43</v>
      </c>
      <c r="G79" s="264">
        <v>9299403.5500000007</v>
      </c>
      <c r="H79" s="264">
        <v>14780176.33</v>
      </c>
      <c r="I79" s="265">
        <f t="shared" si="8"/>
        <v>344370795.54000002</v>
      </c>
    </row>
    <row r="80" spans="1:9" x14ac:dyDescent="0.2">
      <c r="A80" s="94">
        <v>2004</v>
      </c>
      <c r="B80" s="264">
        <v>163160612.66999999</v>
      </c>
      <c r="C80" s="264">
        <v>90263841.810000002</v>
      </c>
      <c r="D80" s="264">
        <v>73402532.920000002</v>
      </c>
      <c r="E80" s="264">
        <v>69108065.540000007</v>
      </c>
      <c r="F80" s="264">
        <v>13378919.67</v>
      </c>
      <c r="G80" s="264">
        <v>9172200.75</v>
      </c>
      <c r="H80" s="264">
        <v>16764865.4</v>
      </c>
      <c r="I80" s="265">
        <f t="shared" si="8"/>
        <v>435251038.75999999</v>
      </c>
    </row>
    <row r="81" spans="1:9" x14ac:dyDescent="0.2">
      <c r="A81" s="94">
        <v>2005</v>
      </c>
      <c r="B81" s="264">
        <v>73821338.420000002</v>
      </c>
      <c r="C81" s="264">
        <v>107071535.95999999</v>
      </c>
      <c r="D81" s="264">
        <v>93421228.129999995</v>
      </c>
      <c r="E81" s="264">
        <v>48785711.850000001</v>
      </c>
      <c r="F81" s="264">
        <v>22935559.649999999</v>
      </c>
      <c r="G81" s="264">
        <v>12404702.470000001</v>
      </c>
      <c r="H81" s="264">
        <v>15467190.539999999</v>
      </c>
      <c r="I81" s="265">
        <f t="shared" si="8"/>
        <v>373907267.02000004</v>
      </c>
    </row>
    <row r="82" spans="1:9" x14ac:dyDescent="0.2">
      <c r="A82" s="260">
        <v>2006</v>
      </c>
      <c r="B82" s="266">
        <v>233901498.11000001</v>
      </c>
      <c r="C82" s="266">
        <v>71665373.290000007</v>
      </c>
      <c r="D82" s="266">
        <v>87531000.400000006</v>
      </c>
      <c r="E82" s="266">
        <v>57154757.090000004</v>
      </c>
      <c r="F82" s="266">
        <v>19637375.010000002</v>
      </c>
      <c r="G82" s="266">
        <v>11079126.41</v>
      </c>
      <c r="H82" s="266">
        <v>16361195.390000001</v>
      </c>
      <c r="I82" s="265">
        <f t="shared" si="8"/>
        <v>497330325.70000011</v>
      </c>
    </row>
    <row r="83" spans="1:9" x14ac:dyDescent="0.2">
      <c r="A83" s="260">
        <v>2007</v>
      </c>
      <c r="B83" s="266">
        <v>87100505.129999995</v>
      </c>
      <c r="C83" s="266">
        <v>69606994.129999995</v>
      </c>
      <c r="D83" s="266">
        <v>86189157.230000004</v>
      </c>
      <c r="E83" s="266">
        <v>81573023.780000001</v>
      </c>
      <c r="F83" s="266">
        <v>28512019.57</v>
      </c>
      <c r="G83" s="266">
        <v>12789904.23</v>
      </c>
      <c r="H83" s="266">
        <v>15149268.970000001</v>
      </c>
      <c r="I83" s="265">
        <f t="shared" si="8"/>
        <v>380920873.04000002</v>
      </c>
    </row>
    <row r="84" spans="1:9" x14ac:dyDescent="0.2">
      <c r="A84" s="260">
        <v>2008</v>
      </c>
      <c r="B84" s="266">
        <v>210340336.66999999</v>
      </c>
      <c r="C84" s="266">
        <v>94902603.760000005</v>
      </c>
      <c r="D84" s="266">
        <v>96912216.480000004</v>
      </c>
      <c r="E84" s="266">
        <v>57279037.520000003</v>
      </c>
      <c r="F84" s="266">
        <v>22762283.940000001</v>
      </c>
      <c r="G84" s="266">
        <v>15443020.98</v>
      </c>
      <c r="H84" s="266">
        <v>16705125.76</v>
      </c>
      <c r="I84" s="265">
        <f t="shared" si="8"/>
        <v>514344625.11000001</v>
      </c>
    </row>
    <row r="85" spans="1:9" x14ac:dyDescent="0.2">
      <c r="A85" s="260">
        <v>2009</v>
      </c>
      <c r="B85" s="266">
        <v>123905737.94</v>
      </c>
      <c r="C85" s="266">
        <v>108739101.65000001</v>
      </c>
      <c r="D85" s="266">
        <v>87258823.989999995</v>
      </c>
      <c r="E85" s="266">
        <v>57541257.509999998</v>
      </c>
      <c r="F85" s="266">
        <v>32939958.170000002</v>
      </c>
      <c r="G85" s="266">
        <v>10186100.369999999</v>
      </c>
      <c r="H85" s="266">
        <v>17105360.710000001</v>
      </c>
      <c r="I85" s="265">
        <f t="shared" si="8"/>
        <v>437676340.33999997</v>
      </c>
    </row>
    <row r="86" spans="1:9" x14ac:dyDescent="0.2">
      <c r="A86" s="260">
        <v>2010</v>
      </c>
      <c r="B86" s="266">
        <v>167418157.59</v>
      </c>
      <c r="C86" s="266">
        <v>85788450.040000007</v>
      </c>
      <c r="D86" s="266">
        <v>65228385.369999997</v>
      </c>
      <c r="E86" s="266">
        <v>71312866.469999999</v>
      </c>
      <c r="F86" s="266">
        <v>17204275.739999998</v>
      </c>
      <c r="G86" s="266">
        <v>11952544.74</v>
      </c>
      <c r="H86" s="266">
        <v>22709265.789999999</v>
      </c>
      <c r="I86" s="265">
        <f t="shared" si="8"/>
        <v>441613945.74000007</v>
      </c>
    </row>
    <row r="87" spans="1:9" x14ac:dyDescent="0.2">
      <c r="A87" s="260">
        <v>2011</v>
      </c>
      <c r="B87" s="266">
        <v>189507972.47</v>
      </c>
      <c r="C87" s="266">
        <v>148485387.02000001</v>
      </c>
      <c r="D87" s="266">
        <v>66864685.130000003</v>
      </c>
      <c r="E87" s="266">
        <v>81113747.549999997</v>
      </c>
      <c r="F87" s="266">
        <v>25169573.84</v>
      </c>
      <c r="G87" s="266">
        <v>9931634.1199999992</v>
      </c>
      <c r="H87" s="266">
        <v>18981203.140000001</v>
      </c>
      <c r="I87" s="265">
        <f t="shared" si="8"/>
        <v>540054203.26999998</v>
      </c>
    </row>
    <row r="88" spans="1:9" x14ac:dyDescent="0.2">
      <c r="A88" s="260">
        <v>2012</v>
      </c>
      <c r="B88" s="266">
        <v>180043460.44999999</v>
      </c>
      <c r="C88" s="266">
        <v>116285825.8</v>
      </c>
      <c r="D88" s="266">
        <v>62668146.07</v>
      </c>
      <c r="E88" s="266">
        <v>82755661.900000006</v>
      </c>
      <c r="F88" s="266">
        <v>27711504.050000001</v>
      </c>
      <c r="G88" s="266">
        <v>14689438.93</v>
      </c>
      <c r="H88" s="266">
        <v>18492287.760000002</v>
      </c>
      <c r="I88" s="265">
        <f t="shared" si="8"/>
        <v>502646324.96000004</v>
      </c>
    </row>
    <row r="89" spans="1:9" x14ac:dyDescent="0.2">
      <c r="A89" s="260">
        <v>2013</v>
      </c>
      <c r="B89" s="266">
        <v>51648346.170000002</v>
      </c>
      <c r="C89" s="266">
        <v>122561443.18000001</v>
      </c>
      <c r="D89" s="266">
        <v>67869723.700000003</v>
      </c>
      <c r="E89" s="266">
        <v>81070010.920000002</v>
      </c>
      <c r="F89" s="266">
        <v>39083254.549999997</v>
      </c>
      <c r="G89" s="266">
        <v>11400835.539999999</v>
      </c>
      <c r="H89" s="266">
        <v>19701949.390000001</v>
      </c>
      <c r="I89" s="265">
        <f t="shared" ref="I89:I91" si="9">SUM(B89:H89)</f>
        <v>393335563.45000005</v>
      </c>
    </row>
    <row r="90" spans="1:9" x14ac:dyDescent="0.2">
      <c r="A90" s="260">
        <v>2014</v>
      </c>
      <c r="B90" s="266">
        <v>258213634.56999999</v>
      </c>
      <c r="C90" s="266">
        <v>92102984.900000006</v>
      </c>
      <c r="D90" s="266">
        <v>43670418.390000001</v>
      </c>
      <c r="E90" s="266">
        <v>106213123.90000001</v>
      </c>
      <c r="F90" s="266">
        <v>29076108.93</v>
      </c>
      <c r="G90" s="266">
        <v>12903422.859999999</v>
      </c>
      <c r="H90" s="266">
        <v>21859303.539999999</v>
      </c>
      <c r="I90" s="265">
        <f t="shared" si="9"/>
        <v>564038997.08999991</v>
      </c>
    </row>
    <row r="91" spans="1:9" x14ac:dyDescent="0.2">
      <c r="A91" s="260">
        <v>2015</v>
      </c>
      <c r="B91" s="266">
        <v>150755954.58000001</v>
      </c>
      <c r="C91" s="266">
        <v>57568567.240000002</v>
      </c>
      <c r="D91" s="266">
        <v>110534699.33</v>
      </c>
      <c r="E91" s="266">
        <v>65481983.149999999</v>
      </c>
      <c r="F91" s="266">
        <v>19071963.120000001</v>
      </c>
      <c r="G91" s="266">
        <v>16410103.5</v>
      </c>
      <c r="H91" s="266">
        <v>23113348.489999998</v>
      </c>
      <c r="I91" s="265">
        <f t="shared" si="9"/>
        <v>442936619.41000003</v>
      </c>
    </row>
    <row r="92" spans="1:9" x14ac:dyDescent="0.2">
      <c r="A92" s="260">
        <v>2016</v>
      </c>
      <c r="B92" s="266">
        <v>112274725.19</v>
      </c>
      <c r="C92" s="266">
        <v>109388202.13</v>
      </c>
      <c r="D92" s="266">
        <v>108490437.73</v>
      </c>
      <c r="E92" s="266">
        <v>65416248.789999999</v>
      </c>
      <c r="F92" s="266">
        <v>34437504.619999997</v>
      </c>
      <c r="G92" s="266">
        <v>16135435.74</v>
      </c>
      <c r="H92" s="266">
        <v>25222972.530000001</v>
      </c>
      <c r="I92" s="265">
        <f t="shared" ref="I92:I93" si="10">SUM(B92:H92)</f>
        <v>471365526.73000002</v>
      </c>
    </row>
    <row r="93" spans="1:9" x14ac:dyDescent="0.2">
      <c r="A93" s="260">
        <v>2017</v>
      </c>
      <c r="B93" s="266">
        <v>123457121.16</v>
      </c>
      <c r="C93" s="266">
        <v>114870306.03</v>
      </c>
      <c r="D93" s="266">
        <v>79601085.730000004</v>
      </c>
      <c r="E93" s="266">
        <v>95098056.879999995</v>
      </c>
      <c r="F93" s="266">
        <v>35839584.560000002</v>
      </c>
      <c r="G93" s="266">
        <v>21208225.890000001</v>
      </c>
      <c r="H93" s="266">
        <v>21666570.449999999</v>
      </c>
      <c r="I93" s="265">
        <f t="shared" si="10"/>
        <v>491740950.69999999</v>
      </c>
    </row>
    <row r="94" spans="1:9" x14ac:dyDescent="0.2">
      <c r="A94" s="260">
        <v>2018</v>
      </c>
      <c r="B94" s="266">
        <v>178028190.28</v>
      </c>
      <c r="C94" s="266">
        <v>36145527.020000003</v>
      </c>
      <c r="D94" s="266">
        <v>116733905.73</v>
      </c>
      <c r="E94" s="266">
        <v>86951935.569999993</v>
      </c>
      <c r="F94" s="266">
        <v>36457651.530000001</v>
      </c>
      <c r="G94" s="266">
        <v>12252047.6</v>
      </c>
      <c r="H94" s="266">
        <v>26528578.030000001</v>
      </c>
      <c r="I94" s="265">
        <f t="shared" ref="I94" si="11">SUM(B94:H94)</f>
        <v>493097835.75999999</v>
      </c>
    </row>
    <row r="97" spans="1:9" s="105" customFormat="1" ht="36" x14ac:dyDescent="0.2">
      <c r="A97" s="101" t="s">
        <v>37</v>
      </c>
      <c r="B97" s="12" t="s">
        <v>51</v>
      </c>
      <c r="C97" s="12" t="s">
        <v>22</v>
      </c>
      <c r="D97" s="12" t="s">
        <v>23</v>
      </c>
      <c r="E97" s="12" t="s">
        <v>24</v>
      </c>
      <c r="F97" s="12" t="s">
        <v>25</v>
      </c>
      <c r="G97" s="12" t="s">
        <v>26</v>
      </c>
      <c r="H97" s="12" t="s">
        <v>42</v>
      </c>
      <c r="I97" s="12" t="s">
        <v>41</v>
      </c>
    </row>
    <row r="98" spans="1:9" s="7" customFormat="1" x14ac:dyDescent="0.2">
      <c r="A98" s="94">
        <v>1992</v>
      </c>
      <c r="B98" s="116">
        <v>142683</v>
      </c>
      <c r="C98" s="116">
        <v>246677</v>
      </c>
      <c r="D98" s="116">
        <v>259514</v>
      </c>
      <c r="E98" s="116">
        <v>215607</v>
      </c>
      <c r="F98" s="116">
        <v>85470</v>
      </c>
      <c r="G98" s="116">
        <v>73682</v>
      </c>
      <c r="H98" s="116">
        <v>194930</v>
      </c>
      <c r="I98" s="117">
        <f t="shared" ref="I98:I118" si="12">SUM(B98:H98)</f>
        <v>1218563</v>
      </c>
    </row>
    <row r="99" spans="1:9" s="7" customFormat="1" x14ac:dyDescent="0.2">
      <c r="A99" s="94">
        <v>1993</v>
      </c>
      <c r="B99" s="116">
        <v>348483</v>
      </c>
      <c r="C99" s="116">
        <v>187671</v>
      </c>
      <c r="D99" s="116">
        <v>201346</v>
      </c>
      <c r="E99" s="116">
        <v>135072</v>
      </c>
      <c r="F99" s="116">
        <v>82138</v>
      </c>
      <c r="G99" s="116">
        <v>98051</v>
      </c>
      <c r="H99" s="116">
        <v>185692</v>
      </c>
      <c r="I99" s="117">
        <f t="shared" si="12"/>
        <v>1238453</v>
      </c>
    </row>
    <row r="100" spans="1:9" s="7" customFormat="1" x14ac:dyDescent="0.2">
      <c r="A100" s="94">
        <v>1994</v>
      </c>
      <c r="B100" s="116">
        <v>247351</v>
      </c>
      <c r="C100" s="116">
        <v>163741</v>
      </c>
      <c r="D100" s="116">
        <v>145225</v>
      </c>
      <c r="E100" s="116">
        <v>188341</v>
      </c>
      <c r="F100" s="116">
        <v>149151</v>
      </c>
      <c r="G100" s="116">
        <v>64663</v>
      </c>
      <c r="H100" s="116">
        <v>205610</v>
      </c>
      <c r="I100" s="117">
        <f t="shared" si="12"/>
        <v>1164082</v>
      </c>
    </row>
    <row r="101" spans="1:9" s="7" customFormat="1" x14ac:dyDescent="0.2">
      <c r="A101" s="94">
        <v>1995</v>
      </c>
      <c r="B101" s="116">
        <v>407284</v>
      </c>
      <c r="C101" s="116">
        <v>158191</v>
      </c>
      <c r="D101" s="116">
        <v>226205</v>
      </c>
      <c r="E101" s="116">
        <v>138548</v>
      </c>
      <c r="F101" s="116">
        <v>106328</v>
      </c>
      <c r="G101" s="116">
        <v>66669</v>
      </c>
      <c r="H101" s="116">
        <v>195229</v>
      </c>
      <c r="I101" s="117">
        <f t="shared" si="12"/>
        <v>1298454</v>
      </c>
    </row>
    <row r="102" spans="1:9" s="7" customFormat="1" x14ac:dyDescent="0.2">
      <c r="A102" s="94">
        <v>1996</v>
      </c>
      <c r="B102" s="116">
        <v>471798</v>
      </c>
      <c r="C102" s="116">
        <v>332823</v>
      </c>
      <c r="D102" s="116">
        <v>283371</v>
      </c>
      <c r="E102" s="116">
        <v>219563</v>
      </c>
      <c r="F102" s="116">
        <v>134301</v>
      </c>
      <c r="G102" s="116">
        <v>76977</v>
      </c>
      <c r="H102" s="116">
        <v>135091</v>
      </c>
      <c r="I102" s="117">
        <f t="shared" si="12"/>
        <v>1653924</v>
      </c>
    </row>
    <row r="103" spans="1:9" s="7" customFormat="1" x14ac:dyDescent="0.2">
      <c r="A103" s="94">
        <v>1997</v>
      </c>
      <c r="B103" s="116">
        <v>377504</v>
      </c>
      <c r="C103" s="116">
        <v>296109</v>
      </c>
      <c r="D103" s="116">
        <v>246423</v>
      </c>
      <c r="E103" s="116">
        <v>321610</v>
      </c>
      <c r="F103" s="116">
        <v>155914</v>
      </c>
      <c r="G103" s="116">
        <v>67696</v>
      </c>
      <c r="H103" s="116">
        <v>181396</v>
      </c>
      <c r="I103" s="117">
        <f t="shared" si="12"/>
        <v>1646652</v>
      </c>
    </row>
    <row r="104" spans="1:9" s="7" customFormat="1" x14ac:dyDescent="0.2">
      <c r="A104" s="94">
        <v>1998</v>
      </c>
      <c r="B104" s="116">
        <v>443815</v>
      </c>
      <c r="C104" s="116">
        <v>120342</v>
      </c>
      <c r="D104" s="116">
        <v>232603</v>
      </c>
      <c r="E104" s="116">
        <v>243704</v>
      </c>
      <c r="F104" s="116">
        <v>176754</v>
      </c>
      <c r="G104" s="116">
        <v>83122</v>
      </c>
      <c r="H104" s="116">
        <v>155627</v>
      </c>
      <c r="I104" s="117">
        <f t="shared" si="12"/>
        <v>1455967</v>
      </c>
    </row>
    <row r="105" spans="1:9" s="37" customFormat="1" x14ac:dyDescent="0.2">
      <c r="A105" s="94">
        <v>1999</v>
      </c>
      <c r="B105" s="116">
        <v>233882</v>
      </c>
      <c r="C105" s="116">
        <v>280271</v>
      </c>
      <c r="D105" s="116">
        <v>455203</v>
      </c>
      <c r="E105" s="116">
        <v>316783</v>
      </c>
      <c r="F105" s="116">
        <v>230532</v>
      </c>
      <c r="G105" s="116">
        <v>96955</v>
      </c>
      <c r="H105" s="116">
        <v>170292</v>
      </c>
      <c r="I105" s="117">
        <f t="shared" si="12"/>
        <v>1783918</v>
      </c>
    </row>
    <row r="106" spans="1:9" x14ac:dyDescent="0.2">
      <c r="A106" s="94">
        <v>2000</v>
      </c>
      <c r="B106" s="116">
        <v>302293</v>
      </c>
      <c r="C106" s="116">
        <v>257011</v>
      </c>
      <c r="D106" s="116">
        <v>209302</v>
      </c>
      <c r="E106" s="116">
        <v>374222</v>
      </c>
      <c r="F106" s="116">
        <v>116928</v>
      </c>
      <c r="G106" s="116">
        <v>118550</v>
      </c>
      <c r="H106" s="116">
        <v>210744</v>
      </c>
      <c r="I106" s="117">
        <f t="shared" si="12"/>
        <v>1589050</v>
      </c>
    </row>
    <row r="107" spans="1:9" x14ac:dyDescent="0.2">
      <c r="A107" s="94">
        <v>2001</v>
      </c>
      <c r="B107" s="116">
        <v>781241</v>
      </c>
      <c r="C107" s="116">
        <v>403614</v>
      </c>
      <c r="D107" s="116">
        <v>238999</v>
      </c>
      <c r="E107" s="116">
        <v>358522</v>
      </c>
      <c r="F107" s="116">
        <v>171469</v>
      </c>
      <c r="G107" s="116">
        <v>165571</v>
      </c>
      <c r="H107" s="116">
        <v>153843</v>
      </c>
      <c r="I107" s="117">
        <f t="shared" si="12"/>
        <v>2273259</v>
      </c>
    </row>
    <row r="108" spans="1:9" x14ac:dyDescent="0.2">
      <c r="A108" s="94">
        <v>2002</v>
      </c>
      <c r="B108" s="116">
        <v>408281</v>
      </c>
      <c r="C108" s="116">
        <v>464537</v>
      </c>
      <c r="D108" s="116">
        <v>365518</v>
      </c>
      <c r="E108" s="116">
        <v>419930</v>
      </c>
      <c r="F108" s="116">
        <v>160431</v>
      </c>
      <c r="G108" s="116">
        <v>99262</v>
      </c>
      <c r="H108" s="116">
        <v>193939</v>
      </c>
      <c r="I108" s="117">
        <f t="shared" si="12"/>
        <v>2111898</v>
      </c>
    </row>
    <row r="109" spans="1:9" x14ac:dyDescent="0.2">
      <c r="A109" s="94">
        <v>2003</v>
      </c>
      <c r="B109" s="116">
        <v>274070</v>
      </c>
      <c r="C109" s="116">
        <v>732880</v>
      </c>
      <c r="D109" s="116">
        <v>404332</v>
      </c>
      <c r="E109" s="116">
        <v>445883</v>
      </c>
      <c r="F109" s="116">
        <v>206699</v>
      </c>
      <c r="G109" s="116">
        <v>115997</v>
      </c>
      <c r="H109" s="116">
        <v>179588</v>
      </c>
      <c r="I109" s="117">
        <f t="shared" si="12"/>
        <v>2359449</v>
      </c>
    </row>
    <row r="110" spans="1:9" x14ac:dyDescent="0.2">
      <c r="A110" s="94">
        <v>2004</v>
      </c>
      <c r="B110" s="116">
        <v>602743</v>
      </c>
      <c r="C110" s="116">
        <v>420631</v>
      </c>
      <c r="D110" s="116">
        <v>453663</v>
      </c>
      <c r="E110" s="116">
        <v>586892</v>
      </c>
      <c r="F110" s="116">
        <v>136087</v>
      </c>
      <c r="G110" s="116">
        <v>101449</v>
      </c>
      <c r="H110" s="116">
        <v>201200</v>
      </c>
      <c r="I110" s="117">
        <f t="shared" si="12"/>
        <v>2502665</v>
      </c>
    </row>
    <row r="111" spans="1:9" x14ac:dyDescent="0.2">
      <c r="A111" s="94">
        <v>2005</v>
      </c>
      <c r="B111" s="116">
        <v>296991</v>
      </c>
      <c r="C111" s="116">
        <v>561655</v>
      </c>
      <c r="D111" s="116">
        <v>622964</v>
      </c>
      <c r="E111" s="116">
        <v>430621</v>
      </c>
      <c r="F111" s="116">
        <v>261181</v>
      </c>
      <c r="G111" s="116">
        <v>161684</v>
      </c>
      <c r="H111" s="116">
        <v>201254</v>
      </c>
      <c r="I111" s="117">
        <f t="shared" si="12"/>
        <v>2536350</v>
      </c>
    </row>
    <row r="112" spans="1:9" x14ac:dyDescent="0.2">
      <c r="A112" s="260">
        <v>2006</v>
      </c>
      <c r="B112" s="261">
        <v>696059</v>
      </c>
      <c r="C112" s="261">
        <v>402273</v>
      </c>
      <c r="D112" s="261">
        <v>600875</v>
      </c>
      <c r="E112" s="261">
        <v>473594</v>
      </c>
      <c r="F112" s="261">
        <v>195848</v>
      </c>
      <c r="G112" s="261">
        <v>164235</v>
      </c>
      <c r="H112" s="261">
        <v>204387</v>
      </c>
      <c r="I112" s="117">
        <f t="shared" si="12"/>
        <v>2737271</v>
      </c>
    </row>
    <row r="113" spans="1:9" x14ac:dyDescent="0.2">
      <c r="A113" s="260">
        <v>2007</v>
      </c>
      <c r="B113" s="261">
        <v>291460</v>
      </c>
      <c r="C113" s="261">
        <v>396200</v>
      </c>
      <c r="D113" s="261">
        <v>572229</v>
      </c>
      <c r="E113" s="261">
        <v>738267</v>
      </c>
      <c r="F113" s="261">
        <v>334310</v>
      </c>
      <c r="G113" s="261">
        <v>168947</v>
      </c>
      <c r="H113" s="261">
        <v>186797</v>
      </c>
      <c r="I113" s="117">
        <f t="shared" si="12"/>
        <v>2688210</v>
      </c>
    </row>
    <row r="114" spans="1:9" x14ac:dyDescent="0.2">
      <c r="A114" s="260">
        <v>2008</v>
      </c>
      <c r="B114" s="261">
        <v>503242</v>
      </c>
      <c r="C114" s="261">
        <v>515263</v>
      </c>
      <c r="D114" s="261">
        <v>694954</v>
      </c>
      <c r="E114" s="261">
        <v>520521</v>
      </c>
      <c r="F114" s="261">
        <v>261915</v>
      </c>
      <c r="G114" s="261">
        <v>194712</v>
      </c>
      <c r="H114" s="261">
        <v>216007</v>
      </c>
      <c r="I114" s="117">
        <f t="shared" si="12"/>
        <v>2906614</v>
      </c>
    </row>
    <row r="115" spans="1:9" x14ac:dyDescent="0.2">
      <c r="A115" s="260">
        <v>2009</v>
      </c>
      <c r="B115" s="261">
        <v>468079</v>
      </c>
      <c r="C115" s="261">
        <v>539647</v>
      </c>
      <c r="D115" s="261">
        <v>630340</v>
      </c>
      <c r="E115" s="261">
        <v>492473</v>
      </c>
      <c r="F115" s="261">
        <v>376361</v>
      </c>
      <c r="G115" s="261">
        <v>123804</v>
      </c>
      <c r="H115" s="261">
        <v>204866</v>
      </c>
      <c r="I115" s="117">
        <f t="shared" si="12"/>
        <v>2835570</v>
      </c>
    </row>
    <row r="116" spans="1:9" x14ac:dyDescent="0.2">
      <c r="A116" s="260">
        <v>2010</v>
      </c>
      <c r="B116" s="261">
        <v>578461</v>
      </c>
      <c r="C116" s="261">
        <v>502156</v>
      </c>
      <c r="D116" s="261">
        <v>443592</v>
      </c>
      <c r="E116" s="261">
        <v>616547</v>
      </c>
      <c r="F116" s="261">
        <v>196959</v>
      </c>
      <c r="G116" s="261">
        <v>153414</v>
      </c>
      <c r="H116" s="261">
        <v>301903</v>
      </c>
      <c r="I116" s="117">
        <f t="shared" si="12"/>
        <v>2793032</v>
      </c>
    </row>
    <row r="117" spans="1:9" x14ac:dyDescent="0.2">
      <c r="A117" s="260">
        <v>2011</v>
      </c>
      <c r="B117" s="261">
        <v>369135</v>
      </c>
      <c r="C117" s="261">
        <v>790225</v>
      </c>
      <c r="D117" s="261">
        <v>489227</v>
      </c>
      <c r="E117" s="261">
        <v>693562</v>
      </c>
      <c r="F117" s="261">
        <v>279377</v>
      </c>
      <c r="G117" s="261">
        <v>138590</v>
      </c>
      <c r="H117" s="261">
        <v>242418</v>
      </c>
      <c r="I117" s="117">
        <f t="shared" si="12"/>
        <v>3002534</v>
      </c>
    </row>
    <row r="118" spans="1:9" x14ac:dyDescent="0.2">
      <c r="A118" s="260">
        <v>2012</v>
      </c>
      <c r="B118" s="261">
        <v>627109</v>
      </c>
      <c r="C118" s="261">
        <v>600679</v>
      </c>
      <c r="D118" s="261">
        <v>457020</v>
      </c>
      <c r="E118" s="261">
        <v>783148</v>
      </c>
      <c r="F118" s="261">
        <v>316429</v>
      </c>
      <c r="G118" s="261">
        <v>195530</v>
      </c>
      <c r="H118" s="261">
        <v>229816</v>
      </c>
      <c r="I118" s="117">
        <f t="shared" si="12"/>
        <v>3209731</v>
      </c>
    </row>
    <row r="119" spans="1:9" x14ac:dyDescent="0.2">
      <c r="A119" s="260">
        <v>2013</v>
      </c>
      <c r="B119" s="261">
        <v>209147</v>
      </c>
      <c r="C119" s="261">
        <v>630287</v>
      </c>
      <c r="D119" s="261">
        <v>454634</v>
      </c>
      <c r="E119" s="261">
        <v>780102</v>
      </c>
      <c r="F119" s="261">
        <v>464443</v>
      </c>
      <c r="G119" s="261">
        <v>157739</v>
      </c>
      <c r="H119" s="261">
        <v>259440</v>
      </c>
      <c r="I119" s="117">
        <f t="shared" ref="I119:I121" si="13">SUM(B119:H119)</f>
        <v>2955792</v>
      </c>
    </row>
    <row r="120" spans="1:9" x14ac:dyDescent="0.2">
      <c r="A120" s="260">
        <v>2014</v>
      </c>
      <c r="B120" s="261">
        <v>894566</v>
      </c>
      <c r="C120" s="261">
        <v>485073</v>
      </c>
      <c r="D120" s="261">
        <v>341011</v>
      </c>
      <c r="E120" s="261">
        <v>968642</v>
      </c>
      <c r="F120" s="261">
        <v>336415</v>
      </c>
      <c r="G120" s="261">
        <v>186346</v>
      </c>
      <c r="H120" s="261">
        <v>265705</v>
      </c>
      <c r="I120" s="117">
        <f t="shared" si="13"/>
        <v>3477758</v>
      </c>
    </row>
    <row r="121" spans="1:9" x14ac:dyDescent="0.2">
      <c r="A121" s="260">
        <v>2015</v>
      </c>
      <c r="B121" s="261">
        <v>601367</v>
      </c>
      <c r="C121" s="261">
        <v>355563</v>
      </c>
      <c r="D121" s="261">
        <v>861909</v>
      </c>
      <c r="E121" s="261">
        <v>612995</v>
      </c>
      <c r="F121" s="261">
        <v>275131</v>
      </c>
      <c r="G121" s="261">
        <v>218216</v>
      </c>
      <c r="H121" s="261">
        <v>333202</v>
      </c>
      <c r="I121" s="117">
        <f t="shared" si="13"/>
        <v>3258383</v>
      </c>
    </row>
    <row r="122" spans="1:9" x14ac:dyDescent="0.2">
      <c r="A122" s="260">
        <v>2016</v>
      </c>
      <c r="B122" s="261">
        <v>425543</v>
      </c>
      <c r="C122" s="261">
        <v>541174</v>
      </c>
      <c r="D122" s="261">
        <v>771918</v>
      </c>
      <c r="E122" s="261">
        <v>630786</v>
      </c>
      <c r="F122" s="261">
        <v>404846</v>
      </c>
      <c r="G122" s="261">
        <v>221547</v>
      </c>
      <c r="H122" s="261">
        <v>312974</v>
      </c>
      <c r="I122" s="117">
        <f t="shared" ref="I122:I123" si="14">SUM(B122:H122)</f>
        <v>3308788</v>
      </c>
    </row>
    <row r="123" spans="1:9" x14ac:dyDescent="0.2">
      <c r="A123" s="260">
        <v>2017</v>
      </c>
      <c r="B123" s="261">
        <v>431869</v>
      </c>
      <c r="C123" s="261">
        <v>582956</v>
      </c>
      <c r="D123" s="261">
        <v>612672</v>
      </c>
      <c r="E123" s="261">
        <v>971098</v>
      </c>
      <c r="F123" s="261">
        <v>442948</v>
      </c>
      <c r="G123" s="261">
        <v>294470</v>
      </c>
      <c r="H123" s="261">
        <v>274877</v>
      </c>
      <c r="I123" s="117">
        <f t="shared" si="14"/>
        <v>3610890</v>
      </c>
    </row>
    <row r="124" spans="1:9" x14ac:dyDescent="0.2">
      <c r="A124" s="260">
        <v>2018</v>
      </c>
      <c r="B124" s="261">
        <v>598052</v>
      </c>
      <c r="C124" s="261">
        <v>227298</v>
      </c>
      <c r="D124" s="261">
        <v>891113</v>
      </c>
      <c r="E124" s="261">
        <v>900322</v>
      </c>
      <c r="F124" s="261">
        <v>476544</v>
      </c>
      <c r="G124" s="261">
        <v>166444</v>
      </c>
      <c r="H124" s="261">
        <v>357036</v>
      </c>
      <c r="I124" s="117">
        <f t="shared" ref="I124" si="15">SUM(B124:H124)</f>
        <v>3616809</v>
      </c>
    </row>
  </sheetData>
  <hyperlinks>
    <hyperlink ref="A2" location="Sommaire!A1" display="Retour au menu &quot;Films en salles&quot;" xr:uid="{00000000-0004-0000-0E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66" max="16383" man="1"/>
  </rowBreaks>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9"/>
  <dimension ref="A1:N127"/>
  <sheetViews>
    <sheetView workbookViewId="0"/>
  </sheetViews>
  <sheetFormatPr baseColWidth="10" defaultRowHeight="12" x14ac:dyDescent="0.2"/>
  <cols>
    <col min="1" max="1" width="12.42578125" style="109" customWidth="1"/>
    <col min="2" max="2" width="10.5703125" style="97" customWidth="1"/>
    <col min="3" max="3" width="13" style="97" customWidth="1"/>
    <col min="4" max="6" width="7.5703125" style="97" customWidth="1"/>
    <col min="7" max="7" width="8.5703125" style="97" customWidth="1"/>
    <col min="8" max="8" width="8.85546875" style="97" customWidth="1"/>
    <col min="9" max="9" width="9.140625" style="97" customWidth="1"/>
    <col min="10" max="10" width="7.5703125" style="97" customWidth="1"/>
    <col min="11" max="11" width="13.42578125" style="97" bestFit="1" customWidth="1"/>
    <col min="12" max="12" width="7.85546875" style="97" bestFit="1" customWidth="1"/>
    <col min="13" max="13" width="6.42578125" style="4" bestFit="1" customWidth="1"/>
    <col min="14" max="14" width="7" style="4" bestFit="1" customWidth="1"/>
    <col min="15" max="16384" width="11.42578125" style="4"/>
  </cols>
  <sheetData>
    <row r="1" spans="1:14" s="10" customFormat="1" ht="12.75" x14ac:dyDescent="0.2">
      <c r="A1" s="106"/>
      <c r="B1" s="25"/>
      <c r="C1" s="25"/>
      <c r="D1" s="25"/>
      <c r="E1" s="25"/>
      <c r="F1" s="25"/>
      <c r="G1" s="25"/>
      <c r="H1" s="25"/>
      <c r="I1" s="25"/>
      <c r="J1" s="25"/>
      <c r="K1" s="25"/>
      <c r="L1" s="25"/>
      <c r="M1" s="23"/>
      <c r="N1" s="23"/>
    </row>
    <row r="2" spans="1:14" s="29" customFormat="1" ht="12.75" x14ac:dyDescent="0.2">
      <c r="A2" s="107" t="s">
        <v>161</v>
      </c>
      <c r="B2" s="57"/>
      <c r="C2" s="57"/>
      <c r="D2" s="57"/>
      <c r="E2" s="57"/>
      <c r="F2" s="57"/>
      <c r="G2" s="57"/>
      <c r="H2" s="57"/>
      <c r="I2" s="57"/>
      <c r="J2" s="57"/>
      <c r="K2" s="57"/>
      <c r="L2" s="57"/>
      <c r="M2" s="28"/>
      <c r="N2" s="28"/>
    </row>
    <row r="3" spans="1:14" s="10" customFormat="1" ht="12.75" x14ac:dyDescent="0.2">
      <c r="A3" s="106"/>
      <c r="B3" s="25"/>
      <c r="C3" s="25"/>
      <c r="D3" s="25"/>
      <c r="E3" s="25"/>
      <c r="F3" s="25"/>
      <c r="G3" s="25"/>
      <c r="H3" s="25"/>
      <c r="I3" s="25"/>
      <c r="J3" s="25"/>
      <c r="K3" s="25"/>
      <c r="L3" s="25"/>
      <c r="M3" s="23"/>
      <c r="N3" s="23"/>
    </row>
    <row r="4" spans="1:14" s="10" customFormat="1" ht="12.75" x14ac:dyDescent="0.2">
      <c r="A4" s="106"/>
      <c r="B4" s="25"/>
      <c r="C4" s="25"/>
      <c r="D4" s="25"/>
      <c r="E4" s="25"/>
      <c r="F4" s="25"/>
      <c r="G4" s="25"/>
      <c r="H4" s="25"/>
      <c r="I4" s="25"/>
      <c r="J4" s="25"/>
      <c r="K4" s="25"/>
      <c r="L4" s="25"/>
      <c r="M4" s="23"/>
      <c r="N4" s="23"/>
    </row>
    <row r="5" spans="1:14" s="10" customFormat="1" ht="12.75" x14ac:dyDescent="0.2">
      <c r="A5" s="108" t="s">
        <v>148</v>
      </c>
      <c r="B5" s="96"/>
      <c r="C5" s="96"/>
      <c r="D5" s="96"/>
      <c r="E5" s="96"/>
      <c r="F5" s="96"/>
      <c r="G5" s="96"/>
      <c r="H5" s="96"/>
      <c r="I5" s="96"/>
      <c r="J5" s="96"/>
      <c r="K5" s="96"/>
      <c r="L5" s="96"/>
    </row>
    <row r="6" spans="1:14" ht="3" customHeight="1" x14ac:dyDescent="0.2"/>
    <row r="7" spans="1:14" x14ac:dyDescent="0.2">
      <c r="A7" s="110" t="s">
        <v>149</v>
      </c>
    </row>
    <row r="8" spans="1:14" ht="3" customHeight="1" x14ac:dyDescent="0.2"/>
    <row r="9" spans="1:14" s="103" customFormat="1" ht="24" x14ac:dyDescent="0.2">
      <c r="A9" s="11" t="s">
        <v>21</v>
      </c>
      <c r="B9" s="102" t="s">
        <v>18</v>
      </c>
      <c r="C9" s="102" t="s">
        <v>17</v>
      </c>
      <c r="D9" s="102" t="s">
        <v>16</v>
      </c>
      <c r="E9" s="102" t="s">
        <v>15</v>
      </c>
      <c r="F9" s="102" t="s">
        <v>14</v>
      </c>
      <c r="G9" s="102" t="s">
        <v>13</v>
      </c>
      <c r="H9" s="102" t="s">
        <v>12</v>
      </c>
      <c r="I9" s="102" t="s">
        <v>11</v>
      </c>
      <c r="J9" s="102" t="s">
        <v>10</v>
      </c>
      <c r="K9" s="200" t="s">
        <v>183</v>
      </c>
      <c r="L9" s="12" t="s">
        <v>41</v>
      </c>
    </row>
    <row r="10" spans="1:14" s="7" customFormat="1" x14ac:dyDescent="0.2">
      <c r="A10" s="94">
        <v>1992</v>
      </c>
      <c r="B10" s="19">
        <v>384</v>
      </c>
      <c r="C10" s="19">
        <v>354</v>
      </c>
      <c r="D10" s="19">
        <v>232</v>
      </c>
      <c r="E10" s="19">
        <v>349</v>
      </c>
      <c r="F10" s="19">
        <v>644</v>
      </c>
      <c r="G10" s="19">
        <v>970</v>
      </c>
      <c r="H10" s="19">
        <v>396</v>
      </c>
      <c r="I10" s="19">
        <v>295</v>
      </c>
      <c r="J10" s="19">
        <v>300</v>
      </c>
      <c r="K10" s="19">
        <v>28</v>
      </c>
      <c r="L10" s="99">
        <f>SUM(B10:K10)</f>
        <v>3952</v>
      </c>
      <c r="N10" s="326"/>
    </row>
    <row r="11" spans="1:14" s="7" customFormat="1" x14ac:dyDescent="0.2">
      <c r="A11" s="94">
        <v>1993</v>
      </c>
      <c r="B11" s="19">
        <v>395</v>
      </c>
      <c r="C11" s="19">
        <v>309</v>
      </c>
      <c r="D11" s="19">
        <v>251</v>
      </c>
      <c r="E11" s="19">
        <v>322</v>
      </c>
      <c r="F11" s="19">
        <v>591</v>
      </c>
      <c r="G11" s="19">
        <v>1047</v>
      </c>
      <c r="H11" s="19">
        <v>434</v>
      </c>
      <c r="I11" s="19">
        <v>334</v>
      </c>
      <c r="J11" s="19">
        <v>355</v>
      </c>
      <c r="K11" s="19">
        <v>28</v>
      </c>
      <c r="L11" s="99">
        <f t="shared" ref="L11:L30" si="0">SUM(B11:K11)</f>
        <v>4066</v>
      </c>
      <c r="N11" s="326"/>
    </row>
    <row r="12" spans="1:14" s="7" customFormat="1" x14ac:dyDescent="0.2">
      <c r="A12" s="94">
        <v>1994</v>
      </c>
      <c r="B12" s="19">
        <v>423</v>
      </c>
      <c r="C12" s="19">
        <v>328</v>
      </c>
      <c r="D12" s="19">
        <v>231</v>
      </c>
      <c r="E12" s="19">
        <v>343</v>
      </c>
      <c r="F12" s="19">
        <v>507</v>
      </c>
      <c r="G12" s="19">
        <v>1035</v>
      </c>
      <c r="H12" s="19">
        <v>519</v>
      </c>
      <c r="I12" s="19">
        <v>379</v>
      </c>
      <c r="J12" s="19">
        <v>413</v>
      </c>
      <c r="K12" s="19">
        <v>13</v>
      </c>
      <c r="L12" s="99">
        <f t="shared" si="0"/>
        <v>4191</v>
      </c>
      <c r="N12" s="326"/>
    </row>
    <row r="13" spans="1:14" s="7" customFormat="1" x14ac:dyDescent="0.2">
      <c r="A13" s="94">
        <v>1995</v>
      </c>
      <c r="B13" s="19">
        <v>385</v>
      </c>
      <c r="C13" s="19">
        <v>333</v>
      </c>
      <c r="D13" s="19">
        <v>221</v>
      </c>
      <c r="E13" s="19">
        <v>320</v>
      </c>
      <c r="F13" s="19">
        <v>447</v>
      </c>
      <c r="G13" s="19">
        <v>898</v>
      </c>
      <c r="H13" s="19">
        <v>482</v>
      </c>
      <c r="I13" s="19">
        <v>373</v>
      </c>
      <c r="J13" s="19">
        <v>470</v>
      </c>
      <c r="K13" s="19">
        <v>4</v>
      </c>
      <c r="L13" s="99">
        <f t="shared" si="0"/>
        <v>3933</v>
      </c>
      <c r="N13" s="326"/>
    </row>
    <row r="14" spans="1:14" s="7" customFormat="1" x14ac:dyDescent="0.2">
      <c r="A14" s="94">
        <v>1996</v>
      </c>
      <c r="B14" s="19">
        <v>399</v>
      </c>
      <c r="C14" s="19">
        <v>318</v>
      </c>
      <c r="D14" s="19">
        <v>221</v>
      </c>
      <c r="E14" s="19">
        <v>330</v>
      </c>
      <c r="F14" s="19">
        <v>456</v>
      </c>
      <c r="G14" s="19">
        <v>773</v>
      </c>
      <c r="H14" s="19">
        <v>501</v>
      </c>
      <c r="I14" s="19">
        <v>318</v>
      </c>
      <c r="J14" s="19">
        <v>440</v>
      </c>
      <c r="K14" s="19">
        <v>16</v>
      </c>
      <c r="L14" s="99">
        <f t="shared" si="0"/>
        <v>3772</v>
      </c>
      <c r="N14" s="326"/>
    </row>
    <row r="15" spans="1:14" s="7" customFormat="1" x14ac:dyDescent="0.2">
      <c r="A15" s="94">
        <v>1997</v>
      </c>
      <c r="B15" s="19">
        <v>421</v>
      </c>
      <c r="C15" s="19">
        <v>329</v>
      </c>
      <c r="D15" s="19">
        <v>238</v>
      </c>
      <c r="E15" s="19">
        <v>377</v>
      </c>
      <c r="F15" s="19">
        <v>527</v>
      </c>
      <c r="G15" s="19">
        <v>717</v>
      </c>
      <c r="H15" s="19">
        <v>563</v>
      </c>
      <c r="I15" s="19">
        <v>360</v>
      </c>
      <c r="J15" s="19">
        <v>560</v>
      </c>
      <c r="K15" s="19">
        <v>18</v>
      </c>
      <c r="L15" s="99">
        <f t="shared" si="0"/>
        <v>4110</v>
      </c>
      <c r="N15" s="326"/>
    </row>
    <row r="16" spans="1:14" s="7" customFormat="1" x14ac:dyDescent="0.2">
      <c r="A16" s="94">
        <v>1998</v>
      </c>
      <c r="B16" s="19">
        <v>455</v>
      </c>
      <c r="C16" s="19">
        <v>346</v>
      </c>
      <c r="D16" s="19">
        <v>230</v>
      </c>
      <c r="E16" s="19">
        <v>362</v>
      </c>
      <c r="F16" s="19">
        <v>511</v>
      </c>
      <c r="G16" s="19">
        <v>606</v>
      </c>
      <c r="H16" s="19">
        <v>538</v>
      </c>
      <c r="I16" s="19">
        <v>295</v>
      </c>
      <c r="J16" s="19">
        <v>592</v>
      </c>
      <c r="K16" s="19">
        <v>18</v>
      </c>
      <c r="L16" s="99">
        <f t="shared" si="0"/>
        <v>3953</v>
      </c>
      <c r="N16" s="326"/>
    </row>
    <row r="17" spans="1:14" s="7" customFormat="1" x14ac:dyDescent="0.2">
      <c r="A17" s="94">
        <v>1999</v>
      </c>
      <c r="B17" s="19">
        <v>534</v>
      </c>
      <c r="C17" s="19">
        <v>369</v>
      </c>
      <c r="D17" s="19">
        <v>261</v>
      </c>
      <c r="E17" s="19">
        <v>349</v>
      </c>
      <c r="F17" s="19">
        <v>559</v>
      </c>
      <c r="G17" s="19">
        <v>581</v>
      </c>
      <c r="H17" s="19">
        <v>502</v>
      </c>
      <c r="I17" s="19">
        <v>320</v>
      </c>
      <c r="J17" s="19">
        <v>656</v>
      </c>
      <c r="K17" s="19">
        <v>17</v>
      </c>
      <c r="L17" s="99">
        <f t="shared" si="0"/>
        <v>4148</v>
      </c>
      <c r="N17" s="326"/>
    </row>
    <row r="18" spans="1:14" s="7" customFormat="1" x14ac:dyDescent="0.2">
      <c r="A18" s="94">
        <v>2000</v>
      </c>
      <c r="B18" s="19">
        <v>532</v>
      </c>
      <c r="C18" s="19">
        <v>410</v>
      </c>
      <c r="D18" s="19">
        <v>248</v>
      </c>
      <c r="E18" s="19">
        <v>340</v>
      </c>
      <c r="F18" s="19">
        <v>592</v>
      </c>
      <c r="G18" s="19">
        <v>611</v>
      </c>
      <c r="H18" s="19">
        <v>462</v>
      </c>
      <c r="I18" s="19">
        <v>318</v>
      </c>
      <c r="J18" s="19">
        <v>825</v>
      </c>
      <c r="K18" s="19">
        <v>35</v>
      </c>
      <c r="L18" s="99">
        <f t="shared" si="0"/>
        <v>4373</v>
      </c>
      <c r="N18" s="326"/>
    </row>
    <row r="19" spans="1:14" s="7" customFormat="1" x14ac:dyDescent="0.2">
      <c r="A19" s="94">
        <v>2001</v>
      </c>
      <c r="B19" s="19">
        <v>504</v>
      </c>
      <c r="C19" s="19">
        <v>425</v>
      </c>
      <c r="D19" s="19">
        <v>286</v>
      </c>
      <c r="E19" s="19">
        <v>369</v>
      </c>
      <c r="F19" s="19">
        <v>585</v>
      </c>
      <c r="G19" s="19">
        <v>602</v>
      </c>
      <c r="H19" s="19">
        <v>510</v>
      </c>
      <c r="I19" s="19">
        <v>355</v>
      </c>
      <c r="J19" s="19">
        <v>788</v>
      </c>
      <c r="K19" s="19">
        <v>25</v>
      </c>
      <c r="L19" s="99">
        <f t="shared" si="0"/>
        <v>4449</v>
      </c>
      <c r="N19" s="326"/>
    </row>
    <row r="20" spans="1:14" s="7" customFormat="1" x14ac:dyDescent="0.2">
      <c r="A20" s="94">
        <v>2002</v>
      </c>
      <c r="B20" s="19">
        <v>487</v>
      </c>
      <c r="C20" s="19">
        <v>413</v>
      </c>
      <c r="D20" s="19">
        <v>274</v>
      </c>
      <c r="E20" s="19">
        <v>394</v>
      </c>
      <c r="F20" s="19">
        <v>580</v>
      </c>
      <c r="G20" s="19">
        <v>574</v>
      </c>
      <c r="H20" s="19">
        <v>509</v>
      </c>
      <c r="I20" s="19">
        <v>374</v>
      </c>
      <c r="J20" s="19">
        <v>820</v>
      </c>
      <c r="K20" s="19">
        <v>21</v>
      </c>
      <c r="L20" s="99">
        <f t="shared" si="0"/>
        <v>4446</v>
      </c>
      <c r="N20" s="326"/>
    </row>
    <row r="21" spans="1:14" s="7" customFormat="1" x14ac:dyDescent="0.2">
      <c r="A21" s="94">
        <v>2003</v>
      </c>
      <c r="B21" s="19">
        <v>509</v>
      </c>
      <c r="C21" s="19">
        <v>388</v>
      </c>
      <c r="D21" s="19">
        <v>272</v>
      </c>
      <c r="E21" s="19">
        <v>438</v>
      </c>
      <c r="F21" s="19">
        <v>600</v>
      </c>
      <c r="G21" s="19">
        <v>584</v>
      </c>
      <c r="H21" s="19">
        <v>494</v>
      </c>
      <c r="I21" s="19">
        <v>369</v>
      </c>
      <c r="J21" s="19">
        <v>803</v>
      </c>
      <c r="K21" s="19">
        <v>29</v>
      </c>
      <c r="L21" s="99">
        <f t="shared" si="0"/>
        <v>4486</v>
      </c>
      <c r="N21" s="326"/>
    </row>
    <row r="22" spans="1:14" s="7" customFormat="1" x14ac:dyDescent="0.2">
      <c r="A22" s="94">
        <v>2004</v>
      </c>
      <c r="B22" s="19">
        <v>559</v>
      </c>
      <c r="C22" s="19">
        <v>407</v>
      </c>
      <c r="D22" s="19">
        <v>245</v>
      </c>
      <c r="E22" s="19">
        <v>404</v>
      </c>
      <c r="F22" s="19">
        <v>579</v>
      </c>
      <c r="G22" s="19">
        <v>535</v>
      </c>
      <c r="H22" s="19">
        <v>253</v>
      </c>
      <c r="I22" s="19">
        <v>208</v>
      </c>
      <c r="J22" s="19">
        <v>1241</v>
      </c>
      <c r="K22" s="19">
        <v>169</v>
      </c>
      <c r="L22" s="99">
        <f t="shared" si="0"/>
        <v>4600</v>
      </c>
      <c r="N22" s="326"/>
    </row>
    <row r="23" spans="1:14" s="7" customFormat="1" x14ac:dyDescent="0.2">
      <c r="A23" s="94">
        <v>2005</v>
      </c>
      <c r="B23" s="19">
        <v>550</v>
      </c>
      <c r="C23" s="19">
        <v>450</v>
      </c>
      <c r="D23" s="19">
        <v>269</v>
      </c>
      <c r="E23" s="19">
        <v>349</v>
      </c>
      <c r="F23" s="19">
        <v>562</v>
      </c>
      <c r="G23" s="19">
        <v>481</v>
      </c>
      <c r="H23" s="19">
        <v>254</v>
      </c>
      <c r="I23" s="19">
        <v>226</v>
      </c>
      <c r="J23" s="19">
        <v>1200</v>
      </c>
      <c r="K23" s="19">
        <v>192</v>
      </c>
      <c r="L23" s="99">
        <f t="shared" si="0"/>
        <v>4533</v>
      </c>
      <c r="N23" s="326"/>
    </row>
    <row r="24" spans="1:14" s="7" customFormat="1" x14ac:dyDescent="0.2">
      <c r="A24" s="69">
        <v>2006</v>
      </c>
      <c r="B24" s="262">
        <v>589</v>
      </c>
      <c r="C24" s="262">
        <v>430</v>
      </c>
      <c r="D24" s="262">
        <v>310</v>
      </c>
      <c r="E24" s="262">
        <v>383</v>
      </c>
      <c r="F24" s="262">
        <v>618</v>
      </c>
      <c r="G24" s="262">
        <v>575</v>
      </c>
      <c r="H24" s="262">
        <v>482</v>
      </c>
      <c r="I24" s="262">
        <v>452</v>
      </c>
      <c r="J24" s="262">
        <v>913</v>
      </c>
      <c r="K24" s="262">
        <v>206</v>
      </c>
      <c r="L24" s="99">
        <f t="shared" si="0"/>
        <v>4958</v>
      </c>
      <c r="N24" s="326"/>
    </row>
    <row r="25" spans="1:14" s="7" customFormat="1" x14ac:dyDescent="0.2">
      <c r="A25" s="69">
        <v>2007</v>
      </c>
      <c r="B25" s="262">
        <v>573</v>
      </c>
      <c r="C25" s="262">
        <v>451</v>
      </c>
      <c r="D25" s="262">
        <v>310</v>
      </c>
      <c r="E25" s="262">
        <v>460</v>
      </c>
      <c r="F25" s="262">
        <v>630</v>
      </c>
      <c r="G25" s="262">
        <v>624</v>
      </c>
      <c r="H25" s="262">
        <v>477</v>
      </c>
      <c r="I25" s="262">
        <v>468</v>
      </c>
      <c r="J25" s="262">
        <v>860</v>
      </c>
      <c r="K25" s="262">
        <v>290</v>
      </c>
      <c r="L25" s="99">
        <f t="shared" si="0"/>
        <v>5143</v>
      </c>
      <c r="N25" s="326"/>
    </row>
    <row r="26" spans="1:14" s="7" customFormat="1" x14ac:dyDescent="0.2">
      <c r="A26" s="69">
        <v>2008</v>
      </c>
      <c r="B26" s="262">
        <v>555</v>
      </c>
      <c r="C26" s="262">
        <v>454</v>
      </c>
      <c r="D26" s="262">
        <v>343</v>
      </c>
      <c r="E26" s="262">
        <v>473</v>
      </c>
      <c r="F26" s="262">
        <v>661</v>
      </c>
      <c r="G26" s="262">
        <v>613</v>
      </c>
      <c r="H26" s="262">
        <v>480</v>
      </c>
      <c r="I26" s="262">
        <v>487</v>
      </c>
      <c r="J26" s="262">
        <v>965</v>
      </c>
      <c r="K26" s="262">
        <v>191</v>
      </c>
      <c r="L26" s="99">
        <f t="shared" si="0"/>
        <v>5222</v>
      </c>
      <c r="N26" s="326"/>
    </row>
    <row r="27" spans="1:14" s="7" customFormat="1" x14ac:dyDescent="0.2">
      <c r="A27" s="69">
        <v>2009</v>
      </c>
      <c r="B27" s="262">
        <v>585</v>
      </c>
      <c r="C27" s="262">
        <v>437</v>
      </c>
      <c r="D27" s="262">
        <v>307</v>
      </c>
      <c r="E27" s="262">
        <v>492</v>
      </c>
      <c r="F27" s="262">
        <v>745</v>
      </c>
      <c r="G27" s="262">
        <v>656</v>
      </c>
      <c r="H27" s="262">
        <v>481</v>
      </c>
      <c r="I27" s="262">
        <v>506</v>
      </c>
      <c r="J27" s="262">
        <v>1100</v>
      </c>
      <c r="K27" s="262">
        <v>389</v>
      </c>
      <c r="L27" s="99">
        <f t="shared" si="0"/>
        <v>5698</v>
      </c>
      <c r="N27" s="326"/>
    </row>
    <row r="28" spans="1:14" s="7" customFormat="1" x14ac:dyDescent="0.2">
      <c r="A28" s="69">
        <v>2010</v>
      </c>
      <c r="B28" s="262">
        <v>578</v>
      </c>
      <c r="C28" s="262">
        <v>465</v>
      </c>
      <c r="D28" s="262">
        <v>321</v>
      </c>
      <c r="E28" s="262">
        <v>487</v>
      </c>
      <c r="F28" s="262">
        <v>763</v>
      </c>
      <c r="G28" s="262">
        <v>681</v>
      </c>
      <c r="H28" s="262">
        <v>487</v>
      </c>
      <c r="I28" s="262">
        <v>556</v>
      </c>
      <c r="J28" s="262">
        <v>1044</v>
      </c>
      <c r="K28" s="262">
        <v>568</v>
      </c>
      <c r="L28" s="99">
        <f t="shared" si="0"/>
        <v>5950</v>
      </c>
      <c r="N28" s="326"/>
    </row>
    <row r="29" spans="1:14" s="7" customFormat="1" x14ac:dyDescent="0.2">
      <c r="A29" s="69">
        <v>2011</v>
      </c>
      <c r="B29" s="262">
        <v>584</v>
      </c>
      <c r="C29" s="262">
        <v>460</v>
      </c>
      <c r="D29" s="262">
        <v>319</v>
      </c>
      <c r="E29" s="262">
        <v>461</v>
      </c>
      <c r="F29" s="262">
        <v>808</v>
      </c>
      <c r="G29" s="262">
        <v>742</v>
      </c>
      <c r="H29" s="262">
        <v>512</v>
      </c>
      <c r="I29" s="262">
        <v>587</v>
      </c>
      <c r="J29" s="262">
        <v>1181</v>
      </c>
      <c r="K29" s="262">
        <v>750</v>
      </c>
      <c r="L29" s="99">
        <f t="shared" si="0"/>
        <v>6404</v>
      </c>
      <c r="N29" s="326"/>
    </row>
    <row r="30" spans="1:14" s="7" customFormat="1" x14ac:dyDescent="0.2">
      <c r="A30" s="69">
        <v>2012</v>
      </c>
      <c r="B30" s="262">
        <v>613</v>
      </c>
      <c r="C30" s="262">
        <v>461</v>
      </c>
      <c r="D30" s="262">
        <v>305</v>
      </c>
      <c r="E30" s="262">
        <v>479</v>
      </c>
      <c r="F30" s="262">
        <v>781</v>
      </c>
      <c r="G30" s="262">
        <v>735</v>
      </c>
      <c r="H30" s="262">
        <v>468</v>
      </c>
      <c r="I30" s="262">
        <v>554</v>
      </c>
      <c r="J30" s="262">
        <v>1259</v>
      </c>
      <c r="K30" s="262">
        <v>1007</v>
      </c>
      <c r="L30" s="99">
        <f t="shared" si="0"/>
        <v>6662</v>
      </c>
      <c r="N30" s="326"/>
    </row>
    <row r="31" spans="1:14" s="7" customFormat="1" x14ac:dyDescent="0.2">
      <c r="A31" s="69">
        <v>2013</v>
      </c>
      <c r="B31" s="262">
        <v>650</v>
      </c>
      <c r="C31" s="262">
        <v>508</v>
      </c>
      <c r="D31" s="262">
        <v>327</v>
      </c>
      <c r="E31" s="262">
        <v>472</v>
      </c>
      <c r="F31" s="262">
        <v>789</v>
      </c>
      <c r="G31" s="262">
        <v>707</v>
      </c>
      <c r="H31" s="262">
        <v>443</v>
      </c>
      <c r="I31" s="262">
        <v>557</v>
      </c>
      <c r="J31" s="262">
        <v>1312</v>
      </c>
      <c r="K31" s="262">
        <v>1090</v>
      </c>
      <c r="L31" s="99">
        <f t="shared" ref="L31:L33" si="1">SUM(B31:K31)</f>
        <v>6855</v>
      </c>
      <c r="N31" s="326"/>
    </row>
    <row r="32" spans="1:14" s="7" customFormat="1" x14ac:dyDescent="0.2">
      <c r="A32" s="69">
        <v>2014</v>
      </c>
      <c r="B32" s="262">
        <v>660</v>
      </c>
      <c r="C32" s="262">
        <v>523</v>
      </c>
      <c r="D32" s="262">
        <v>338</v>
      </c>
      <c r="E32" s="262">
        <v>491</v>
      </c>
      <c r="F32" s="262">
        <v>714</v>
      </c>
      <c r="G32" s="262">
        <v>665</v>
      </c>
      <c r="H32" s="262">
        <v>454</v>
      </c>
      <c r="I32" s="262">
        <v>563</v>
      </c>
      <c r="J32" s="262">
        <v>1387</v>
      </c>
      <c r="K32" s="262">
        <v>1258</v>
      </c>
      <c r="L32" s="99">
        <f t="shared" si="1"/>
        <v>7053</v>
      </c>
      <c r="N32" s="326"/>
    </row>
    <row r="33" spans="1:14" s="7" customFormat="1" x14ac:dyDescent="0.2">
      <c r="A33" s="69">
        <v>2015</v>
      </c>
      <c r="B33" s="262">
        <v>646</v>
      </c>
      <c r="C33" s="262">
        <v>522</v>
      </c>
      <c r="D33" s="262">
        <v>357</v>
      </c>
      <c r="E33" s="262">
        <v>499</v>
      </c>
      <c r="F33" s="262">
        <v>711</v>
      </c>
      <c r="G33" s="262">
        <v>690</v>
      </c>
      <c r="H33" s="262">
        <v>467</v>
      </c>
      <c r="I33" s="262">
        <v>548</v>
      </c>
      <c r="J33" s="262">
        <v>1439</v>
      </c>
      <c r="K33" s="262">
        <v>1513</v>
      </c>
      <c r="L33" s="99">
        <f t="shared" si="1"/>
        <v>7392</v>
      </c>
      <c r="N33" s="326"/>
    </row>
    <row r="34" spans="1:14" s="7" customFormat="1" x14ac:dyDescent="0.2">
      <c r="A34" s="69">
        <v>2016</v>
      </c>
      <c r="B34" s="262">
        <v>716</v>
      </c>
      <c r="C34" s="262">
        <v>547</v>
      </c>
      <c r="D34" s="262">
        <v>378</v>
      </c>
      <c r="E34" s="262">
        <v>539</v>
      </c>
      <c r="F34" s="262">
        <v>754</v>
      </c>
      <c r="G34" s="262">
        <v>723</v>
      </c>
      <c r="H34" s="262">
        <v>473</v>
      </c>
      <c r="I34" s="262">
        <v>553</v>
      </c>
      <c r="J34" s="262">
        <v>1471</v>
      </c>
      <c r="K34" s="262">
        <v>1645</v>
      </c>
      <c r="L34" s="99">
        <f t="shared" ref="L34:L35" si="2">SUM(B34:K34)</f>
        <v>7799</v>
      </c>
      <c r="N34" s="326"/>
    </row>
    <row r="35" spans="1:14" s="7" customFormat="1" x14ac:dyDescent="0.2">
      <c r="A35" s="69">
        <v>2017</v>
      </c>
      <c r="B35" s="262">
        <v>693</v>
      </c>
      <c r="C35" s="262">
        <v>573</v>
      </c>
      <c r="D35" s="262">
        <v>391</v>
      </c>
      <c r="E35" s="262">
        <v>535</v>
      </c>
      <c r="F35" s="262">
        <v>791</v>
      </c>
      <c r="G35" s="262">
        <v>707</v>
      </c>
      <c r="H35" s="262">
        <v>468</v>
      </c>
      <c r="I35" s="262">
        <v>528</v>
      </c>
      <c r="J35" s="262">
        <v>1529</v>
      </c>
      <c r="K35" s="262">
        <v>1729</v>
      </c>
      <c r="L35" s="99">
        <f t="shared" si="2"/>
        <v>7944</v>
      </c>
      <c r="N35" s="326"/>
    </row>
    <row r="36" spans="1:14" s="7" customFormat="1" x14ac:dyDescent="0.2">
      <c r="A36" s="69">
        <v>2018</v>
      </c>
      <c r="B36" s="262">
        <v>684</v>
      </c>
      <c r="C36" s="262">
        <v>560</v>
      </c>
      <c r="D36" s="262">
        <v>371</v>
      </c>
      <c r="E36" s="262">
        <v>555</v>
      </c>
      <c r="F36" s="262">
        <v>871</v>
      </c>
      <c r="G36" s="262">
        <v>735</v>
      </c>
      <c r="H36" s="262">
        <v>449</v>
      </c>
      <c r="I36" s="262">
        <v>481</v>
      </c>
      <c r="J36" s="262">
        <v>1428</v>
      </c>
      <c r="K36" s="262">
        <v>1959</v>
      </c>
      <c r="L36" s="99">
        <f t="shared" ref="L36" si="3">SUM(B36:K36)</f>
        <v>8093</v>
      </c>
      <c r="N36" s="326"/>
    </row>
    <row r="37" spans="1:14" s="7" customFormat="1" x14ac:dyDescent="0.2">
      <c r="A37" s="111"/>
      <c r="B37" s="100"/>
      <c r="C37" s="100"/>
      <c r="D37" s="100"/>
      <c r="E37" s="100"/>
      <c r="F37" s="100"/>
      <c r="G37" s="100"/>
      <c r="H37" s="100"/>
      <c r="I37" s="100"/>
      <c r="J37" s="100"/>
      <c r="K37" s="100"/>
      <c r="L37" s="100"/>
    </row>
    <row r="38" spans="1:14" s="7" customFormat="1" x14ac:dyDescent="0.2">
      <c r="A38" s="111"/>
      <c r="B38" s="100"/>
      <c r="C38" s="100"/>
      <c r="D38" s="100"/>
      <c r="E38" s="100"/>
      <c r="F38" s="100"/>
      <c r="G38" s="100"/>
      <c r="H38" s="100"/>
      <c r="I38" s="100"/>
      <c r="J38" s="100"/>
      <c r="K38" s="100"/>
      <c r="L38" s="100"/>
    </row>
    <row r="39" spans="1:14" s="103" customFormat="1" ht="24" x14ac:dyDescent="0.2">
      <c r="A39" s="11" t="s">
        <v>31</v>
      </c>
      <c r="B39" s="102" t="s">
        <v>18</v>
      </c>
      <c r="C39" s="102" t="s">
        <v>17</v>
      </c>
      <c r="D39" s="102" t="s">
        <v>16</v>
      </c>
      <c r="E39" s="102" t="s">
        <v>15</v>
      </c>
      <c r="F39" s="102" t="s">
        <v>14</v>
      </c>
      <c r="G39" s="102" t="s">
        <v>13</v>
      </c>
      <c r="H39" s="102" t="s">
        <v>12</v>
      </c>
      <c r="I39" s="102" t="s">
        <v>11</v>
      </c>
      <c r="J39" s="102" t="s">
        <v>10</v>
      </c>
      <c r="K39" s="102" t="s">
        <v>183</v>
      </c>
      <c r="L39" s="12" t="s">
        <v>20</v>
      </c>
    </row>
    <row r="40" spans="1:14" s="7" customFormat="1" x14ac:dyDescent="0.2">
      <c r="A40" s="94">
        <v>1992</v>
      </c>
      <c r="B40" s="267">
        <v>93690202</v>
      </c>
      <c r="C40" s="267">
        <v>11643077</v>
      </c>
      <c r="D40" s="267">
        <v>480680</v>
      </c>
      <c r="E40" s="267">
        <v>630871</v>
      </c>
      <c r="F40" s="267">
        <v>963613</v>
      </c>
      <c r="G40" s="267">
        <v>2096064</v>
      </c>
      <c r="H40" s="267">
        <v>1964730</v>
      </c>
      <c r="I40" s="267">
        <v>1733764</v>
      </c>
      <c r="J40" s="267">
        <v>2755458</v>
      </c>
      <c r="K40" s="267">
        <v>36597</v>
      </c>
      <c r="L40" s="265">
        <f>SUM(B40:K40)</f>
        <v>115995056</v>
      </c>
    </row>
    <row r="41" spans="1:14" s="7" customFormat="1" x14ac:dyDescent="0.2">
      <c r="A41" s="94">
        <v>1993</v>
      </c>
      <c r="B41" s="267">
        <v>107693085</v>
      </c>
      <c r="C41" s="267">
        <v>15245806</v>
      </c>
      <c r="D41" s="267">
        <v>634036</v>
      </c>
      <c r="E41" s="267">
        <v>560218</v>
      </c>
      <c r="F41" s="267">
        <v>663787</v>
      </c>
      <c r="G41" s="267">
        <v>1827228</v>
      </c>
      <c r="H41" s="267">
        <v>3206998</v>
      </c>
      <c r="I41" s="267">
        <v>663359</v>
      </c>
      <c r="J41" s="267">
        <v>2217632</v>
      </c>
      <c r="K41" s="267">
        <v>11591</v>
      </c>
      <c r="L41" s="265">
        <f t="shared" ref="L41:L60" si="4">SUM(B41:K41)</f>
        <v>132723740</v>
      </c>
    </row>
    <row r="42" spans="1:14" s="7" customFormat="1" x14ac:dyDescent="0.2">
      <c r="A42" s="94">
        <v>1994</v>
      </c>
      <c r="B42" s="267">
        <v>105934932</v>
      </c>
      <c r="C42" s="267">
        <v>10024954</v>
      </c>
      <c r="D42" s="267">
        <v>529533</v>
      </c>
      <c r="E42" s="267">
        <v>691773</v>
      </c>
      <c r="F42" s="267">
        <v>832915</v>
      </c>
      <c r="G42" s="267">
        <v>1696568</v>
      </c>
      <c r="H42" s="267">
        <v>3284557</v>
      </c>
      <c r="I42" s="267">
        <v>647175</v>
      </c>
      <c r="J42" s="267">
        <v>770906</v>
      </c>
      <c r="K42" s="267">
        <v>5479</v>
      </c>
      <c r="L42" s="265">
        <f t="shared" si="4"/>
        <v>124418792</v>
      </c>
    </row>
    <row r="43" spans="1:14" s="7" customFormat="1" x14ac:dyDescent="0.2">
      <c r="A43" s="94">
        <v>1995</v>
      </c>
      <c r="B43" s="267">
        <v>104387576</v>
      </c>
      <c r="C43" s="267">
        <v>16775085</v>
      </c>
      <c r="D43" s="267">
        <v>579638</v>
      </c>
      <c r="E43" s="267">
        <v>523959</v>
      </c>
      <c r="F43" s="267">
        <v>470485</v>
      </c>
      <c r="G43" s="267">
        <v>1085776</v>
      </c>
      <c r="H43" s="267">
        <v>793172</v>
      </c>
      <c r="I43" s="267">
        <v>4384698</v>
      </c>
      <c r="J43" s="267">
        <v>1233700</v>
      </c>
      <c r="K43" s="267">
        <v>1386</v>
      </c>
      <c r="L43" s="265">
        <f t="shared" si="4"/>
        <v>130235475</v>
      </c>
    </row>
    <row r="44" spans="1:14" s="7" customFormat="1" x14ac:dyDescent="0.2">
      <c r="A44" s="94">
        <v>1996</v>
      </c>
      <c r="B44" s="267">
        <v>116700078</v>
      </c>
      <c r="C44" s="267">
        <v>15684835</v>
      </c>
      <c r="D44" s="267">
        <v>659701</v>
      </c>
      <c r="E44" s="267">
        <v>573144</v>
      </c>
      <c r="F44" s="267">
        <v>515457</v>
      </c>
      <c r="G44" s="267">
        <v>738562</v>
      </c>
      <c r="H44" s="267">
        <v>654519</v>
      </c>
      <c r="I44" s="267">
        <v>398799</v>
      </c>
      <c r="J44" s="267">
        <v>805845</v>
      </c>
      <c r="K44" s="267">
        <v>9645</v>
      </c>
      <c r="L44" s="265">
        <f t="shared" si="4"/>
        <v>136740585</v>
      </c>
    </row>
    <row r="45" spans="1:14" s="7" customFormat="1" x14ac:dyDescent="0.2">
      <c r="A45" s="94">
        <v>1997</v>
      </c>
      <c r="B45" s="267">
        <v>130275796</v>
      </c>
      <c r="C45" s="267">
        <v>9936399</v>
      </c>
      <c r="D45" s="267">
        <v>445239</v>
      </c>
      <c r="E45" s="267">
        <v>604730</v>
      </c>
      <c r="F45" s="267">
        <v>550125</v>
      </c>
      <c r="G45" s="267">
        <v>2755314</v>
      </c>
      <c r="H45" s="267">
        <v>2459103</v>
      </c>
      <c r="I45" s="267">
        <v>543707</v>
      </c>
      <c r="J45" s="267">
        <v>1628147</v>
      </c>
      <c r="K45" s="267">
        <v>60473</v>
      </c>
      <c r="L45" s="265">
        <f t="shared" si="4"/>
        <v>149259033</v>
      </c>
    </row>
    <row r="46" spans="1:14" s="7" customFormat="1" x14ac:dyDescent="0.2">
      <c r="A46" s="94">
        <v>1998</v>
      </c>
      <c r="B46" s="267">
        <v>154429042</v>
      </c>
      <c r="C46" s="267">
        <v>11255485</v>
      </c>
      <c r="D46" s="267">
        <v>258475</v>
      </c>
      <c r="E46" s="267">
        <v>584277</v>
      </c>
      <c r="F46" s="267">
        <v>1013495</v>
      </c>
      <c r="G46" s="267">
        <v>710116</v>
      </c>
      <c r="H46" s="267">
        <v>1037715</v>
      </c>
      <c r="I46" s="267">
        <v>371551</v>
      </c>
      <c r="J46" s="267">
        <v>934840</v>
      </c>
      <c r="K46" s="267">
        <v>7631</v>
      </c>
      <c r="L46" s="265">
        <f t="shared" si="4"/>
        <v>170602627</v>
      </c>
    </row>
    <row r="47" spans="1:14" s="7" customFormat="1" x14ac:dyDescent="0.2">
      <c r="A47" s="94">
        <v>1999</v>
      </c>
      <c r="B47" s="267">
        <v>138308962</v>
      </c>
      <c r="C47" s="267">
        <v>11463852</v>
      </c>
      <c r="D47" s="267">
        <v>504466</v>
      </c>
      <c r="E47" s="267">
        <v>327532</v>
      </c>
      <c r="F47" s="267">
        <v>579350</v>
      </c>
      <c r="G47" s="267">
        <v>635474</v>
      </c>
      <c r="H47" s="267">
        <v>491262</v>
      </c>
      <c r="I47" s="267">
        <v>405169</v>
      </c>
      <c r="J47" s="267">
        <v>886307</v>
      </c>
      <c r="K47" s="267">
        <v>5795</v>
      </c>
      <c r="L47" s="265">
        <f t="shared" si="4"/>
        <v>153608169</v>
      </c>
    </row>
    <row r="48" spans="1:14" s="7" customFormat="1" x14ac:dyDescent="0.2">
      <c r="A48" s="94">
        <v>2000</v>
      </c>
      <c r="B48" s="267">
        <v>149459897</v>
      </c>
      <c r="C48" s="267">
        <v>11584069</v>
      </c>
      <c r="D48" s="267">
        <v>895520</v>
      </c>
      <c r="E48" s="267">
        <v>578822</v>
      </c>
      <c r="F48" s="267">
        <v>524568</v>
      </c>
      <c r="G48" s="267">
        <v>586988</v>
      </c>
      <c r="H48" s="267">
        <v>405829</v>
      </c>
      <c r="I48" s="267">
        <v>416493</v>
      </c>
      <c r="J48" s="267">
        <v>1289127</v>
      </c>
      <c r="K48" s="267">
        <v>16200</v>
      </c>
      <c r="L48" s="265">
        <f t="shared" si="4"/>
        <v>165757513</v>
      </c>
    </row>
    <row r="49" spans="1:12" s="7" customFormat="1" x14ac:dyDescent="0.2">
      <c r="A49" s="94">
        <v>2001</v>
      </c>
      <c r="B49" s="267">
        <v>168534307</v>
      </c>
      <c r="C49" s="267">
        <v>12052711</v>
      </c>
      <c r="D49" s="267">
        <v>424843</v>
      </c>
      <c r="E49" s="267">
        <v>847256</v>
      </c>
      <c r="F49" s="267">
        <v>580717</v>
      </c>
      <c r="G49" s="267">
        <v>939708</v>
      </c>
      <c r="H49" s="267">
        <v>1753372</v>
      </c>
      <c r="I49" s="267">
        <v>454159</v>
      </c>
      <c r="J49" s="267">
        <v>1859097</v>
      </c>
      <c r="K49" s="267">
        <v>8164</v>
      </c>
      <c r="L49" s="265">
        <f t="shared" si="4"/>
        <v>187454334</v>
      </c>
    </row>
    <row r="50" spans="1:12" s="7" customFormat="1" x14ac:dyDescent="0.2">
      <c r="A50" s="94">
        <v>2002</v>
      </c>
      <c r="B50" s="267">
        <v>164505569</v>
      </c>
      <c r="C50" s="267">
        <v>14142915</v>
      </c>
      <c r="D50" s="267">
        <v>369345</v>
      </c>
      <c r="E50" s="267">
        <v>892270</v>
      </c>
      <c r="F50" s="267">
        <v>581530</v>
      </c>
      <c r="G50" s="267">
        <v>874767</v>
      </c>
      <c r="H50" s="267">
        <v>1115729</v>
      </c>
      <c r="I50" s="267">
        <v>485708</v>
      </c>
      <c r="J50" s="267">
        <v>1431886</v>
      </c>
      <c r="K50" s="267">
        <v>9923</v>
      </c>
      <c r="L50" s="265">
        <f t="shared" si="4"/>
        <v>184409642</v>
      </c>
    </row>
    <row r="51" spans="1:12" s="37" customFormat="1" x14ac:dyDescent="0.2">
      <c r="A51" s="94">
        <v>2003</v>
      </c>
      <c r="B51" s="267">
        <v>158987665</v>
      </c>
      <c r="C51" s="267">
        <v>9333359</v>
      </c>
      <c r="D51" s="267">
        <v>595070</v>
      </c>
      <c r="E51" s="267">
        <v>751339</v>
      </c>
      <c r="F51" s="267">
        <v>633573</v>
      </c>
      <c r="G51" s="267">
        <v>746466</v>
      </c>
      <c r="H51" s="267">
        <v>647606</v>
      </c>
      <c r="I51" s="267">
        <v>437306</v>
      </c>
      <c r="J51" s="267">
        <v>1312658</v>
      </c>
      <c r="K51" s="267">
        <v>12227</v>
      </c>
      <c r="L51" s="265">
        <f t="shared" si="4"/>
        <v>173457269</v>
      </c>
    </row>
    <row r="52" spans="1:12" x14ac:dyDescent="0.2">
      <c r="A52" s="94">
        <v>2004</v>
      </c>
      <c r="B52" s="267">
        <v>179726511</v>
      </c>
      <c r="C52" s="267">
        <v>9791014</v>
      </c>
      <c r="D52" s="267">
        <v>299949</v>
      </c>
      <c r="E52" s="267">
        <v>802484</v>
      </c>
      <c r="F52" s="267">
        <v>690687</v>
      </c>
      <c r="G52" s="267">
        <v>812552</v>
      </c>
      <c r="H52" s="267">
        <v>418916</v>
      </c>
      <c r="I52" s="267">
        <v>209342</v>
      </c>
      <c r="J52" s="267">
        <v>1738724</v>
      </c>
      <c r="K52" s="267">
        <v>65845</v>
      </c>
      <c r="L52" s="265">
        <f t="shared" si="4"/>
        <v>194556024</v>
      </c>
    </row>
    <row r="53" spans="1:12" x14ac:dyDescent="0.2">
      <c r="A53" s="94">
        <v>2005</v>
      </c>
      <c r="B53" s="267">
        <v>159496157</v>
      </c>
      <c r="C53" s="267">
        <v>9666253</v>
      </c>
      <c r="D53" s="267">
        <v>408130</v>
      </c>
      <c r="E53" s="267">
        <v>418727</v>
      </c>
      <c r="F53" s="267">
        <v>899545</v>
      </c>
      <c r="G53" s="267">
        <v>691130</v>
      </c>
      <c r="H53" s="267">
        <v>308719</v>
      </c>
      <c r="I53" s="267">
        <v>473900</v>
      </c>
      <c r="J53" s="267">
        <v>1963036</v>
      </c>
      <c r="K53" s="267">
        <v>110710</v>
      </c>
      <c r="L53" s="265">
        <f t="shared" si="4"/>
        <v>174436307</v>
      </c>
    </row>
    <row r="54" spans="1:12" x14ac:dyDescent="0.2">
      <c r="A54" s="260">
        <v>2006</v>
      </c>
      <c r="B54" s="268">
        <v>173708997</v>
      </c>
      <c r="C54" s="268">
        <v>8917843</v>
      </c>
      <c r="D54" s="268">
        <v>443159</v>
      </c>
      <c r="E54" s="268">
        <v>499042</v>
      </c>
      <c r="F54" s="268">
        <v>806280</v>
      </c>
      <c r="G54" s="268">
        <v>619872</v>
      </c>
      <c r="H54" s="268">
        <v>438140</v>
      </c>
      <c r="I54" s="268">
        <v>672814</v>
      </c>
      <c r="J54" s="268">
        <v>1182475</v>
      </c>
      <c r="K54" s="268">
        <v>233136</v>
      </c>
      <c r="L54" s="265">
        <f t="shared" si="4"/>
        <v>187521758</v>
      </c>
    </row>
    <row r="55" spans="1:12" x14ac:dyDescent="0.2">
      <c r="A55" s="260">
        <v>2007</v>
      </c>
      <c r="B55" s="268">
        <v>159319423</v>
      </c>
      <c r="C55" s="268">
        <v>12611750</v>
      </c>
      <c r="D55" s="268">
        <v>354072</v>
      </c>
      <c r="E55" s="268">
        <v>564717</v>
      </c>
      <c r="F55" s="268">
        <v>664674</v>
      </c>
      <c r="G55" s="268">
        <v>686706</v>
      </c>
      <c r="H55" s="268">
        <v>493578</v>
      </c>
      <c r="I55" s="268">
        <v>686847</v>
      </c>
      <c r="J55" s="268">
        <v>1335396</v>
      </c>
      <c r="K55" s="268">
        <v>116823</v>
      </c>
      <c r="L55" s="265">
        <f t="shared" si="4"/>
        <v>176833986</v>
      </c>
    </row>
    <row r="56" spans="1:12" x14ac:dyDescent="0.2">
      <c r="A56" s="260">
        <v>2008</v>
      </c>
      <c r="B56" s="268">
        <v>174271689</v>
      </c>
      <c r="C56" s="268">
        <v>9032192</v>
      </c>
      <c r="D56" s="268">
        <v>382931</v>
      </c>
      <c r="E56" s="268">
        <v>465664</v>
      </c>
      <c r="F56" s="268">
        <v>812831</v>
      </c>
      <c r="G56" s="268">
        <v>758040</v>
      </c>
      <c r="H56" s="268">
        <v>522413</v>
      </c>
      <c r="I56" s="268">
        <v>728794</v>
      </c>
      <c r="J56" s="268">
        <v>1437217</v>
      </c>
      <c r="K56" s="268">
        <v>108590</v>
      </c>
      <c r="L56" s="265">
        <f t="shared" si="4"/>
        <v>188520361</v>
      </c>
    </row>
    <row r="57" spans="1:12" x14ac:dyDescent="0.2">
      <c r="A57" s="260">
        <v>2009</v>
      </c>
      <c r="B57" s="268">
        <v>186387880</v>
      </c>
      <c r="C57" s="268">
        <v>8095634</v>
      </c>
      <c r="D57" s="268">
        <v>395423</v>
      </c>
      <c r="E57" s="268">
        <v>525711</v>
      </c>
      <c r="F57" s="268">
        <v>801340</v>
      </c>
      <c r="G57" s="268">
        <v>600408</v>
      </c>
      <c r="H57" s="268">
        <v>439972</v>
      </c>
      <c r="I57" s="268">
        <v>493040</v>
      </c>
      <c r="J57" s="268">
        <v>1772305</v>
      </c>
      <c r="K57" s="268">
        <v>197415</v>
      </c>
      <c r="L57" s="265">
        <f t="shared" si="4"/>
        <v>199709128</v>
      </c>
    </row>
    <row r="58" spans="1:12" x14ac:dyDescent="0.2">
      <c r="A58" s="260">
        <v>2010</v>
      </c>
      <c r="B58" s="268">
        <v>184427733</v>
      </c>
      <c r="C58" s="268">
        <v>15237246</v>
      </c>
      <c r="D58" s="268">
        <v>287496</v>
      </c>
      <c r="E58" s="268">
        <v>754401</v>
      </c>
      <c r="F58" s="268">
        <v>688244</v>
      </c>
      <c r="G58" s="268">
        <v>708229</v>
      </c>
      <c r="H58" s="268">
        <v>385388</v>
      </c>
      <c r="I58" s="268">
        <v>498340</v>
      </c>
      <c r="J58" s="268">
        <v>1886428</v>
      </c>
      <c r="K58" s="268">
        <v>234753</v>
      </c>
      <c r="L58" s="265">
        <f t="shared" si="4"/>
        <v>205108258</v>
      </c>
    </row>
    <row r="59" spans="1:12" x14ac:dyDescent="0.2">
      <c r="A59" s="260">
        <v>2011</v>
      </c>
      <c r="B59" s="268">
        <v>200687051</v>
      </c>
      <c r="C59" s="268">
        <v>8557895</v>
      </c>
      <c r="D59" s="268">
        <v>424771</v>
      </c>
      <c r="E59" s="268">
        <v>597144</v>
      </c>
      <c r="F59" s="268">
        <v>830776</v>
      </c>
      <c r="G59" s="268">
        <v>570125</v>
      </c>
      <c r="H59" s="268">
        <v>602162</v>
      </c>
      <c r="I59" s="268">
        <v>417125</v>
      </c>
      <c r="J59" s="268">
        <v>1846456</v>
      </c>
      <c r="K59" s="268">
        <v>195062</v>
      </c>
      <c r="L59" s="265">
        <f t="shared" si="4"/>
        <v>214728567</v>
      </c>
    </row>
    <row r="60" spans="1:12" x14ac:dyDescent="0.2">
      <c r="A60" s="260">
        <v>2012</v>
      </c>
      <c r="B60" s="268">
        <v>181238067</v>
      </c>
      <c r="C60" s="268">
        <v>11788111</v>
      </c>
      <c r="D60" s="268">
        <v>388055</v>
      </c>
      <c r="E60" s="268">
        <v>754094</v>
      </c>
      <c r="F60" s="268">
        <v>787831</v>
      </c>
      <c r="G60" s="268">
        <v>2982997</v>
      </c>
      <c r="H60" s="268">
        <v>548250</v>
      </c>
      <c r="I60" s="268">
        <v>389770</v>
      </c>
      <c r="J60" s="268">
        <v>1806419</v>
      </c>
      <c r="K60" s="268">
        <v>373782</v>
      </c>
      <c r="L60" s="265">
        <f t="shared" si="4"/>
        <v>201057376</v>
      </c>
    </row>
    <row r="61" spans="1:12" x14ac:dyDescent="0.2">
      <c r="A61" s="260">
        <v>2013</v>
      </c>
      <c r="B61" s="268">
        <v>175249976</v>
      </c>
      <c r="C61" s="268">
        <v>9182441</v>
      </c>
      <c r="D61" s="268">
        <v>590504</v>
      </c>
      <c r="E61" s="268">
        <v>696288</v>
      </c>
      <c r="F61" s="268">
        <v>670259</v>
      </c>
      <c r="G61" s="268">
        <v>829632</v>
      </c>
      <c r="H61" s="268">
        <v>550704</v>
      </c>
      <c r="I61" s="268">
        <v>626539</v>
      </c>
      <c r="J61" s="268">
        <v>2242211</v>
      </c>
      <c r="K61" s="268">
        <v>425181</v>
      </c>
      <c r="L61" s="265">
        <f t="shared" ref="L61:L63" si="5">SUM(B61:K61)</f>
        <v>191063735</v>
      </c>
    </row>
    <row r="62" spans="1:12" x14ac:dyDescent="0.2">
      <c r="A62" s="260">
        <v>2014</v>
      </c>
      <c r="B62" s="268">
        <v>188231054</v>
      </c>
      <c r="C62" s="268">
        <v>11382475</v>
      </c>
      <c r="D62" s="268">
        <v>324321</v>
      </c>
      <c r="E62" s="268">
        <v>877978</v>
      </c>
      <c r="F62" s="268">
        <v>705375</v>
      </c>
      <c r="G62" s="268">
        <v>538379</v>
      </c>
      <c r="H62" s="268">
        <v>407315</v>
      </c>
      <c r="I62" s="268">
        <v>557066</v>
      </c>
      <c r="J62" s="268">
        <v>2180383</v>
      </c>
      <c r="K62" s="268">
        <v>481572</v>
      </c>
      <c r="L62" s="265">
        <f t="shared" si="5"/>
        <v>205685918</v>
      </c>
    </row>
    <row r="63" spans="1:12" x14ac:dyDescent="0.2">
      <c r="A63" s="260">
        <v>2015</v>
      </c>
      <c r="B63" s="268">
        <v>181841091</v>
      </c>
      <c r="C63" s="268">
        <v>14100497</v>
      </c>
      <c r="D63" s="268">
        <v>399932</v>
      </c>
      <c r="E63" s="268">
        <v>851059</v>
      </c>
      <c r="F63" s="268">
        <v>740412</v>
      </c>
      <c r="G63" s="268">
        <v>561578</v>
      </c>
      <c r="H63" s="268">
        <v>538932</v>
      </c>
      <c r="I63" s="268">
        <v>406244</v>
      </c>
      <c r="J63" s="268">
        <v>2007280</v>
      </c>
      <c r="K63" s="268">
        <v>797094</v>
      </c>
      <c r="L63" s="265">
        <f t="shared" si="5"/>
        <v>202244119</v>
      </c>
    </row>
    <row r="64" spans="1:12" x14ac:dyDescent="0.2">
      <c r="A64" s="260">
        <v>2016</v>
      </c>
      <c r="B64" s="268">
        <v>192209008</v>
      </c>
      <c r="C64" s="268">
        <v>11264135</v>
      </c>
      <c r="D64" s="268">
        <v>404878</v>
      </c>
      <c r="E64" s="268">
        <v>844831</v>
      </c>
      <c r="F64" s="268">
        <v>802342</v>
      </c>
      <c r="G64" s="268">
        <v>648399</v>
      </c>
      <c r="H64" s="268">
        <v>578872</v>
      </c>
      <c r="I64" s="268">
        <v>536206</v>
      </c>
      <c r="J64" s="268">
        <v>1864838</v>
      </c>
      <c r="K64" s="268">
        <v>566773</v>
      </c>
      <c r="L64" s="265">
        <f t="shared" ref="L64:L65" si="6">SUM(B64:K64)</f>
        <v>209720282</v>
      </c>
    </row>
    <row r="65" spans="1:12" x14ac:dyDescent="0.2">
      <c r="A65" s="260">
        <v>2017</v>
      </c>
      <c r="B65" s="268">
        <v>189670583</v>
      </c>
      <c r="C65" s="268">
        <v>9643684</v>
      </c>
      <c r="D65" s="268">
        <v>380412</v>
      </c>
      <c r="E65" s="268">
        <v>669525</v>
      </c>
      <c r="F65" s="268">
        <v>881395</v>
      </c>
      <c r="G65" s="268">
        <v>912759</v>
      </c>
      <c r="H65" s="268">
        <v>481600</v>
      </c>
      <c r="I65" s="268">
        <v>604905</v>
      </c>
      <c r="J65" s="268">
        <v>1941210</v>
      </c>
      <c r="K65" s="268">
        <v>644182</v>
      </c>
      <c r="L65" s="265">
        <f t="shared" si="6"/>
        <v>205830255</v>
      </c>
    </row>
    <row r="66" spans="1:12" x14ac:dyDescent="0.2">
      <c r="A66" s="260">
        <v>2018</v>
      </c>
      <c r="B66" s="268">
        <v>176084243</v>
      </c>
      <c r="C66" s="268">
        <v>12848433</v>
      </c>
      <c r="D66" s="268">
        <v>457092</v>
      </c>
      <c r="E66" s="268">
        <v>1017829</v>
      </c>
      <c r="F66" s="268">
        <v>1059605</v>
      </c>
      <c r="G66" s="268">
        <v>1319081</v>
      </c>
      <c r="H66" s="268">
        <v>476647</v>
      </c>
      <c r="I66" s="268">
        <v>446953</v>
      </c>
      <c r="J66" s="268">
        <v>1808504</v>
      </c>
      <c r="K66" s="268">
        <v>1551074</v>
      </c>
      <c r="L66" s="265">
        <f t="shared" ref="L66" si="7">SUM(B66:K66)</f>
        <v>197069461</v>
      </c>
    </row>
    <row r="69" spans="1:12" s="103" customFormat="1" ht="24" x14ac:dyDescent="0.2">
      <c r="A69" s="11" t="s">
        <v>43</v>
      </c>
      <c r="B69" s="102" t="s">
        <v>18</v>
      </c>
      <c r="C69" s="102" t="s">
        <v>17</v>
      </c>
      <c r="D69" s="102" t="s">
        <v>16</v>
      </c>
      <c r="E69" s="102" t="s">
        <v>15</v>
      </c>
      <c r="F69" s="102" t="s">
        <v>14</v>
      </c>
      <c r="G69" s="102" t="s">
        <v>13</v>
      </c>
      <c r="H69" s="102" t="s">
        <v>12</v>
      </c>
      <c r="I69" s="102" t="s">
        <v>11</v>
      </c>
      <c r="J69" s="102" t="s">
        <v>10</v>
      </c>
      <c r="K69" s="102" t="s">
        <v>183</v>
      </c>
      <c r="L69" s="12" t="s">
        <v>20</v>
      </c>
    </row>
    <row r="70" spans="1:12" s="7" customFormat="1" x14ac:dyDescent="0.2">
      <c r="A70" s="94">
        <v>1992</v>
      </c>
      <c r="B70" s="267">
        <v>497950693.72000003</v>
      </c>
      <c r="C70" s="267">
        <v>56339453.390000001</v>
      </c>
      <c r="D70" s="267">
        <v>1879381.45</v>
      </c>
      <c r="E70" s="267">
        <v>2059817.34</v>
      </c>
      <c r="F70" s="267">
        <v>3913473.46</v>
      </c>
      <c r="G70" s="267">
        <v>9395776.0299999993</v>
      </c>
      <c r="H70" s="267">
        <v>9345052.5500000007</v>
      </c>
      <c r="I70" s="267">
        <v>7377331.4500000002</v>
      </c>
      <c r="J70" s="267">
        <v>12381104.57</v>
      </c>
      <c r="K70" s="267">
        <v>181598.07</v>
      </c>
      <c r="L70" s="265">
        <f>SUM(B70:K70)</f>
        <v>600823682.03000021</v>
      </c>
    </row>
    <row r="71" spans="1:12" s="7" customFormat="1" x14ac:dyDescent="0.2">
      <c r="A71" s="94">
        <v>1993</v>
      </c>
      <c r="B71" s="267">
        <v>569286733.37</v>
      </c>
      <c r="C71" s="267">
        <v>76666825.219999999</v>
      </c>
      <c r="D71" s="267">
        <v>2664669.66</v>
      </c>
      <c r="E71" s="267">
        <v>2124557.48</v>
      </c>
      <c r="F71" s="267">
        <v>2363099.92</v>
      </c>
      <c r="G71" s="267">
        <v>8185117.7000000002</v>
      </c>
      <c r="H71" s="267">
        <v>15123054.08</v>
      </c>
      <c r="I71" s="267">
        <v>2509622.0299999998</v>
      </c>
      <c r="J71" s="267">
        <v>9948119.3599999994</v>
      </c>
      <c r="K71" s="267">
        <v>48511.51</v>
      </c>
      <c r="L71" s="265">
        <f t="shared" ref="L71:L90" si="8">SUM(B71:K71)</f>
        <v>688920310.33000004</v>
      </c>
    </row>
    <row r="72" spans="1:12" s="7" customFormat="1" x14ac:dyDescent="0.2">
      <c r="A72" s="94">
        <v>1994</v>
      </c>
      <c r="B72" s="267">
        <v>567364950.38</v>
      </c>
      <c r="C72" s="267">
        <v>48432986.549999997</v>
      </c>
      <c r="D72" s="267">
        <v>2421365.85</v>
      </c>
      <c r="E72" s="267">
        <v>2892442.07</v>
      </c>
      <c r="F72" s="267">
        <v>3482387.85</v>
      </c>
      <c r="G72" s="267">
        <v>7651840.2300000004</v>
      </c>
      <c r="H72" s="267">
        <v>15763150.41</v>
      </c>
      <c r="I72" s="267">
        <v>2423638.38</v>
      </c>
      <c r="J72" s="267">
        <v>3058748.37</v>
      </c>
      <c r="K72" s="267">
        <v>27660.83</v>
      </c>
      <c r="L72" s="265">
        <f t="shared" si="8"/>
        <v>653519170.92000008</v>
      </c>
    </row>
    <row r="73" spans="1:12" s="7" customFormat="1" x14ac:dyDescent="0.2">
      <c r="A73" s="94">
        <v>1995</v>
      </c>
      <c r="B73" s="267">
        <v>566047094.52999997</v>
      </c>
      <c r="C73" s="267">
        <v>84015400.680000007</v>
      </c>
      <c r="D73" s="267">
        <v>2045911.8</v>
      </c>
      <c r="E73" s="267">
        <v>1994414.15</v>
      </c>
      <c r="F73" s="267">
        <v>1558128.41</v>
      </c>
      <c r="G73" s="267">
        <v>4875335.96</v>
      </c>
      <c r="H73" s="267">
        <v>3380071.92</v>
      </c>
      <c r="I73" s="267">
        <v>21181596.739999998</v>
      </c>
      <c r="J73" s="267">
        <v>5021263.17</v>
      </c>
      <c r="K73" s="267">
        <v>7307.7</v>
      </c>
      <c r="L73" s="265">
        <f t="shared" si="8"/>
        <v>690126525.05999994</v>
      </c>
    </row>
    <row r="74" spans="1:12" s="7" customFormat="1" x14ac:dyDescent="0.2">
      <c r="A74" s="94">
        <v>1996</v>
      </c>
      <c r="B74" s="267">
        <v>629711440.52999997</v>
      </c>
      <c r="C74" s="267">
        <v>80400202.950000003</v>
      </c>
      <c r="D74" s="267">
        <v>2257765.25</v>
      </c>
      <c r="E74" s="267">
        <v>1768177.04</v>
      </c>
      <c r="F74" s="267">
        <v>1554938.49</v>
      </c>
      <c r="G74" s="267">
        <v>3333081.27</v>
      </c>
      <c r="H74" s="267">
        <v>2525833.7599999998</v>
      </c>
      <c r="I74" s="267">
        <v>1508956.66</v>
      </c>
      <c r="J74" s="267">
        <v>2880823.89</v>
      </c>
      <c r="K74" s="267">
        <v>37150.839999999997</v>
      </c>
      <c r="L74" s="265">
        <f t="shared" si="8"/>
        <v>725978370.67999995</v>
      </c>
    </row>
    <row r="75" spans="1:12" s="7" customFormat="1" x14ac:dyDescent="0.2">
      <c r="A75" s="94">
        <v>1997</v>
      </c>
      <c r="B75" s="267">
        <v>702473580.90999997</v>
      </c>
      <c r="C75" s="267">
        <v>47356840.509999998</v>
      </c>
      <c r="D75" s="267">
        <v>1241174.1399999999</v>
      </c>
      <c r="E75" s="267">
        <v>1986610.3</v>
      </c>
      <c r="F75" s="267">
        <v>1671474.75</v>
      </c>
      <c r="G75" s="267">
        <v>14026605.220000001</v>
      </c>
      <c r="H75" s="267">
        <v>12610719.210000001</v>
      </c>
      <c r="I75" s="267">
        <v>1716304.54</v>
      </c>
      <c r="J75" s="267">
        <v>6681751.8799999999</v>
      </c>
      <c r="K75" s="267">
        <v>406009.78</v>
      </c>
      <c r="L75" s="265">
        <f t="shared" si="8"/>
        <v>790171071.23999989</v>
      </c>
    </row>
    <row r="76" spans="1:12" s="7" customFormat="1" x14ac:dyDescent="0.2">
      <c r="A76" s="94">
        <v>1998</v>
      </c>
      <c r="B76" s="267">
        <v>842675232.13</v>
      </c>
      <c r="C76" s="267">
        <v>55861673.740000002</v>
      </c>
      <c r="D76" s="267">
        <v>790413.21</v>
      </c>
      <c r="E76" s="267">
        <v>1587478.2</v>
      </c>
      <c r="F76" s="267">
        <v>4093418.83</v>
      </c>
      <c r="G76" s="267">
        <v>2800430.71</v>
      </c>
      <c r="H76" s="267">
        <v>4648951.42</v>
      </c>
      <c r="I76" s="267">
        <v>1423535.6</v>
      </c>
      <c r="J76" s="267">
        <v>3110939.44</v>
      </c>
      <c r="K76" s="267">
        <v>33941.919999999998</v>
      </c>
      <c r="L76" s="265">
        <f t="shared" si="8"/>
        <v>917026015.20000017</v>
      </c>
    </row>
    <row r="77" spans="1:12" s="7" customFormat="1" x14ac:dyDescent="0.2">
      <c r="A77" s="94">
        <v>1999</v>
      </c>
      <c r="B77" s="267">
        <v>754909053.63999999</v>
      </c>
      <c r="C77" s="267">
        <v>56383765.780000001</v>
      </c>
      <c r="D77" s="267">
        <v>1449477.8</v>
      </c>
      <c r="E77" s="267">
        <v>896692.78</v>
      </c>
      <c r="F77" s="267">
        <v>1607917.11</v>
      </c>
      <c r="G77" s="267">
        <v>2103892.85</v>
      </c>
      <c r="H77" s="267">
        <v>1902455.69</v>
      </c>
      <c r="I77" s="267">
        <v>1433838.26</v>
      </c>
      <c r="J77" s="267">
        <v>3251967.16</v>
      </c>
      <c r="K77" s="267">
        <v>26877.69</v>
      </c>
      <c r="L77" s="265">
        <f t="shared" si="8"/>
        <v>823965938.75999999</v>
      </c>
    </row>
    <row r="78" spans="1:12" s="7" customFormat="1" x14ac:dyDescent="0.2">
      <c r="A78" s="94">
        <v>2000</v>
      </c>
      <c r="B78" s="267">
        <v>820955358.11000001</v>
      </c>
      <c r="C78" s="267">
        <v>57806739.439999998</v>
      </c>
      <c r="D78" s="267">
        <v>2509377.23</v>
      </c>
      <c r="E78" s="267">
        <v>1517594.28</v>
      </c>
      <c r="F78" s="267">
        <v>1527994.5</v>
      </c>
      <c r="G78" s="267">
        <v>2137816.08</v>
      </c>
      <c r="H78" s="267">
        <v>1717349.52</v>
      </c>
      <c r="I78" s="267">
        <v>1475834.01</v>
      </c>
      <c r="J78" s="267">
        <v>4227811.22</v>
      </c>
      <c r="K78" s="267">
        <v>75271.02</v>
      </c>
      <c r="L78" s="265">
        <f t="shared" si="8"/>
        <v>893951145.40999997</v>
      </c>
    </row>
    <row r="79" spans="1:12" s="7" customFormat="1" x14ac:dyDescent="0.2">
      <c r="A79" s="94">
        <v>2001</v>
      </c>
      <c r="B79" s="267">
        <v>933115127.72000003</v>
      </c>
      <c r="C79" s="267">
        <v>60712827.270000003</v>
      </c>
      <c r="D79" s="267">
        <v>1331546.78</v>
      </c>
      <c r="E79" s="267">
        <v>2248287.52</v>
      </c>
      <c r="F79" s="267">
        <v>1637136.25</v>
      </c>
      <c r="G79" s="267">
        <v>2592301.44</v>
      </c>
      <c r="H79" s="267">
        <v>8800788.6699999999</v>
      </c>
      <c r="I79" s="267">
        <v>1876692.41</v>
      </c>
      <c r="J79" s="267">
        <v>8651883.3499999996</v>
      </c>
      <c r="K79" s="267">
        <v>40848.1</v>
      </c>
      <c r="L79" s="265">
        <f t="shared" si="8"/>
        <v>1021007439.51</v>
      </c>
    </row>
    <row r="80" spans="1:12" s="7" customFormat="1" x14ac:dyDescent="0.2">
      <c r="A80" s="94">
        <v>2002</v>
      </c>
      <c r="B80" s="267">
        <v>933489958.83000004</v>
      </c>
      <c r="C80" s="267">
        <v>75550381.939999998</v>
      </c>
      <c r="D80" s="267">
        <v>1144780.3899999999</v>
      </c>
      <c r="E80" s="267">
        <v>2503329.7400000002</v>
      </c>
      <c r="F80" s="267">
        <v>1602154.63</v>
      </c>
      <c r="G80" s="267">
        <v>2811639.13</v>
      </c>
      <c r="H80" s="267">
        <v>5324789.05</v>
      </c>
      <c r="I80" s="267">
        <v>2231062.9900000002</v>
      </c>
      <c r="J80" s="267">
        <v>5315017.4000000004</v>
      </c>
      <c r="K80" s="267">
        <v>35752.33</v>
      </c>
      <c r="L80" s="265">
        <f t="shared" si="8"/>
        <v>1030008866.4299999</v>
      </c>
    </row>
    <row r="81" spans="1:12" s="37" customFormat="1" x14ac:dyDescent="0.2">
      <c r="A81" s="94">
        <v>2003</v>
      </c>
      <c r="B81" s="267">
        <v>927887867.58000004</v>
      </c>
      <c r="C81" s="267">
        <v>49650186.770000003</v>
      </c>
      <c r="D81" s="267">
        <v>2051630.11</v>
      </c>
      <c r="E81" s="267">
        <v>2235447.39</v>
      </c>
      <c r="F81" s="267">
        <v>1823540.71</v>
      </c>
      <c r="G81" s="267">
        <v>2257108.75</v>
      </c>
      <c r="H81" s="267">
        <v>3034662.76</v>
      </c>
      <c r="I81" s="267">
        <v>1975113.03</v>
      </c>
      <c r="J81" s="267">
        <v>5131992.3</v>
      </c>
      <c r="K81" s="267">
        <v>58767.28</v>
      </c>
      <c r="L81" s="265">
        <f t="shared" si="8"/>
        <v>996106316.67999995</v>
      </c>
    </row>
    <row r="82" spans="1:12" x14ac:dyDescent="0.2">
      <c r="A82" s="94">
        <v>2004</v>
      </c>
      <c r="B82" s="267">
        <v>1062057084.3099999</v>
      </c>
      <c r="C82" s="267">
        <v>54724887.560000002</v>
      </c>
      <c r="D82" s="267">
        <v>1135980.77</v>
      </c>
      <c r="E82" s="267">
        <v>2166743.52</v>
      </c>
      <c r="F82" s="267">
        <v>1877735.64</v>
      </c>
      <c r="G82" s="267">
        <v>2343358.64</v>
      </c>
      <c r="H82" s="267">
        <v>1731222.96</v>
      </c>
      <c r="I82" s="267">
        <v>744798.38</v>
      </c>
      <c r="J82" s="267">
        <v>7166973.4500000002</v>
      </c>
      <c r="K82" s="267">
        <v>340739.66</v>
      </c>
      <c r="L82" s="265">
        <f t="shared" si="8"/>
        <v>1134289524.8900003</v>
      </c>
    </row>
    <row r="83" spans="1:12" x14ac:dyDescent="0.2">
      <c r="A83" s="94">
        <v>2005</v>
      </c>
      <c r="B83" s="267">
        <v>954431255.90999997</v>
      </c>
      <c r="C83" s="267">
        <v>53714672.240000002</v>
      </c>
      <c r="D83" s="267">
        <v>1277301.8799999999</v>
      </c>
      <c r="E83" s="267">
        <v>1244047.17</v>
      </c>
      <c r="F83" s="267">
        <v>2423066.0099999998</v>
      </c>
      <c r="G83" s="267">
        <v>2107781.9700000002</v>
      </c>
      <c r="H83" s="267">
        <v>1083071.93</v>
      </c>
      <c r="I83" s="267">
        <v>1377861.53</v>
      </c>
      <c r="J83" s="267">
        <v>8236845.6299999999</v>
      </c>
      <c r="K83" s="267">
        <v>593312.69999999995</v>
      </c>
      <c r="L83" s="265">
        <f t="shared" si="8"/>
        <v>1026489216.9699999</v>
      </c>
    </row>
    <row r="84" spans="1:12" x14ac:dyDescent="0.2">
      <c r="A84" s="260">
        <v>2006</v>
      </c>
      <c r="B84" s="268">
        <v>1049861022.3200001</v>
      </c>
      <c r="C84" s="268">
        <v>49299606.57</v>
      </c>
      <c r="D84" s="268">
        <v>1316924.3500000001</v>
      </c>
      <c r="E84" s="268">
        <v>1481371.03</v>
      </c>
      <c r="F84" s="268">
        <v>2194884.9300000002</v>
      </c>
      <c r="G84" s="268">
        <v>1809962.57</v>
      </c>
      <c r="H84" s="268">
        <v>1705478.2</v>
      </c>
      <c r="I84" s="268">
        <v>2316059.35</v>
      </c>
      <c r="J84" s="268">
        <v>3953764.73</v>
      </c>
      <c r="K84" s="268">
        <v>1498576.49</v>
      </c>
      <c r="L84" s="265">
        <f t="shared" si="8"/>
        <v>1115437650.54</v>
      </c>
    </row>
    <row r="85" spans="1:12" x14ac:dyDescent="0.2">
      <c r="A85" s="260">
        <v>2007</v>
      </c>
      <c r="B85" s="268">
        <v>966989250.88999999</v>
      </c>
      <c r="C85" s="268">
        <v>71411651.180000007</v>
      </c>
      <c r="D85" s="268">
        <v>1090429.81</v>
      </c>
      <c r="E85" s="268">
        <v>1632917.93</v>
      </c>
      <c r="F85" s="268">
        <v>1861058.2</v>
      </c>
      <c r="G85" s="268">
        <v>2060519.83</v>
      </c>
      <c r="H85" s="268">
        <v>1790846.55</v>
      </c>
      <c r="I85" s="268">
        <v>2641708.4300000002</v>
      </c>
      <c r="J85" s="268">
        <v>4287749.8</v>
      </c>
      <c r="K85" s="268">
        <v>585347.92000000004</v>
      </c>
      <c r="L85" s="265">
        <f t="shared" si="8"/>
        <v>1054351480.5399997</v>
      </c>
    </row>
    <row r="86" spans="1:12" x14ac:dyDescent="0.2">
      <c r="A86" s="260">
        <v>2008</v>
      </c>
      <c r="B86" s="268">
        <v>1066394195.8200001</v>
      </c>
      <c r="C86" s="268">
        <v>50739787.75</v>
      </c>
      <c r="D86" s="268">
        <v>1184253.25</v>
      </c>
      <c r="E86" s="268">
        <v>1437433.76</v>
      </c>
      <c r="F86" s="268">
        <v>2313487.35</v>
      </c>
      <c r="G86" s="268">
        <v>2395746.39</v>
      </c>
      <c r="H86" s="268">
        <v>1934698.07</v>
      </c>
      <c r="I86" s="268">
        <v>2736469.15</v>
      </c>
      <c r="J86" s="268">
        <v>4734898.49</v>
      </c>
      <c r="K86" s="268">
        <v>557080.18000000005</v>
      </c>
      <c r="L86" s="265">
        <f t="shared" si="8"/>
        <v>1134428050.2100003</v>
      </c>
    </row>
    <row r="87" spans="1:12" x14ac:dyDescent="0.2">
      <c r="A87" s="260">
        <v>2009</v>
      </c>
      <c r="B87" s="268">
        <v>1163451574.6700001</v>
      </c>
      <c r="C87" s="268">
        <v>45739404.259999998</v>
      </c>
      <c r="D87" s="268">
        <v>1215647.1100000001</v>
      </c>
      <c r="E87" s="268">
        <v>1527035.77</v>
      </c>
      <c r="F87" s="268">
        <v>2309521.23</v>
      </c>
      <c r="G87" s="268">
        <v>1770400.77</v>
      </c>
      <c r="H87" s="268">
        <v>1667959.3</v>
      </c>
      <c r="I87" s="268">
        <v>2118565.7400000002</v>
      </c>
      <c r="J87" s="268">
        <v>5973196.6799999997</v>
      </c>
      <c r="K87" s="268">
        <v>1044958.96</v>
      </c>
      <c r="L87" s="265">
        <f t="shared" si="8"/>
        <v>1226818264.49</v>
      </c>
    </row>
    <row r="88" spans="1:12" x14ac:dyDescent="0.2">
      <c r="A88" s="260">
        <v>2010</v>
      </c>
      <c r="B88" s="268">
        <v>1171014539.1199999</v>
      </c>
      <c r="C88" s="268">
        <v>108946529.92</v>
      </c>
      <c r="D88" s="268">
        <v>1007021.63</v>
      </c>
      <c r="E88" s="268">
        <v>2171463.04</v>
      </c>
      <c r="F88" s="268">
        <v>1998261.46</v>
      </c>
      <c r="G88" s="268">
        <v>2050333.01</v>
      </c>
      <c r="H88" s="268">
        <v>1373069.59</v>
      </c>
      <c r="I88" s="268">
        <v>2379660.21</v>
      </c>
      <c r="J88" s="268">
        <v>6252762.46</v>
      </c>
      <c r="K88" s="268">
        <v>1396747.59</v>
      </c>
      <c r="L88" s="265">
        <f t="shared" si="8"/>
        <v>1298590388.03</v>
      </c>
    </row>
    <row r="89" spans="1:12" x14ac:dyDescent="0.2">
      <c r="A89" s="260">
        <v>2011</v>
      </c>
      <c r="B89" s="268">
        <v>1287954717.1400001</v>
      </c>
      <c r="C89" s="268">
        <v>50219897.200000003</v>
      </c>
      <c r="D89" s="268">
        <v>1363873.54</v>
      </c>
      <c r="E89" s="268">
        <v>1792034.47</v>
      </c>
      <c r="F89" s="268">
        <v>2348942.15</v>
      </c>
      <c r="G89" s="268">
        <v>1707968.15</v>
      </c>
      <c r="H89" s="268">
        <v>2117982.13</v>
      </c>
      <c r="I89" s="268">
        <v>2162848.29</v>
      </c>
      <c r="J89" s="268">
        <v>6219291.4299999997</v>
      </c>
      <c r="K89" s="268">
        <v>1016378.71</v>
      </c>
      <c r="L89" s="265">
        <f t="shared" si="8"/>
        <v>1356903933.2100005</v>
      </c>
    </row>
    <row r="90" spans="1:12" x14ac:dyDescent="0.2">
      <c r="A90" s="260">
        <v>2012</v>
      </c>
      <c r="B90" s="268">
        <v>1180303795.04</v>
      </c>
      <c r="C90" s="268">
        <v>69888975.170000002</v>
      </c>
      <c r="D90" s="268">
        <v>1235436.68</v>
      </c>
      <c r="E90" s="268">
        <v>2194148.9</v>
      </c>
      <c r="F90" s="268">
        <v>2271433.5099999998</v>
      </c>
      <c r="G90" s="268">
        <v>20631588.879999999</v>
      </c>
      <c r="H90" s="268">
        <v>2035996.81</v>
      </c>
      <c r="I90" s="268">
        <v>2007228.98</v>
      </c>
      <c r="J90" s="268">
        <v>6208164.7599999998</v>
      </c>
      <c r="K90" s="268">
        <v>2013444.18</v>
      </c>
      <c r="L90" s="265">
        <f t="shared" si="8"/>
        <v>1288790212.9100003</v>
      </c>
    </row>
    <row r="91" spans="1:12" x14ac:dyDescent="0.2">
      <c r="A91" s="260">
        <v>2013</v>
      </c>
      <c r="B91" s="268">
        <v>1149396959.54</v>
      </c>
      <c r="C91" s="268">
        <v>57046431.560000002</v>
      </c>
      <c r="D91" s="268">
        <v>1948015.91</v>
      </c>
      <c r="E91" s="268">
        <v>2022450.82</v>
      </c>
      <c r="F91" s="268">
        <v>1921634.24</v>
      </c>
      <c r="G91" s="268">
        <v>3521214.84</v>
      </c>
      <c r="H91" s="268">
        <v>2937321.62</v>
      </c>
      <c r="I91" s="268">
        <v>3194041.58</v>
      </c>
      <c r="J91" s="268">
        <v>8061191.4000000004</v>
      </c>
      <c r="K91" s="268">
        <v>2640190.71</v>
      </c>
      <c r="L91" s="265">
        <f t="shared" ref="L91:L93" si="9">SUM(B91:K91)</f>
        <v>1232689452.2199998</v>
      </c>
    </row>
    <row r="92" spans="1:12" x14ac:dyDescent="0.2">
      <c r="A92" s="260">
        <v>2014</v>
      </c>
      <c r="B92" s="268">
        <v>1216400997.6900001</v>
      </c>
      <c r="C92" s="268">
        <v>68714959.459999993</v>
      </c>
      <c r="D92" s="268">
        <v>1142484.6599999999</v>
      </c>
      <c r="E92" s="268">
        <v>2469905.17</v>
      </c>
      <c r="F92" s="268">
        <v>2056644.19</v>
      </c>
      <c r="G92" s="268">
        <v>1612388.04</v>
      </c>
      <c r="H92" s="268">
        <v>1527792.2</v>
      </c>
      <c r="I92" s="268">
        <v>2652042.75</v>
      </c>
      <c r="J92" s="268">
        <v>7826737.1500000004</v>
      </c>
      <c r="K92" s="268">
        <v>2961734.03</v>
      </c>
      <c r="L92" s="265">
        <f t="shared" si="9"/>
        <v>1307365685.3400004</v>
      </c>
    </row>
    <row r="93" spans="1:12" x14ac:dyDescent="0.2">
      <c r="A93" s="260">
        <v>2015</v>
      </c>
      <c r="B93" s="268">
        <v>1197580508.29</v>
      </c>
      <c r="C93" s="268">
        <v>88105264</v>
      </c>
      <c r="D93" s="268">
        <v>1284486.68</v>
      </c>
      <c r="E93" s="268">
        <v>2541577.09</v>
      </c>
      <c r="F93" s="268">
        <v>2103186.9700000002</v>
      </c>
      <c r="G93" s="268">
        <v>1768097.78</v>
      </c>
      <c r="H93" s="268">
        <v>2111934.86</v>
      </c>
      <c r="I93" s="268">
        <v>2109657.14</v>
      </c>
      <c r="J93" s="268">
        <v>7059955.9900000002</v>
      </c>
      <c r="K93" s="268">
        <v>5068424.62</v>
      </c>
      <c r="L93" s="265">
        <f t="shared" si="9"/>
        <v>1309733093.4199998</v>
      </c>
    </row>
    <row r="94" spans="1:12" x14ac:dyDescent="0.2">
      <c r="A94" s="260">
        <v>2016</v>
      </c>
      <c r="B94" s="268">
        <v>1270481439.4300001</v>
      </c>
      <c r="C94" s="268">
        <v>72713500.239999995</v>
      </c>
      <c r="D94" s="268">
        <v>1343846.97</v>
      </c>
      <c r="E94" s="268">
        <v>2401003.52</v>
      </c>
      <c r="F94" s="268">
        <v>2450807.83</v>
      </c>
      <c r="G94" s="268">
        <v>2058727.38</v>
      </c>
      <c r="H94" s="268">
        <v>1986360.7</v>
      </c>
      <c r="I94" s="268">
        <v>2250011.75</v>
      </c>
      <c r="J94" s="268">
        <v>6976644.3700000001</v>
      </c>
      <c r="K94" s="268">
        <v>3692453.58</v>
      </c>
      <c r="L94" s="265">
        <f t="shared" ref="L94:L95" si="10">SUM(B94:K94)</f>
        <v>1366354795.77</v>
      </c>
    </row>
    <row r="95" spans="1:12" x14ac:dyDescent="0.2">
      <c r="A95" s="260">
        <v>2017</v>
      </c>
      <c r="B95" s="268">
        <v>1272740694.97</v>
      </c>
      <c r="C95" s="268">
        <v>60835450.509999998</v>
      </c>
      <c r="D95" s="268">
        <v>1255911.07</v>
      </c>
      <c r="E95" s="268">
        <v>1950445.37</v>
      </c>
      <c r="F95" s="268">
        <v>2612533.9900000002</v>
      </c>
      <c r="G95" s="268">
        <v>2814071.2</v>
      </c>
      <c r="H95" s="268">
        <v>1908807.27</v>
      </c>
      <c r="I95" s="268">
        <v>2572696.4</v>
      </c>
      <c r="J95" s="268">
        <v>6888088.0700000003</v>
      </c>
      <c r="K95" s="268">
        <v>4033245.07</v>
      </c>
      <c r="L95" s="265">
        <f t="shared" si="10"/>
        <v>1357611943.9199998</v>
      </c>
    </row>
    <row r="96" spans="1:12" x14ac:dyDescent="0.2">
      <c r="A96" s="260">
        <v>2018</v>
      </c>
      <c r="B96" s="268">
        <v>1194669361.78</v>
      </c>
      <c r="C96" s="268">
        <v>82254701.659999996</v>
      </c>
      <c r="D96" s="268">
        <v>1604696.32</v>
      </c>
      <c r="E96" s="268">
        <v>2860396.16</v>
      </c>
      <c r="F96" s="268">
        <v>3316688.44</v>
      </c>
      <c r="G96" s="268">
        <v>5191463.13</v>
      </c>
      <c r="H96" s="268">
        <v>1761377.86</v>
      </c>
      <c r="I96" s="268">
        <v>1878214.82</v>
      </c>
      <c r="J96" s="268">
        <v>6678331.71</v>
      </c>
      <c r="K96" s="268">
        <v>9661865.7599999998</v>
      </c>
      <c r="L96" s="265">
        <f t="shared" ref="L96" si="11">SUM(B96:K96)</f>
        <v>1309877097.6400001</v>
      </c>
    </row>
    <row r="97" spans="1:12" x14ac:dyDescent="0.2">
      <c r="A97" s="230"/>
      <c r="B97" s="231"/>
      <c r="C97" s="231"/>
      <c r="D97" s="231"/>
      <c r="E97" s="231"/>
      <c r="F97" s="231"/>
      <c r="G97" s="231"/>
      <c r="H97" s="231"/>
      <c r="I97" s="231"/>
      <c r="J97" s="231"/>
      <c r="K97" s="231"/>
      <c r="L97" s="232"/>
    </row>
    <row r="98" spans="1:12" s="9" customFormat="1" x14ac:dyDescent="0.2">
      <c r="A98" s="15"/>
      <c r="B98" s="59"/>
      <c r="C98" s="59"/>
      <c r="D98" s="59"/>
      <c r="E98" s="59"/>
      <c r="F98" s="59"/>
      <c r="G98" s="59"/>
      <c r="H98" s="59"/>
      <c r="I98" s="59"/>
      <c r="J98" s="59"/>
      <c r="K98" s="59"/>
      <c r="L98" s="59"/>
    </row>
    <row r="99" spans="1:12" s="103" customFormat="1" ht="24" x14ac:dyDescent="0.2">
      <c r="A99" s="11" t="s">
        <v>37</v>
      </c>
      <c r="B99" s="102" t="s">
        <v>18</v>
      </c>
      <c r="C99" s="102" t="s">
        <v>17</v>
      </c>
      <c r="D99" s="102" t="s">
        <v>16</v>
      </c>
      <c r="E99" s="102" t="s">
        <v>15</v>
      </c>
      <c r="F99" s="102" t="s">
        <v>14</v>
      </c>
      <c r="G99" s="102" t="s">
        <v>13</v>
      </c>
      <c r="H99" s="102" t="s">
        <v>12</v>
      </c>
      <c r="I99" s="102" t="s">
        <v>11</v>
      </c>
      <c r="J99" s="102" t="s">
        <v>10</v>
      </c>
      <c r="K99" s="102" t="s">
        <v>183</v>
      </c>
      <c r="L99" s="12" t="s">
        <v>20</v>
      </c>
    </row>
    <row r="100" spans="1:12" s="7" customFormat="1" x14ac:dyDescent="0.2">
      <c r="A100" s="94">
        <v>1992</v>
      </c>
      <c r="B100" s="118">
        <v>2788805</v>
      </c>
      <c r="C100" s="118">
        <v>440462</v>
      </c>
      <c r="D100" s="118">
        <v>21634</v>
      </c>
      <c r="E100" s="118">
        <v>17232</v>
      </c>
      <c r="F100" s="118">
        <v>43273</v>
      </c>
      <c r="G100" s="118">
        <v>107299</v>
      </c>
      <c r="H100" s="118">
        <v>63682</v>
      </c>
      <c r="I100" s="118">
        <v>51622</v>
      </c>
      <c r="J100" s="118">
        <v>64247</v>
      </c>
      <c r="K100" s="118">
        <v>736</v>
      </c>
      <c r="L100" s="117">
        <f>SUM(B100:K100)</f>
        <v>3598992</v>
      </c>
    </row>
    <row r="101" spans="1:12" s="7" customFormat="1" x14ac:dyDescent="0.2">
      <c r="A101" s="94">
        <v>1993</v>
      </c>
      <c r="B101" s="118">
        <v>2897959</v>
      </c>
      <c r="C101" s="118">
        <v>481104</v>
      </c>
      <c r="D101" s="118">
        <v>16891</v>
      </c>
      <c r="E101" s="118">
        <v>18438</v>
      </c>
      <c r="F101" s="118">
        <v>22781</v>
      </c>
      <c r="G101" s="118">
        <v>108448</v>
      </c>
      <c r="H101" s="118">
        <v>90507</v>
      </c>
      <c r="I101" s="118">
        <v>19887</v>
      </c>
      <c r="J101" s="118">
        <v>61079</v>
      </c>
      <c r="K101" s="118">
        <v>399</v>
      </c>
      <c r="L101" s="117">
        <f t="shared" ref="L101:L120" si="12">SUM(B101:K101)</f>
        <v>3717493</v>
      </c>
    </row>
    <row r="102" spans="1:12" s="7" customFormat="1" x14ac:dyDescent="0.2">
      <c r="A102" s="94">
        <v>1994</v>
      </c>
      <c r="B102" s="118">
        <v>3113312</v>
      </c>
      <c r="C102" s="118">
        <v>340189</v>
      </c>
      <c r="D102" s="118">
        <v>17092</v>
      </c>
      <c r="E102" s="118">
        <v>16470</v>
      </c>
      <c r="F102" s="118">
        <v>33007</v>
      </c>
      <c r="G102" s="118">
        <v>108107</v>
      </c>
      <c r="H102" s="118">
        <v>107415</v>
      </c>
      <c r="I102" s="118">
        <v>19290</v>
      </c>
      <c r="J102" s="118">
        <v>23616</v>
      </c>
      <c r="K102" s="118">
        <v>111</v>
      </c>
      <c r="L102" s="117">
        <f t="shared" si="12"/>
        <v>3778609</v>
      </c>
    </row>
    <row r="103" spans="1:12" s="7" customFormat="1" x14ac:dyDescent="0.2">
      <c r="A103" s="94">
        <v>1995</v>
      </c>
      <c r="B103" s="118">
        <v>3123272</v>
      </c>
      <c r="C103" s="118">
        <v>480791</v>
      </c>
      <c r="D103" s="118">
        <v>13640</v>
      </c>
      <c r="E103" s="118">
        <v>11748</v>
      </c>
      <c r="F103" s="118">
        <v>14459</v>
      </c>
      <c r="G103" s="118">
        <v>67649</v>
      </c>
      <c r="H103" s="118">
        <v>40196</v>
      </c>
      <c r="I103" s="118">
        <v>117584</v>
      </c>
      <c r="J103" s="118">
        <v>40083</v>
      </c>
      <c r="K103" s="118">
        <v>51</v>
      </c>
      <c r="L103" s="117">
        <f t="shared" si="12"/>
        <v>3909473</v>
      </c>
    </row>
    <row r="104" spans="1:12" s="7" customFormat="1" x14ac:dyDescent="0.2">
      <c r="A104" s="94">
        <v>1996</v>
      </c>
      <c r="B104" s="118">
        <v>3600869</v>
      </c>
      <c r="C104" s="118">
        <v>457837</v>
      </c>
      <c r="D104" s="118">
        <v>15206</v>
      </c>
      <c r="E104" s="118">
        <v>13161</v>
      </c>
      <c r="F104" s="118">
        <v>13005</v>
      </c>
      <c r="G104" s="118">
        <v>45117</v>
      </c>
      <c r="H104" s="118">
        <v>29287</v>
      </c>
      <c r="I104" s="118">
        <v>12780</v>
      </c>
      <c r="J104" s="118">
        <v>23592</v>
      </c>
      <c r="K104" s="118">
        <v>327</v>
      </c>
      <c r="L104" s="117">
        <f t="shared" si="12"/>
        <v>4211181</v>
      </c>
    </row>
    <row r="105" spans="1:12" s="7" customFormat="1" x14ac:dyDescent="0.2">
      <c r="A105" s="94">
        <v>1997</v>
      </c>
      <c r="B105" s="118">
        <v>3865907</v>
      </c>
      <c r="C105" s="118">
        <v>359665</v>
      </c>
      <c r="D105" s="118">
        <v>11512</v>
      </c>
      <c r="E105" s="118">
        <v>11758</v>
      </c>
      <c r="F105" s="118">
        <v>15175</v>
      </c>
      <c r="G105" s="118">
        <v>90320</v>
      </c>
      <c r="H105" s="118">
        <v>67218</v>
      </c>
      <c r="I105" s="118">
        <v>14405</v>
      </c>
      <c r="J105" s="118">
        <v>56111</v>
      </c>
      <c r="K105" s="118">
        <v>1347</v>
      </c>
      <c r="L105" s="117">
        <f t="shared" si="12"/>
        <v>4493418</v>
      </c>
    </row>
    <row r="106" spans="1:12" s="7" customFormat="1" x14ac:dyDescent="0.2">
      <c r="A106" s="94">
        <v>1998</v>
      </c>
      <c r="B106" s="118">
        <v>4073030</v>
      </c>
      <c r="C106" s="118">
        <v>391107</v>
      </c>
      <c r="D106" s="118">
        <v>6945</v>
      </c>
      <c r="E106" s="118">
        <v>13283</v>
      </c>
      <c r="F106" s="118">
        <v>41334</v>
      </c>
      <c r="G106" s="118">
        <v>25165</v>
      </c>
      <c r="H106" s="118">
        <v>40512</v>
      </c>
      <c r="I106" s="118">
        <v>11398</v>
      </c>
      <c r="J106" s="118">
        <v>24433</v>
      </c>
      <c r="K106" s="118">
        <v>366</v>
      </c>
      <c r="L106" s="117">
        <f t="shared" si="12"/>
        <v>4627573</v>
      </c>
    </row>
    <row r="107" spans="1:12" s="7" customFormat="1" x14ac:dyDescent="0.2">
      <c r="A107" s="94">
        <v>1999</v>
      </c>
      <c r="B107" s="118">
        <v>4490603</v>
      </c>
      <c r="C107" s="118">
        <v>402050</v>
      </c>
      <c r="D107" s="118">
        <v>10522</v>
      </c>
      <c r="E107" s="118">
        <v>8047</v>
      </c>
      <c r="F107" s="118">
        <v>13405</v>
      </c>
      <c r="G107" s="118">
        <v>18183</v>
      </c>
      <c r="H107" s="118">
        <v>17904</v>
      </c>
      <c r="I107" s="118">
        <v>12392</v>
      </c>
      <c r="J107" s="118">
        <v>25596</v>
      </c>
      <c r="K107" s="118">
        <v>296</v>
      </c>
      <c r="L107" s="117">
        <f t="shared" si="12"/>
        <v>4998998</v>
      </c>
    </row>
    <row r="108" spans="1:12" s="7" customFormat="1" x14ac:dyDescent="0.2">
      <c r="A108" s="94">
        <v>2000</v>
      </c>
      <c r="B108" s="118">
        <v>4680081</v>
      </c>
      <c r="C108" s="118">
        <v>445681</v>
      </c>
      <c r="D108" s="118">
        <v>16007</v>
      </c>
      <c r="E108" s="118">
        <v>11619</v>
      </c>
      <c r="F108" s="118">
        <v>13147</v>
      </c>
      <c r="G108" s="118">
        <v>19362</v>
      </c>
      <c r="H108" s="118">
        <v>15512</v>
      </c>
      <c r="I108" s="118">
        <v>13075</v>
      </c>
      <c r="J108" s="118">
        <v>34955</v>
      </c>
      <c r="K108" s="118">
        <v>731</v>
      </c>
      <c r="L108" s="117">
        <f t="shared" si="12"/>
        <v>5250170</v>
      </c>
    </row>
    <row r="109" spans="1:12" s="7" customFormat="1" x14ac:dyDescent="0.2">
      <c r="A109" s="94">
        <v>2001</v>
      </c>
      <c r="B109" s="118">
        <v>4956948</v>
      </c>
      <c r="C109" s="118">
        <v>416711</v>
      </c>
      <c r="D109" s="118">
        <v>9968</v>
      </c>
      <c r="E109" s="118">
        <v>15706</v>
      </c>
      <c r="F109" s="118">
        <v>14014</v>
      </c>
      <c r="G109" s="118">
        <v>20657</v>
      </c>
      <c r="H109" s="118">
        <v>45033</v>
      </c>
      <c r="I109" s="118">
        <v>14107</v>
      </c>
      <c r="J109" s="118">
        <v>40159</v>
      </c>
      <c r="K109" s="118">
        <v>418</v>
      </c>
      <c r="L109" s="117">
        <f t="shared" si="12"/>
        <v>5533721</v>
      </c>
    </row>
    <row r="110" spans="1:12" s="7" customFormat="1" x14ac:dyDescent="0.2">
      <c r="A110" s="94">
        <v>2002</v>
      </c>
      <c r="B110" s="118">
        <v>5041851</v>
      </c>
      <c r="C110" s="118">
        <v>425929</v>
      </c>
      <c r="D110" s="118">
        <v>9386</v>
      </c>
      <c r="E110" s="118">
        <v>17431</v>
      </c>
      <c r="F110" s="118">
        <v>12505</v>
      </c>
      <c r="G110" s="118">
        <v>20659</v>
      </c>
      <c r="H110" s="118">
        <v>39021</v>
      </c>
      <c r="I110" s="118">
        <v>17835</v>
      </c>
      <c r="J110" s="118">
        <v>39354</v>
      </c>
      <c r="K110" s="118">
        <v>273</v>
      </c>
      <c r="L110" s="117">
        <f t="shared" si="12"/>
        <v>5624244</v>
      </c>
    </row>
    <row r="111" spans="1:12" s="37" customFormat="1" x14ac:dyDescent="0.2">
      <c r="A111" s="94">
        <v>2003</v>
      </c>
      <c r="B111" s="118">
        <v>5322384</v>
      </c>
      <c r="C111" s="118">
        <v>304720</v>
      </c>
      <c r="D111" s="118">
        <v>13401</v>
      </c>
      <c r="E111" s="118">
        <v>15428</v>
      </c>
      <c r="F111" s="118">
        <v>14669</v>
      </c>
      <c r="G111" s="118">
        <v>16594</v>
      </c>
      <c r="H111" s="118">
        <v>28561</v>
      </c>
      <c r="I111" s="118">
        <v>16238</v>
      </c>
      <c r="J111" s="118">
        <v>40917</v>
      </c>
      <c r="K111" s="118">
        <v>604</v>
      </c>
      <c r="L111" s="117">
        <f t="shared" si="12"/>
        <v>5773516</v>
      </c>
    </row>
    <row r="112" spans="1:12" x14ac:dyDescent="0.2">
      <c r="A112" s="94">
        <v>2004</v>
      </c>
      <c r="B112" s="118">
        <v>5552575</v>
      </c>
      <c r="C112" s="118">
        <v>349784</v>
      </c>
      <c r="D112" s="118">
        <v>7927</v>
      </c>
      <c r="E112" s="118">
        <v>13766</v>
      </c>
      <c r="F112" s="118">
        <v>13018</v>
      </c>
      <c r="G112" s="118">
        <v>15588</v>
      </c>
      <c r="H112" s="118">
        <v>14010</v>
      </c>
      <c r="I112" s="118">
        <v>6307</v>
      </c>
      <c r="J112" s="118">
        <v>54838</v>
      </c>
      <c r="K112" s="118">
        <v>1838</v>
      </c>
      <c r="L112" s="117">
        <f t="shared" si="12"/>
        <v>6029651</v>
      </c>
    </row>
    <row r="113" spans="1:12" x14ac:dyDescent="0.2">
      <c r="A113" s="94">
        <v>2005</v>
      </c>
      <c r="B113" s="118">
        <v>5554830</v>
      </c>
      <c r="C113" s="118">
        <v>365248</v>
      </c>
      <c r="D113" s="118">
        <v>9364</v>
      </c>
      <c r="E113" s="118">
        <v>9032</v>
      </c>
      <c r="F113" s="118">
        <v>16016</v>
      </c>
      <c r="G113" s="118">
        <v>15602</v>
      </c>
      <c r="H113" s="118">
        <v>8758</v>
      </c>
      <c r="I113" s="118">
        <v>10323</v>
      </c>
      <c r="J113" s="118">
        <v>71562</v>
      </c>
      <c r="K113" s="118">
        <v>2874</v>
      </c>
      <c r="L113" s="117">
        <f t="shared" si="12"/>
        <v>6063609</v>
      </c>
    </row>
    <row r="114" spans="1:12" x14ac:dyDescent="0.2">
      <c r="A114" s="260">
        <v>2006</v>
      </c>
      <c r="B114" s="263">
        <v>5783811</v>
      </c>
      <c r="C114" s="263">
        <v>317964</v>
      </c>
      <c r="D114" s="263">
        <v>8994</v>
      </c>
      <c r="E114" s="263">
        <v>9503</v>
      </c>
      <c r="F114" s="263">
        <v>14642</v>
      </c>
      <c r="G114" s="263">
        <v>13083</v>
      </c>
      <c r="H114" s="263">
        <v>12466</v>
      </c>
      <c r="I114" s="263">
        <v>17859</v>
      </c>
      <c r="J114" s="263">
        <v>33843</v>
      </c>
      <c r="K114" s="263">
        <v>2914</v>
      </c>
      <c r="L114" s="117">
        <f t="shared" si="12"/>
        <v>6215079</v>
      </c>
    </row>
    <row r="115" spans="1:12" x14ac:dyDescent="0.2">
      <c r="A115" s="260">
        <v>2007</v>
      </c>
      <c r="B115" s="263">
        <v>5710821</v>
      </c>
      <c r="C115" s="263">
        <v>436194</v>
      </c>
      <c r="D115" s="263">
        <v>7910</v>
      </c>
      <c r="E115" s="263">
        <v>11629</v>
      </c>
      <c r="F115" s="263">
        <v>12866</v>
      </c>
      <c r="G115" s="263">
        <v>13504</v>
      </c>
      <c r="H115" s="263">
        <v>13496</v>
      </c>
      <c r="I115" s="263">
        <v>20202</v>
      </c>
      <c r="J115" s="263">
        <v>34431</v>
      </c>
      <c r="K115" s="263">
        <v>2136</v>
      </c>
      <c r="L115" s="117">
        <f t="shared" si="12"/>
        <v>6263189</v>
      </c>
    </row>
    <row r="116" spans="1:12" x14ac:dyDescent="0.2">
      <c r="A116" s="260">
        <v>2008</v>
      </c>
      <c r="B116" s="263">
        <v>6051594</v>
      </c>
      <c r="C116" s="263">
        <v>369839</v>
      </c>
      <c r="D116" s="263">
        <v>8269</v>
      </c>
      <c r="E116" s="263">
        <v>10217</v>
      </c>
      <c r="F116" s="263">
        <v>15488</v>
      </c>
      <c r="G116" s="263">
        <v>16250</v>
      </c>
      <c r="H116" s="263">
        <v>13047</v>
      </c>
      <c r="I116" s="263">
        <v>20418</v>
      </c>
      <c r="J116" s="263">
        <v>38064</v>
      </c>
      <c r="K116" s="263">
        <v>2946</v>
      </c>
      <c r="L116" s="117">
        <f t="shared" si="12"/>
        <v>6546132</v>
      </c>
    </row>
    <row r="117" spans="1:12" x14ac:dyDescent="0.2">
      <c r="A117" s="260">
        <v>2009</v>
      </c>
      <c r="B117" s="263">
        <v>6208849</v>
      </c>
      <c r="C117" s="263">
        <v>344101</v>
      </c>
      <c r="D117" s="263">
        <v>7744</v>
      </c>
      <c r="E117" s="263">
        <v>10280</v>
      </c>
      <c r="F117" s="263">
        <v>14646</v>
      </c>
      <c r="G117" s="263">
        <v>11795</v>
      </c>
      <c r="H117" s="263">
        <v>11388</v>
      </c>
      <c r="I117" s="263">
        <v>16873</v>
      </c>
      <c r="J117" s="263">
        <v>46027</v>
      </c>
      <c r="K117" s="263">
        <v>3126</v>
      </c>
      <c r="L117" s="117">
        <f t="shared" si="12"/>
        <v>6674829</v>
      </c>
    </row>
    <row r="118" spans="1:12" x14ac:dyDescent="0.2">
      <c r="A118" s="260">
        <v>2010</v>
      </c>
      <c r="B118" s="263">
        <v>6244360</v>
      </c>
      <c r="C118" s="263">
        <v>429618</v>
      </c>
      <c r="D118" s="263">
        <v>7262</v>
      </c>
      <c r="E118" s="263">
        <v>12711</v>
      </c>
      <c r="F118" s="263">
        <v>13710</v>
      </c>
      <c r="G118" s="263">
        <v>13321</v>
      </c>
      <c r="H118" s="263">
        <v>9815</v>
      </c>
      <c r="I118" s="263">
        <v>18840</v>
      </c>
      <c r="J118" s="263">
        <v>48476</v>
      </c>
      <c r="K118" s="263">
        <v>5167</v>
      </c>
      <c r="L118" s="117">
        <f t="shared" si="12"/>
        <v>6803280</v>
      </c>
    </row>
    <row r="119" spans="1:12" x14ac:dyDescent="0.2">
      <c r="A119" s="260">
        <v>2011</v>
      </c>
      <c r="B119" s="263">
        <v>6461984</v>
      </c>
      <c r="C119" s="263">
        <v>405127</v>
      </c>
      <c r="D119" s="263">
        <v>8325</v>
      </c>
      <c r="E119" s="263">
        <v>11155</v>
      </c>
      <c r="F119" s="263">
        <v>14630</v>
      </c>
      <c r="G119" s="263">
        <v>10619</v>
      </c>
      <c r="H119" s="263">
        <v>14640</v>
      </c>
      <c r="I119" s="263">
        <v>15850</v>
      </c>
      <c r="J119" s="263">
        <v>47017</v>
      </c>
      <c r="K119" s="263">
        <v>4728</v>
      </c>
      <c r="L119" s="117">
        <f t="shared" si="12"/>
        <v>6994075</v>
      </c>
    </row>
    <row r="120" spans="1:12" x14ac:dyDescent="0.2">
      <c r="A120" s="260">
        <v>2012</v>
      </c>
      <c r="B120" s="263">
        <v>6467247</v>
      </c>
      <c r="C120" s="263">
        <v>433578</v>
      </c>
      <c r="D120" s="263">
        <v>7825</v>
      </c>
      <c r="E120" s="263">
        <v>13484</v>
      </c>
      <c r="F120" s="263">
        <v>14204</v>
      </c>
      <c r="G120" s="263">
        <v>79387</v>
      </c>
      <c r="H120" s="263">
        <v>12991</v>
      </c>
      <c r="I120" s="263">
        <v>13795</v>
      </c>
      <c r="J120" s="263">
        <v>47861</v>
      </c>
      <c r="K120" s="263">
        <v>9041</v>
      </c>
      <c r="L120" s="117">
        <f t="shared" si="12"/>
        <v>7099413</v>
      </c>
    </row>
    <row r="121" spans="1:12" x14ac:dyDescent="0.2">
      <c r="A121" s="260">
        <v>2013</v>
      </c>
      <c r="B121" s="263">
        <v>6614575</v>
      </c>
      <c r="C121" s="263">
        <v>403028</v>
      </c>
      <c r="D121" s="263">
        <v>13267</v>
      </c>
      <c r="E121" s="263">
        <v>12871</v>
      </c>
      <c r="F121" s="263">
        <v>11692</v>
      </c>
      <c r="G121" s="263">
        <v>23737</v>
      </c>
      <c r="H121" s="263">
        <v>22181</v>
      </c>
      <c r="I121" s="263">
        <v>26056</v>
      </c>
      <c r="J121" s="263">
        <v>69092</v>
      </c>
      <c r="K121" s="263">
        <v>9091</v>
      </c>
      <c r="L121" s="117">
        <f t="shared" ref="L121:L123" si="13">SUM(B121:K121)</f>
        <v>7205590</v>
      </c>
    </row>
    <row r="122" spans="1:12" x14ac:dyDescent="0.2">
      <c r="A122" s="260">
        <v>2014</v>
      </c>
      <c r="B122" s="263">
        <v>6983062</v>
      </c>
      <c r="C122" s="263">
        <v>365385</v>
      </c>
      <c r="D122" s="263">
        <v>6722</v>
      </c>
      <c r="E122" s="263">
        <v>15520</v>
      </c>
      <c r="F122" s="263">
        <v>12450</v>
      </c>
      <c r="G122" s="263">
        <v>10227</v>
      </c>
      <c r="H122" s="263">
        <v>12042</v>
      </c>
      <c r="I122" s="263">
        <v>19008</v>
      </c>
      <c r="J122" s="263">
        <v>69981</v>
      </c>
      <c r="K122" s="263">
        <v>10214</v>
      </c>
      <c r="L122" s="117">
        <f t="shared" si="13"/>
        <v>7504611</v>
      </c>
    </row>
    <row r="123" spans="1:12" x14ac:dyDescent="0.2">
      <c r="A123" s="260">
        <v>2015</v>
      </c>
      <c r="B123" s="263">
        <v>7045331</v>
      </c>
      <c r="C123" s="263">
        <v>490311</v>
      </c>
      <c r="D123" s="263">
        <v>7822</v>
      </c>
      <c r="E123" s="263">
        <v>14794</v>
      </c>
      <c r="F123" s="263">
        <v>13536</v>
      </c>
      <c r="G123" s="263">
        <v>11114</v>
      </c>
      <c r="H123" s="263">
        <v>15524</v>
      </c>
      <c r="I123" s="263">
        <v>15279</v>
      </c>
      <c r="J123" s="263">
        <v>61690</v>
      </c>
      <c r="K123" s="263">
        <v>27224</v>
      </c>
      <c r="L123" s="117">
        <f t="shared" si="13"/>
        <v>7702625</v>
      </c>
    </row>
    <row r="124" spans="1:12" x14ac:dyDescent="0.2">
      <c r="A124" s="260">
        <v>2016</v>
      </c>
      <c r="B124" s="263">
        <v>7331427</v>
      </c>
      <c r="C124" s="263">
        <v>440729</v>
      </c>
      <c r="D124" s="263">
        <v>8138</v>
      </c>
      <c r="E124" s="263">
        <v>14520</v>
      </c>
      <c r="F124" s="263">
        <v>15152</v>
      </c>
      <c r="G124" s="263">
        <v>13841</v>
      </c>
      <c r="H124" s="263">
        <v>17130</v>
      </c>
      <c r="I124" s="263">
        <v>15421</v>
      </c>
      <c r="J124" s="263">
        <v>60452</v>
      </c>
      <c r="K124" s="263">
        <v>13340</v>
      </c>
      <c r="L124" s="117">
        <f t="shared" ref="L124:L125" si="14">SUM(B124:K124)</f>
        <v>7930150</v>
      </c>
    </row>
    <row r="125" spans="1:12" x14ac:dyDescent="0.2">
      <c r="A125" s="260">
        <v>2017</v>
      </c>
      <c r="B125" s="263">
        <v>7509411</v>
      </c>
      <c r="C125" s="263">
        <v>397954</v>
      </c>
      <c r="D125" s="263">
        <v>7081</v>
      </c>
      <c r="E125" s="263">
        <v>12511</v>
      </c>
      <c r="F125" s="263">
        <v>16560</v>
      </c>
      <c r="G125" s="263">
        <v>20433</v>
      </c>
      <c r="H125" s="263">
        <v>14714</v>
      </c>
      <c r="I125" s="263">
        <v>18868</v>
      </c>
      <c r="J125" s="263">
        <v>57055</v>
      </c>
      <c r="K125" s="263">
        <v>16204</v>
      </c>
      <c r="L125" s="117">
        <f t="shared" si="14"/>
        <v>8070791</v>
      </c>
    </row>
    <row r="126" spans="1:12" x14ac:dyDescent="0.2">
      <c r="A126" s="260">
        <v>2018</v>
      </c>
      <c r="B126" s="263">
        <v>7655627</v>
      </c>
      <c r="C126" s="263">
        <v>453544</v>
      </c>
      <c r="D126" s="263">
        <v>8556</v>
      </c>
      <c r="E126" s="263">
        <v>17161</v>
      </c>
      <c r="F126" s="263">
        <v>19728</v>
      </c>
      <c r="G126" s="263">
        <v>31423</v>
      </c>
      <c r="H126" s="263">
        <v>14569</v>
      </c>
      <c r="I126" s="263">
        <v>15368</v>
      </c>
      <c r="J126" s="263">
        <v>54228</v>
      </c>
      <c r="K126" s="263">
        <v>64190</v>
      </c>
      <c r="L126" s="117">
        <f t="shared" ref="L126" si="15">SUM(B126:K126)</f>
        <v>8334394</v>
      </c>
    </row>
    <row r="127" spans="1:12" x14ac:dyDescent="0.2">
      <c r="A127" s="55"/>
    </row>
  </sheetData>
  <phoneticPr fontId="5" type="noConversion"/>
  <hyperlinks>
    <hyperlink ref="A2" location="Sommaire!A1" display="Retour au menu &quot;Films en salles&quot;" xr:uid="{00000000-0004-0000-0F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68" max="16383" man="1"/>
  </rowBreaks>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11"/>
  <dimension ref="A1:K124"/>
  <sheetViews>
    <sheetView workbookViewId="0"/>
  </sheetViews>
  <sheetFormatPr baseColWidth="10" defaultRowHeight="12" x14ac:dyDescent="0.2"/>
  <cols>
    <col min="1" max="1" width="22.85546875" style="4" customWidth="1"/>
    <col min="2" max="4" width="14.7109375" style="97" customWidth="1"/>
    <col min="5" max="13" width="6.42578125" style="4" bestFit="1" customWidth="1"/>
    <col min="14" max="14" width="6.5703125" style="4" bestFit="1" customWidth="1"/>
    <col min="15" max="16" width="6.5703125" style="4" customWidth="1"/>
    <col min="17" max="17" width="11.42578125" style="4"/>
    <col min="18" max="18" width="7.7109375" style="4" customWidth="1"/>
    <col min="19" max="16384" width="11.42578125" style="4"/>
  </cols>
  <sheetData>
    <row r="1" spans="1:11" s="10" customFormat="1" ht="12.75" x14ac:dyDescent="0.2">
      <c r="B1" s="25"/>
      <c r="C1" s="25"/>
      <c r="D1" s="25"/>
      <c r="E1" s="23"/>
      <c r="F1" s="23"/>
      <c r="G1" s="23"/>
      <c r="H1" s="23"/>
      <c r="I1" s="23"/>
      <c r="J1" s="23"/>
      <c r="K1" s="23"/>
    </row>
    <row r="2" spans="1:11" s="29" customFormat="1" ht="12.75" x14ac:dyDescent="0.2">
      <c r="A2" s="27" t="s">
        <v>161</v>
      </c>
      <c r="B2" s="57"/>
      <c r="C2" s="57"/>
      <c r="D2" s="57"/>
      <c r="E2" s="28"/>
      <c r="F2" s="28"/>
      <c r="G2" s="28"/>
      <c r="H2" s="28"/>
      <c r="I2" s="28"/>
      <c r="J2" s="28"/>
      <c r="K2" s="28"/>
    </row>
    <row r="3" spans="1:11" s="10" customFormat="1" ht="12.75" x14ac:dyDescent="0.2">
      <c r="B3" s="25"/>
      <c r="C3" s="25"/>
      <c r="D3" s="25"/>
      <c r="E3" s="23"/>
      <c r="F3" s="23"/>
      <c r="G3" s="23"/>
      <c r="H3" s="23"/>
      <c r="I3" s="23"/>
      <c r="J3" s="23"/>
      <c r="K3" s="23"/>
    </row>
    <row r="4" spans="1:11" s="10" customFormat="1" ht="12.75" x14ac:dyDescent="0.2">
      <c r="B4" s="25"/>
      <c r="C4" s="25"/>
      <c r="D4" s="25"/>
      <c r="E4" s="23"/>
      <c r="F4" s="23"/>
      <c r="G4" s="23"/>
      <c r="H4" s="23"/>
      <c r="I4" s="23"/>
      <c r="J4" s="23"/>
      <c r="K4" s="23"/>
    </row>
    <row r="5" spans="1:11" s="10" customFormat="1" ht="12.75" x14ac:dyDescent="0.2">
      <c r="A5" s="22" t="s">
        <v>150</v>
      </c>
      <c r="B5" s="96"/>
      <c r="C5" s="96"/>
      <c r="D5" s="96"/>
    </row>
    <row r="6" spans="1:11" ht="3" customHeight="1" x14ac:dyDescent="0.2"/>
    <row r="7" spans="1:11" s="8" customFormat="1" x14ac:dyDescent="0.2">
      <c r="A7" s="3" t="s">
        <v>44</v>
      </c>
      <c r="B7" s="98" t="s">
        <v>49</v>
      </c>
      <c r="C7" s="98" t="s">
        <v>50</v>
      </c>
      <c r="D7" s="98" t="s">
        <v>41</v>
      </c>
    </row>
    <row r="8" spans="1:11" s="7" customFormat="1" x14ac:dyDescent="0.2">
      <c r="A8" s="94">
        <v>1992</v>
      </c>
      <c r="B8" s="19">
        <v>2200</v>
      </c>
      <c r="C8" s="19">
        <v>1752</v>
      </c>
      <c r="D8" s="99">
        <f t="shared" ref="D8:D28" si="0">SUM(B8:C8)</f>
        <v>3952</v>
      </c>
      <c r="F8" s="326"/>
    </row>
    <row r="9" spans="1:11" s="7" customFormat="1" x14ac:dyDescent="0.2">
      <c r="A9" s="94">
        <v>1993</v>
      </c>
      <c r="B9" s="19">
        <v>2288</v>
      </c>
      <c r="C9" s="19">
        <v>1778</v>
      </c>
      <c r="D9" s="99">
        <f t="shared" si="0"/>
        <v>4066</v>
      </c>
      <c r="F9" s="326"/>
    </row>
    <row r="10" spans="1:11" s="7" customFormat="1" x14ac:dyDescent="0.2">
      <c r="A10" s="94">
        <v>1994</v>
      </c>
      <c r="B10" s="19">
        <v>2377</v>
      </c>
      <c r="C10" s="19">
        <v>1814</v>
      </c>
      <c r="D10" s="99">
        <f t="shared" si="0"/>
        <v>4191</v>
      </c>
      <c r="F10" s="326"/>
    </row>
    <row r="11" spans="1:11" s="24" customFormat="1" x14ac:dyDescent="0.2">
      <c r="A11" s="94">
        <v>1995</v>
      </c>
      <c r="B11" s="19">
        <v>2464</v>
      </c>
      <c r="C11" s="19">
        <v>1469</v>
      </c>
      <c r="D11" s="99">
        <f t="shared" si="0"/>
        <v>3933</v>
      </c>
      <c r="F11" s="326"/>
    </row>
    <row r="12" spans="1:11" s="7" customFormat="1" x14ac:dyDescent="0.2">
      <c r="A12" s="94">
        <v>1996</v>
      </c>
      <c r="B12" s="19">
        <v>2412</v>
      </c>
      <c r="C12" s="19">
        <v>1360</v>
      </c>
      <c r="D12" s="99">
        <f t="shared" si="0"/>
        <v>3772</v>
      </c>
      <c r="F12" s="326"/>
    </row>
    <row r="13" spans="1:11" s="7" customFormat="1" x14ac:dyDescent="0.2">
      <c r="A13" s="94">
        <v>1997</v>
      </c>
      <c r="B13" s="19">
        <v>2599</v>
      </c>
      <c r="C13" s="19">
        <v>1511</v>
      </c>
      <c r="D13" s="99">
        <f t="shared" si="0"/>
        <v>4110</v>
      </c>
      <c r="F13" s="326"/>
    </row>
    <row r="14" spans="1:11" s="7" customFormat="1" x14ac:dyDescent="0.2">
      <c r="A14" s="94">
        <v>1998</v>
      </c>
      <c r="B14" s="19">
        <v>2580</v>
      </c>
      <c r="C14" s="19">
        <v>1373</v>
      </c>
      <c r="D14" s="99">
        <f t="shared" si="0"/>
        <v>3953</v>
      </c>
      <c r="F14" s="326"/>
    </row>
    <row r="15" spans="1:11" s="7" customFormat="1" x14ac:dyDescent="0.2">
      <c r="A15" s="94">
        <v>1999</v>
      </c>
      <c r="B15" s="19">
        <v>2673</v>
      </c>
      <c r="C15" s="19">
        <v>1475</v>
      </c>
      <c r="D15" s="99">
        <f t="shared" si="0"/>
        <v>4148</v>
      </c>
      <c r="F15" s="326"/>
    </row>
    <row r="16" spans="1:11" x14ac:dyDescent="0.2">
      <c r="A16" s="94">
        <v>2000</v>
      </c>
      <c r="B16" s="19">
        <v>2870</v>
      </c>
      <c r="C16" s="19">
        <v>1503</v>
      </c>
      <c r="D16" s="99">
        <f t="shared" si="0"/>
        <v>4373</v>
      </c>
      <c r="F16" s="326"/>
    </row>
    <row r="17" spans="1:6" s="7" customFormat="1" x14ac:dyDescent="0.2">
      <c r="A17" s="94">
        <v>2001</v>
      </c>
      <c r="B17" s="19">
        <v>3035</v>
      </c>
      <c r="C17" s="19">
        <v>1414</v>
      </c>
      <c r="D17" s="99">
        <f t="shared" si="0"/>
        <v>4449</v>
      </c>
      <c r="F17" s="326"/>
    </row>
    <row r="18" spans="1:6" s="7" customFormat="1" x14ac:dyDescent="0.2">
      <c r="A18" s="94">
        <v>2002</v>
      </c>
      <c r="B18" s="19">
        <v>3009</v>
      </c>
      <c r="C18" s="19">
        <v>1437</v>
      </c>
      <c r="D18" s="99">
        <f t="shared" si="0"/>
        <v>4446</v>
      </c>
      <c r="F18" s="326"/>
    </row>
    <row r="19" spans="1:6" s="7" customFormat="1" x14ac:dyDescent="0.2">
      <c r="A19" s="94">
        <v>2003</v>
      </c>
      <c r="B19" s="19">
        <v>3167</v>
      </c>
      <c r="C19" s="19">
        <v>1319</v>
      </c>
      <c r="D19" s="99">
        <f t="shared" si="0"/>
        <v>4486</v>
      </c>
      <c r="F19" s="326"/>
    </row>
    <row r="20" spans="1:6" s="7" customFormat="1" x14ac:dyDescent="0.2">
      <c r="A20" s="94">
        <v>2004</v>
      </c>
      <c r="B20" s="19">
        <v>3246</v>
      </c>
      <c r="C20" s="19">
        <v>1354</v>
      </c>
      <c r="D20" s="99">
        <f t="shared" si="0"/>
        <v>4600</v>
      </c>
      <c r="F20" s="326"/>
    </row>
    <row r="21" spans="1:6" x14ac:dyDescent="0.2">
      <c r="A21" s="94">
        <v>2005</v>
      </c>
      <c r="B21" s="19">
        <v>3264</v>
      </c>
      <c r="C21" s="19">
        <v>1269</v>
      </c>
      <c r="D21" s="99">
        <f t="shared" si="0"/>
        <v>4533</v>
      </c>
      <c r="F21" s="326"/>
    </row>
    <row r="22" spans="1:6" s="7" customFormat="1" x14ac:dyDescent="0.2">
      <c r="A22" s="69">
        <v>2006</v>
      </c>
      <c r="B22" s="262">
        <v>3621</v>
      </c>
      <c r="C22" s="262">
        <v>1337</v>
      </c>
      <c r="D22" s="99">
        <f t="shared" si="0"/>
        <v>4958</v>
      </c>
      <c r="F22" s="326"/>
    </row>
    <row r="23" spans="1:6" s="7" customFormat="1" x14ac:dyDescent="0.2">
      <c r="A23" s="69">
        <v>2007</v>
      </c>
      <c r="B23" s="262">
        <v>3650</v>
      </c>
      <c r="C23" s="262">
        <v>1493</v>
      </c>
      <c r="D23" s="99">
        <f t="shared" si="0"/>
        <v>5143</v>
      </c>
      <c r="F23" s="326"/>
    </row>
    <row r="24" spans="1:6" s="7" customFormat="1" x14ac:dyDescent="0.2">
      <c r="A24" s="69">
        <v>2008</v>
      </c>
      <c r="B24" s="262">
        <v>3672</v>
      </c>
      <c r="C24" s="262">
        <v>1550</v>
      </c>
      <c r="D24" s="99">
        <f t="shared" si="0"/>
        <v>5222</v>
      </c>
      <c r="F24" s="326"/>
    </row>
    <row r="25" spans="1:6" s="7" customFormat="1" x14ac:dyDescent="0.2">
      <c r="A25" s="69">
        <v>2009</v>
      </c>
      <c r="B25" s="262">
        <v>3857</v>
      </c>
      <c r="C25" s="262">
        <v>1841</v>
      </c>
      <c r="D25" s="99">
        <f t="shared" si="0"/>
        <v>5698</v>
      </c>
      <c r="F25" s="326"/>
    </row>
    <row r="26" spans="1:6" s="37" customFormat="1" x14ac:dyDescent="0.2">
      <c r="A26" s="69">
        <v>2010</v>
      </c>
      <c r="B26" s="262">
        <v>4002</v>
      </c>
      <c r="C26" s="262">
        <v>1948</v>
      </c>
      <c r="D26" s="99">
        <f t="shared" si="0"/>
        <v>5950</v>
      </c>
      <c r="F26" s="326"/>
    </row>
    <row r="27" spans="1:6" x14ac:dyDescent="0.2">
      <c r="A27" s="69">
        <v>2011</v>
      </c>
      <c r="B27" s="262">
        <v>4162</v>
      </c>
      <c r="C27" s="262">
        <v>2242</v>
      </c>
      <c r="D27" s="99">
        <f t="shared" si="0"/>
        <v>6404</v>
      </c>
      <c r="F27" s="326"/>
    </row>
    <row r="28" spans="1:6" x14ac:dyDescent="0.2">
      <c r="A28" s="69">
        <v>2012</v>
      </c>
      <c r="B28" s="262">
        <v>4226</v>
      </c>
      <c r="C28" s="262">
        <v>2436</v>
      </c>
      <c r="D28" s="99">
        <f t="shared" si="0"/>
        <v>6662</v>
      </c>
      <c r="F28" s="326"/>
    </row>
    <row r="29" spans="1:6" x14ac:dyDescent="0.2">
      <c r="A29" s="69">
        <v>2013</v>
      </c>
      <c r="B29" s="262">
        <v>4204</v>
      </c>
      <c r="C29" s="262">
        <v>2651</v>
      </c>
      <c r="D29" s="99">
        <f t="shared" ref="D29:D31" si="1">SUM(B29:C29)</f>
        <v>6855</v>
      </c>
      <c r="F29" s="326"/>
    </row>
    <row r="30" spans="1:6" x14ac:dyDescent="0.2">
      <c r="A30" s="69">
        <v>2014</v>
      </c>
      <c r="B30" s="262">
        <v>4268</v>
      </c>
      <c r="C30" s="262">
        <v>2785</v>
      </c>
      <c r="D30" s="99">
        <f t="shared" si="1"/>
        <v>7053</v>
      </c>
      <c r="F30" s="326"/>
    </row>
    <row r="31" spans="1:6" x14ac:dyDescent="0.2">
      <c r="A31" s="69">
        <v>2015</v>
      </c>
      <c r="B31" s="262">
        <v>4342</v>
      </c>
      <c r="C31" s="262">
        <v>3050</v>
      </c>
      <c r="D31" s="99">
        <f t="shared" si="1"/>
        <v>7392</v>
      </c>
      <c r="F31" s="326"/>
    </row>
    <row r="32" spans="1:6" x14ac:dyDescent="0.2">
      <c r="A32" s="69">
        <v>2016</v>
      </c>
      <c r="B32" s="262">
        <v>4630</v>
      </c>
      <c r="C32" s="262">
        <v>3169</v>
      </c>
      <c r="D32" s="99">
        <f t="shared" ref="D32:D33" si="2">SUM(B32:C32)</f>
        <v>7799</v>
      </c>
      <c r="F32" s="326"/>
    </row>
    <row r="33" spans="1:6" x14ac:dyDescent="0.2">
      <c r="A33" s="69">
        <v>2017</v>
      </c>
      <c r="B33" s="262">
        <v>4675</v>
      </c>
      <c r="C33" s="262">
        <v>3269</v>
      </c>
      <c r="D33" s="99">
        <f t="shared" si="2"/>
        <v>7944</v>
      </c>
      <c r="F33" s="326"/>
    </row>
    <row r="34" spans="1:6" x14ac:dyDescent="0.2">
      <c r="A34" s="69">
        <v>2018</v>
      </c>
      <c r="B34" s="262">
        <v>4620</v>
      </c>
      <c r="C34" s="262">
        <v>3473</v>
      </c>
      <c r="D34" s="99">
        <f t="shared" ref="D34" si="3">SUM(B34:C34)</f>
        <v>8093</v>
      </c>
      <c r="F34" s="326"/>
    </row>
    <row r="37" spans="1:6" x14ac:dyDescent="0.2">
      <c r="A37" s="3" t="s">
        <v>31</v>
      </c>
      <c r="B37" s="98" t="s">
        <v>49</v>
      </c>
      <c r="C37" s="98" t="s">
        <v>50</v>
      </c>
      <c r="D37" s="98" t="s">
        <v>41</v>
      </c>
    </row>
    <row r="38" spans="1:6" x14ac:dyDescent="0.2">
      <c r="A38" s="94">
        <v>1992</v>
      </c>
      <c r="B38" s="267">
        <v>36379760</v>
      </c>
      <c r="C38" s="267">
        <v>79615295</v>
      </c>
      <c r="D38" s="265">
        <f t="shared" ref="D38:D58" si="4">SUM(B38:C38)</f>
        <v>115995055</v>
      </c>
    </row>
    <row r="39" spans="1:6" x14ac:dyDescent="0.2">
      <c r="A39" s="94">
        <v>1993</v>
      </c>
      <c r="B39" s="267">
        <v>40997297</v>
      </c>
      <c r="C39" s="267">
        <v>91726443</v>
      </c>
      <c r="D39" s="265">
        <f t="shared" si="4"/>
        <v>132723740</v>
      </c>
    </row>
    <row r="40" spans="1:6" x14ac:dyDescent="0.2">
      <c r="A40" s="94">
        <v>1994</v>
      </c>
      <c r="B40" s="267">
        <v>44339356</v>
      </c>
      <c r="C40" s="267">
        <v>80079436</v>
      </c>
      <c r="D40" s="265">
        <f t="shared" si="4"/>
        <v>124418792</v>
      </c>
    </row>
    <row r="41" spans="1:6" x14ac:dyDescent="0.2">
      <c r="A41" s="94">
        <v>1995</v>
      </c>
      <c r="B41" s="267">
        <v>38157652</v>
      </c>
      <c r="C41" s="267">
        <v>92077823</v>
      </c>
      <c r="D41" s="265">
        <f t="shared" si="4"/>
        <v>130235475</v>
      </c>
    </row>
    <row r="42" spans="1:6" x14ac:dyDescent="0.2">
      <c r="A42" s="94">
        <v>1996</v>
      </c>
      <c r="B42" s="267">
        <v>40906190</v>
      </c>
      <c r="C42" s="267">
        <v>95834395</v>
      </c>
      <c r="D42" s="265">
        <f t="shared" si="4"/>
        <v>136740585</v>
      </c>
    </row>
    <row r="43" spans="1:6" x14ac:dyDescent="0.2">
      <c r="A43" s="94">
        <v>1997</v>
      </c>
      <c r="B43" s="267">
        <v>40629434</v>
      </c>
      <c r="C43" s="267">
        <v>108629599</v>
      </c>
      <c r="D43" s="265">
        <f t="shared" si="4"/>
        <v>149259033</v>
      </c>
    </row>
    <row r="44" spans="1:6" x14ac:dyDescent="0.2">
      <c r="A44" s="94">
        <v>1998</v>
      </c>
      <c r="B44" s="267">
        <v>37894234</v>
      </c>
      <c r="C44" s="267">
        <v>132708393</v>
      </c>
      <c r="D44" s="265">
        <f t="shared" si="4"/>
        <v>170602627</v>
      </c>
    </row>
    <row r="45" spans="1:6" x14ac:dyDescent="0.2">
      <c r="A45" s="94">
        <v>1999</v>
      </c>
      <c r="B45" s="267">
        <v>39286997</v>
      </c>
      <c r="C45" s="267">
        <v>114321171</v>
      </c>
      <c r="D45" s="265">
        <f t="shared" si="4"/>
        <v>153608168</v>
      </c>
    </row>
    <row r="46" spans="1:6" x14ac:dyDescent="0.2">
      <c r="A46" s="94">
        <v>2000</v>
      </c>
      <c r="B46" s="267">
        <v>48321228</v>
      </c>
      <c r="C46" s="267">
        <v>117436286</v>
      </c>
      <c r="D46" s="265">
        <f t="shared" si="4"/>
        <v>165757514</v>
      </c>
    </row>
    <row r="47" spans="1:6" x14ac:dyDescent="0.2">
      <c r="A47" s="94">
        <v>2001</v>
      </c>
      <c r="B47" s="267">
        <v>52402057</v>
      </c>
      <c r="C47" s="267">
        <v>135052277</v>
      </c>
      <c r="D47" s="265">
        <f t="shared" si="4"/>
        <v>187454334</v>
      </c>
    </row>
    <row r="48" spans="1:6" x14ac:dyDescent="0.2">
      <c r="A48" s="94">
        <v>2002</v>
      </c>
      <c r="B48" s="267">
        <v>46820624</v>
      </c>
      <c r="C48" s="267">
        <v>137589018</v>
      </c>
      <c r="D48" s="265">
        <f t="shared" si="4"/>
        <v>184409642</v>
      </c>
    </row>
    <row r="49" spans="1:4" x14ac:dyDescent="0.2">
      <c r="A49" s="94">
        <v>2003</v>
      </c>
      <c r="B49" s="267">
        <v>43538379</v>
      </c>
      <c r="C49" s="267">
        <v>129918891</v>
      </c>
      <c r="D49" s="265">
        <f t="shared" si="4"/>
        <v>173457270</v>
      </c>
    </row>
    <row r="50" spans="1:4" x14ac:dyDescent="0.2">
      <c r="A50" s="94">
        <v>2004</v>
      </c>
      <c r="B50" s="267">
        <v>47381327</v>
      </c>
      <c r="C50" s="267">
        <v>147174698</v>
      </c>
      <c r="D50" s="265">
        <f t="shared" si="4"/>
        <v>194556025</v>
      </c>
    </row>
    <row r="51" spans="1:4" x14ac:dyDescent="0.2">
      <c r="A51" s="94">
        <v>2005</v>
      </c>
      <c r="B51" s="267">
        <v>60621125</v>
      </c>
      <c r="C51" s="267">
        <v>113815181</v>
      </c>
      <c r="D51" s="265">
        <f t="shared" si="4"/>
        <v>174436306</v>
      </c>
    </row>
    <row r="52" spans="1:4" x14ac:dyDescent="0.2">
      <c r="A52" s="260">
        <v>2006</v>
      </c>
      <c r="B52" s="268">
        <v>48089304</v>
      </c>
      <c r="C52" s="268">
        <v>139432454</v>
      </c>
      <c r="D52" s="265">
        <f t="shared" si="4"/>
        <v>187521758</v>
      </c>
    </row>
    <row r="53" spans="1:4" x14ac:dyDescent="0.2">
      <c r="A53" s="260">
        <v>2007</v>
      </c>
      <c r="B53" s="268">
        <v>33950247</v>
      </c>
      <c r="C53" s="268">
        <v>142883739</v>
      </c>
      <c r="D53" s="265">
        <f t="shared" si="4"/>
        <v>176833986</v>
      </c>
    </row>
    <row r="54" spans="1:4" x14ac:dyDescent="0.2">
      <c r="A54" s="260">
        <v>2008</v>
      </c>
      <c r="B54" s="268">
        <v>40291599</v>
      </c>
      <c r="C54" s="268">
        <v>148228761</v>
      </c>
      <c r="D54" s="265">
        <f t="shared" si="4"/>
        <v>188520360</v>
      </c>
    </row>
    <row r="55" spans="1:4" x14ac:dyDescent="0.2">
      <c r="A55" s="260">
        <v>2009</v>
      </c>
      <c r="B55" s="268">
        <v>55635190</v>
      </c>
      <c r="C55" s="268">
        <v>144073939</v>
      </c>
      <c r="D55" s="265">
        <f t="shared" si="4"/>
        <v>199709129</v>
      </c>
    </row>
    <row r="56" spans="1:4" x14ac:dyDescent="0.2">
      <c r="A56" s="260">
        <v>2010</v>
      </c>
      <c r="B56" s="268">
        <v>54400341</v>
      </c>
      <c r="C56" s="268">
        <v>150707916</v>
      </c>
      <c r="D56" s="265">
        <f t="shared" si="4"/>
        <v>205108257</v>
      </c>
    </row>
    <row r="57" spans="1:4" x14ac:dyDescent="0.2">
      <c r="A57" s="260">
        <v>2011</v>
      </c>
      <c r="B57" s="268">
        <v>52752219</v>
      </c>
      <c r="C57" s="268">
        <v>161976349</v>
      </c>
      <c r="D57" s="265">
        <f t="shared" si="4"/>
        <v>214728568</v>
      </c>
    </row>
    <row r="58" spans="1:4" x14ac:dyDescent="0.2">
      <c r="A58" s="260">
        <v>2012</v>
      </c>
      <c r="B58" s="268">
        <v>44898578</v>
      </c>
      <c r="C58" s="268">
        <v>156158797</v>
      </c>
      <c r="D58" s="265">
        <f t="shared" si="4"/>
        <v>201057375</v>
      </c>
    </row>
    <row r="59" spans="1:4" x14ac:dyDescent="0.2">
      <c r="A59" s="260">
        <v>2013</v>
      </c>
      <c r="B59" s="268">
        <v>50413284</v>
      </c>
      <c r="C59" s="268">
        <v>140650450</v>
      </c>
      <c r="D59" s="265">
        <f t="shared" ref="D59:D61" si="5">SUM(B59:C59)</f>
        <v>191063734</v>
      </c>
    </row>
    <row r="60" spans="1:4" x14ac:dyDescent="0.2">
      <c r="A60" s="260">
        <v>2014</v>
      </c>
      <c r="B60" s="268">
        <v>44060837</v>
      </c>
      <c r="C60" s="268">
        <v>161625080</v>
      </c>
      <c r="D60" s="265">
        <f t="shared" si="5"/>
        <v>205685917</v>
      </c>
    </row>
    <row r="61" spans="1:4" x14ac:dyDescent="0.2">
      <c r="A61" s="260">
        <v>2015</v>
      </c>
      <c r="B61" s="268">
        <v>41482899</v>
      </c>
      <c r="C61" s="268">
        <v>160761221</v>
      </c>
      <c r="D61" s="265">
        <f t="shared" si="5"/>
        <v>202244120</v>
      </c>
    </row>
    <row r="62" spans="1:4" x14ac:dyDescent="0.2">
      <c r="A62" s="260">
        <v>2016</v>
      </c>
      <c r="B62" s="268">
        <v>48190389</v>
      </c>
      <c r="C62" s="268">
        <v>161529892</v>
      </c>
      <c r="D62" s="265">
        <f t="shared" ref="D62:D63" si="6">SUM(B62:C62)</f>
        <v>209720281</v>
      </c>
    </row>
    <row r="63" spans="1:4" x14ac:dyDescent="0.2">
      <c r="A63" s="260">
        <v>2017</v>
      </c>
      <c r="B63" s="268">
        <v>42218584</v>
      </c>
      <c r="C63" s="268">
        <v>163611671</v>
      </c>
      <c r="D63" s="265">
        <f t="shared" si="6"/>
        <v>205830255</v>
      </c>
    </row>
    <row r="64" spans="1:4" x14ac:dyDescent="0.2">
      <c r="A64" s="260">
        <v>2018</v>
      </c>
      <c r="B64" s="268">
        <v>43544694</v>
      </c>
      <c r="C64" s="268">
        <v>153524767</v>
      </c>
      <c r="D64" s="265">
        <f t="shared" ref="D64" si="7">SUM(B64:C64)</f>
        <v>197069461</v>
      </c>
    </row>
    <row r="67" spans="1:4" x14ac:dyDescent="0.2">
      <c r="A67" s="3" t="s">
        <v>43</v>
      </c>
      <c r="B67" s="98" t="s">
        <v>49</v>
      </c>
      <c r="C67" s="98" t="s">
        <v>50</v>
      </c>
      <c r="D67" s="98" t="s">
        <v>41</v>
      </c>
    </row>
    <row r="68" spans="1:4" x14ac:dyDescent="0.2">
      <c r="A68" s="94">
        <v>1992</v>
      </c>
      <c r="B68" s="267">
        <v>183646131.63999999</v>
      </c>
      <c r="C68" s="267">
        <v>417177550.38</v>
      </c>
      <c r="D68" s="265">
        <f t="shared" ref="D68:D88" si="8">SUM(B68:C68)</f>
        <v>600823682.01999998</v>
      </c>
    </row>
    <row r="69" spans="1:4" x14ac:dyDescent="0.2">
      <c r="A69" s="94">
        <v>1993</v>
      </c>
      <c r="B69" s="267">
        <v>205658301.86000001</v>
      </c>
      <c r="C69" s="267">
        <v>483262008.45999998</v>
      </c>
      <c r="D69" s="265">
        <f t="shared" si="8"/>
        <v>688920310.31999993</v>
      </c>
    </row>
    <row r="70" spans="1:4" x14ac:dyDescent="0.2">
      <c r="A70" s="94">
        <v>1994</v>
      </c>
      <c r="B70" s="267">
        <v>227698317.49000001</v>
      </c>
      <c r="C70" s="267">
        <v>425820853.43000001</v>
      </c>
      <c r="D70" s="265">
        <f t="shared" si="8"/>
        <v>653519170.92000008</v>
      </c>
    </row>
    <row r="71" spans="1:4" x14ac:dyDescent="0.2">
      <c r="A71" s="94">
        <v>1995</v>
      </c>
      <c r="B71" s="267">
        <v>195020304.55000001</v>
      </c>
      <c r="C71" s="267">
        <v>495106220.50999999</v>
      </c>
      <c r="D71" s="265">
        <f t="shared" si="8"/>
        <v>690126525.05999994</v>
      </c>
    </row>
    <row r="72" spans="1:4" x14ac:dyDescent="0.2">
      <c r="A72" s="94">
        <v>1996</v>
      </c>
      <c r="B72" s="267">
        <v>211158889.58000001</v>
      </c>
      <c r="C72" s="267">
        <v>514819481.11000001</v>
      </c>
      <c r="D72" s="265">
        <f t="shared" si="8"/>
        <v>725978370.69000006</v>
      </c>
    </row>
    <row r="73" spans="1:4" x14ac:dyDescent="0.2">
      <c r="A73" s="94">
        <v>1997</v>
      </c>
      <c r="B73" s="267">
        <v>208556448.81</v>
      </c>
      <c r="C73" s="267">
        <v>581614622.41999996</v>
      </c>
      <c r="D73" s="265">
        <f t="shared" si="8"/>
        <v>790171071.23000002</v>
      </c>
    </row>
    <row r="74" spans="1:4" x14ac:dyDescent="0.2">
      <c r="A74" s="94">
        <v>1998</v>
      </c>
      <c r="B74" s="267">
        <v>195543778.03999999</v>
      </c>
      <c r="C74" s="267">
        <v>721482237.16999996</v>
      </c>
      <c r="D74" s="265">
        <f t="shared" si="8"/>
        <v>917026015.20999992</v>
      </c>
    </row>
    <row r="75" spans="1:4" x14ac:dyDescent="0.2">
      <c r="A75" s="94">
        <v>1999</v>
      </c>
      <c r="B75" s="267">
        <v>205850253.27000001</v>
      </c>
      <c r="C75" s="267">
        <v>618115685.5</v>
      </c>
      <c r="D75" s="265">
        <f t="shared" si="8"/>
        <v>823965938.76999998</v>
      </c>
    </row>
    <row r="76" spans="1:4" x14ac:dyDescent="0.2">
      <c r="A76" s="94">
        <v>2000</v>
      </c>
      <c r="B76" s="267">
        <v>251318266.63</v>
      </c>
      <c r="C76" s="267">
        <v>642632878.78999996</v>
      </c>
      <c r="D76" s="265">
        <f t="shared" si="8"/>
        <v>893951145.41999996</v>
      </c>
    </row>
    <row r="77" spans="1:4" x14ac:dyDescent="0.2">
      <c r="A77" s="94">
        <v>2001</v>
      </c>
      <c r="B77" s="267">
        <v>272837277.49000001</v>
      </c>
      <c r="C77" s="267">
        <v>748170162.01999998</v>
      </c>
      <c r="D77" s="265">
        <f t="shared" si="8"/>
        <v>1021007439.51</v>
      </c>
    </row>
    <row r="78" spans="1:4" x14ac:dyDescent="0.2">
      <c r="A78" s="94">
        <v>2002</v>
      </c>
      <c r="B78" s="267">
        <v>248194948.28999999</v>
      </c>
      <c r="C78" s="267">
        <v>781813918.13999999</v>
      </c>
      <c r="D78" s="265">
        <f t="shared" si="8"/>
        <v>1030008866.4299999</v>
      </c>
    </row>
    <row r="79" spans="1:4" x14ac:dyDescent="0.2">
      <c r="A79" s="94">
        <v>2003</v>
      </c>
      <c r="B79" s="267">
        <v>233845692.56999999</v>
      </c>
      <c r="C79" s="267">
        <v>762260624.10000002</v>
      </c>
      <c r="D79" s="265">
        <f t="shared" si="8"/>
        <v>996106316.67000008</v>
      </c>
    </row>
    <row r="80" spans="1:4" x14ac:dyDescent="0.2">
      <c r="A80" s="94">
        <v>2004</v>
      </c>
      <c r="B80" s="267">
        <v>259451894.05000001</v>
      </c>
      <c r="C80" s="267">
        <v>874837630.83000004</v>
      </c>
      <c r="D80" s="265">
        <f t="shared" si="8"/>
        <v>1134289524.8800001</v>
      </c>
    </row>
    <row r="81" spans="1:4" x14ac:dyDescent="0.2">
      <c r="A81" s="94">
        <v>2005</v>
      </c>
      <c r="B81" s="267">
        <v>339907052.32999998</v>
      </c>
      <c r="C81" s="267">
        <v>686582164.63</v>
      </c>
      <c r="D81" s="265">
        <f t="shared" si="8"/>
        <v>1026489216.96</v>
      </c>
    </row>
    <row r="82" spans="1:4" x14ac:dyDescent="0.2">
      <c r="A82" s="260">
        <v>2006</v>
      </c>
      <c r="B82" s="268">
        <v>265548664.87</v>
      </c>
      <c r="C82" s="268">
        <v>849888985.64999998</v>
      </c>
      <c r="D82" s="265">
        <f t="shared" si="8"/>
        <v>1115437650.52</v>
      </c>
    </row>
    <row r="83" spans="1:4" x14ac:dyDescent="0.2">
      <c r="A83" s="260">
        <v>2007</v>
      </c>
      <c r="B83" s="268">
        <v>183419785.97999999</v>
      </c>
      <c r="C83" s="268">
        <v>870931694.54999995</v>
      </c>
      <c r="D83" s="265">
        <f t="shared" si="8"/>
        <v>1054351480.53</v>
      </c>
    </row>
    <row r="84" spans="1:4" x14ac:dyDescent="0.2">
      <c r="A84" s="260">
        <v>2008</v>
      </c>
      <c r="B84" s="268">
        <v>223785632.78</v>
      </c>
      <c r="C84" s="268">
        <v>910642417.42999995</v>
      </c>
      <c r="D84" s="265">
        <f t="shared" si="8"/>
        <v>1134428050.21</v>
      </c>
    </row>
    <row r="85" spans="1:4" x14ac:dyDescent="0.2">
      <c r="A85" s="260">
        <v>2009</v>
      </c>
      <c r="B85" s="268">
        <v>317232225.14999998</v>
      </c>
      <c r="C85" s="268">
        <v>909586039.35000002</v>
      </c>
      <c r="D85" s="265">
        <f t="shared" si="8"/>
        <v>1226818264.5</v>
      </c>
    </row>
    <row r="86" spans="1:4" x14ac:dyDescent="0.2">
      <c r="A86" s="260">
        <v>2010</v>
      </c>
      <c r="B86" s="268">
        <v>317682424.24000001</v>
      </c>
      <c r="C86" s="268">
        <v>980907963.79999995</v>
      </c>
      <c r="D86" s="265">
        <f t="shared" si="8"/>
        <v>1298590388.04</v>
      </c>
    </row>
    <row r="87" spans="1:4" x14ac:dyDescent="0.2">
      <c r="A87" s="260">
        <v>2011</v>
      </c>
      <c r="B87" s="268">
        <v>302803899.01999998</v>
      </c>
      <c r="C87" s="268">
        <v>1054100034.1799999</v>
      </c>
      <c r="D87" s="265">
        <f t="shared" si="8"/>
        <v>1356903933.1999998</v>
      </c>
    </row>
    <row r="88" spans="1:4" x14ac:dyDescent="0.2">
      <c r="A88" s="260">
        <v>2012</v>
      </c>
      <c r="B88" s="268">
        <v>254333773.66</v>
      </c>
      <c r="C88" s="268">
        <v>1034456439.26</v>
      </c>
      <c r="D88" s="265">
        <f t="shared" si="8"/>
        <v>1288790212.9200001</v>
      </c>
    </row>
    <row r="89" spans="1:4" x14ac:dyDescent="0.2">
      <c r="A89" s="260">
        <v>2013</v>
      </c>
      <c r="B89" s="268">
        <v>295123946.19999999</v>
      </c>
      <c r="C89" s="268">
        <v>937565506.00999999</v>
      </c>
      <c r="D89" s="265">
        <f t="shared" ref="D89:D91" si="9">SUM(B89:C89)</f>
        <v>1232689452.21</v>
      </c>
    </row>
    <row r="90" spans="1:4" x14ac:dyDescent="0.2">
      <c r="A90" s="260">
        <v>2014</v>
      </c>
      <c r="B90" s="268">
        <v>251778034.28</v>
      </c>
      <c r="C90" s="268">
        <v>1055587651.05</v>
      </c>
      <c r="D90" s="265">
        <f t="shared" si="9"/>
        <v>1307365685.3299999</v>
      </c>
    </row>
    <row r="91" spans="1:4" x14ac:dyDescent="0.2">
      <c r="A91" s="260">
        <v>2015</v>
      </c>
      <c r="B91" s="268">
        <v>237844281.63999999</v>
      </c>
      <c r="C91" s="268">
        <v>1071888811.78</v>
      </c>
      <c r="D91" s="265">
        <f t="shared" si="9"/>
        <v>1309733093.4200001</v>
      </c>
    </row>
    <row r="92" spans="1:4" x14ac:dyDescent="0.2">
      <c r="A92" s="260">
        <v>2016</v>
      </c>
      <c r="B92" s="268">
        <v>284185313.31</v>
      </c>
      <c r="C92" s="268">
        <v>1082169482.46</v>
      </c>
      <c r="D92" s="265">
        <f t="shared" ref="D92:D93" si="10">SUM(B92:C92)</f>
        <v>1366354795.77</v>
      </c>
    </row>
    <row r="93" spans="1:4" x14ac:dyDescent="0.2">
      <c r="A93" s="260">
        <v>2017</v>
      </c>
      <c r="B93" s="268">
        <v>245019579.09</v>
      </c>
      <c r="C93" s="268">
        <v>1112592364.8299999</v>
      </c>
      <c r="D93" s="265">
        <f t="shared" si="10"/>
        <v>1357611943.9199998</v>
      </c>
    </row>
    <row r="94" spans="1:4" x14ac:dyDescent="0.2">
      <c r="A94" s="260">
        <v>2018</v>
      </c>
      <c r="B94" s="268">
        <v>253476477.02000001</v>
      </c>
      <c r="C94" s="268">
        <v>1056400620.6</v>
      </c>
      <c r="D94" s="265">
        <f t="shared" ref="D94" si="11">SUM(B94:C94)</f>
        <v>1309877097.6200001</v>
      </c>
    </row>
    <row r="97" spans="1:4" x14ac:dyDescent="0.2">
      <c r="A97" s="3" t="s">
        <v>37</v>
      </c>
      <c r="B97" s="98" t="s">
        <v>49</v>
      </c>
      <c r="C97" s="98" t="s">
        <v>50</v>
      </c>
      <c r="D97" s="98" t="s">
        <v>41</v>
      </c>
    </row>
    <row r="98" spans="1:4" x14ac:dyDescent="0.2">
      <c r="A98" s="94">
        <v>1992</v>
      </c>
      <c r="B98" s="118">
        <v>1231430</v>
      </c>
      <c r="C98" s="118">
        <v>2367561</v>
      </c>
      <c r="D98" s="117">
        <f t="shared" ref="D98:D118" si="12">SUM(B98:C98)</f>
        <v>3598991</v>
      </c>
    </row>
    <row r="99" spans="1:4" x14ac:dyDescent="0.2">
      <c r="A99" s="94">
        <v>1993</v>
      </c>
      <c r="B99" s="118">
        <v>1248805</v>
      </c>
      <c r="C99" s="118">
        <v>2468687</v>
      </c>
      <c r="D99" s="117">
        <f t="shared" si="12"/>
        <v>3717492</v>
      </c>
    </row>
    <row r="100" spans="1:4" x14ac:dyDescent="0.2">
      <c r="A100" s="94">
        <v>1994</v>
      </c>
      <c r="B100" s="118">
        <v>1393219</v>
      </c>
      <c r="C100" s="118">
        <v>2385390</v>
      </c>
      <c r="D100" s="117">
        <f t="shared" si="12"/>
        <v>3778609</v>
      </c>
    </row>
    <row r="101" spans="1:4" x14ac:dyDescent="0.2">
      <c r="A101" s="94">
        <v>1995</v>
      </c>
      <c r="B101" s="118">
        <v>1352405</v>
      </c>
      <c r="C101" s="118">
        <v>2557068</v>
      </c>
      <c r="D101" s="117">
        <f t="shared" si="12"/>
        <v>3909473</v>
      </c>
    </row>
    <row r="102" spans="1:4" x14ac:dyDescent="0.2">
      <c r="A102" s="94">
        <v>1996</v>
      </c>
      <c r="B102" s="118">
        <v>1393125</v>
      </c>
      <c r="C102" s="118">
        <v>2818056</v>
      </c>
      <c r="D102" s="117">
        <f t="shared" si="12"/>
        <v>4211181</v>
      </c>
    </row>
    <row r="103" spans="1:4" x14ac:dyDescent="0.2">
      <c r="A103" s="94">
        <v>1997</v>
      </c>
      <c r="B103" s="118">
        <v>1416704</v>
      </c>
      <c r="C103" s="118">
        <v>3076714</v>
      </c>
      <c r="D103" s="117">
        <f t="shared" si="12"/>
        <v>4493418</v>
      </c>
    </row>
    <row r="104" spans="1:4" x14ac:dyDescent="0.2">
      <c r="A104" s="94">
        <v>1998</v>
      </c>
      <c r="B104" s="118">
        <v>1319122</v>
      </c>
      <c r="C104" s="118">
        <v>3308450</v>
      </c>
      <c r="D104" s="117">
        <f t="shared" si="12"/>
        <v>4627572</v>
      </c>
    </row>
    <row r="105" spans="1:4" x14ac:dyDescent="0.2">
      <c r="A105" s="94">
        <v>1999</v>
      </c>
      <c r="B105" s="118">
        <v>1570540</v>
      </c>
      <c r="C105" s="118">
        <v>3428457</v>
      </c>
      <c r="D105" s="117">
        <f t="shared" si="12"/>
        <v>4998997</v>
      </c>
    </row>
    <row r="106" spans="1:4" x14ac:dyDescent="0.2">
      <c r="A106" s="94">
        <v>2000</v>
      </c>
      <c r="B106" s="118">
        <v>1794829</v>
      </c>
      <c r="C106" s="118">
        <v>3455341</v>
      </c>
      <c r="D106" s="117">
        <f t="shared" si="12"/>
        <v>5250170</v>
      </c>
    </row>
    <row r="107" spans="1:4" x14ac:dyDescent="0.2">
      <c r="A107" s="94">
        <v>2001</v>
      </c>
      <c r="B107" s="118">
        <v>1842516</v>
      </c>
      <c r="C107" s="118">
        <v>3691204</v>
      </c>
      <c r="D107" s="117">
        <f t="shared" si="12"/>
        <v>5533720</v>
      </c>
    </row>
    <row r="108" spans="1:4" x14ac:dyDescent="0.2">
      <c r="A108" s="94">
        <v>2002</v>
      </c>
      <c r="B108" s="118">
        <v>1766767</v>
      </c>
      <c r="C108" s="118">
        <v>3857477</v>
      </c>
      <c r="D108" s="117">
        <f t="shared" si="12"/>
        <v>5624244</v>
      </c>
    </row>
    <row r="109" spans="1:4" x14ac:dyDescent="0.2">
      <c r="A109" s="94">
        <v>2003</v>
      </c>
      <c r="B109" s="118">
        <v>1783747</v>
      </c>
      <c r="C109" s="118">
        <v>3989768</v>
      </c>
      <c r="D109" s="117">
        <f t="shared" si="12"/>
        <v>5773515</v>
      </c>
    </row>
    <row r="110" spans="1:4" x14ac:dyDescent="0.2">
      <c r="A110" s="94">
        <v>2004</v>
      </c>
      <c r="B110" s="118">
        <v>1762995</v>
      </c>
      <c r="C110" s="118">
        <v>4266657</v>
      </c>
      <c r="D110" s="117">
        <f t="shared" si="12"/>
        <v>6029652</v>
      </c>
    </row>
    <row r="111" spans="1:4" x14ac:dyDescent="0.2">
      <c r="A111" s="94">
        <v>2005</v>
      </c>
      <c r="B111" s="118">
        <v>2276857</v>
      </c>
      <c r="C111" s="118">
        <v>3786751</v>
      </c>
      <c r="D111" s="117">
        <f t="shared" si="12"/>
        <v>6063608</v>
      </c>
    </row>
    <row r="112" spans="1:4" x14ac:dyDescent="0.2">
      <c r="A112" s="260">
        <v>2006</v>
      </c>
      <c r="B112" s="263">
        <v>1889676</v>
      </c>
      <c r="C112" s="263">
        <v>4325403</v>
      </c>
      <c r="D112" s="117">
        <f t="shared" si="12"/>
        <v>6215079</v>
      </c>
    </row>
    <row r="113" spans="1:4" x14ac:dyDescent="0.2">
      <c r="A113" s="260">
        <v>2007</v>
      </c>
      <c r="B113" s="263">
        <v>1524543</v>
      </c>
      <c r="C113" s="263">
        <v>4738645</v>
      </c>
      <c r="D113" s="117">
        <f t="shared" si="12"/>
        <v>6263188</v>
      </c>
    </row>
    <row r="114" spans="1:4" x14ac:dyDescent="0.2">
      <c r="A114" s="260">
        <v>2008</v>
      </c>
      <c r="B114" s="263">
        <v>1661861</v>
      </c>
      <c r="C114" s="263">
        <v>4884271</v>
      </c>
      <c r="D114" s="117">
        <f t="shared" si="12"/>
        <v>6546132</v>
      </c>
    </row>
    <row r="115" spans="1:4" x14ac:dyDescent="0.2">
      <c r="A115" s="260">
        <v>2009</v>
      </c>
      <c r="B115" s="263">
        <v>2202725</v>
      </c>
      <c r="C115" s="263">
        <v>4472104</v>
      </c>
      <c r="D115" s="117">
        <f t="shared" si="12"/>
        <v>6674829</v>
      </c>
    </row>
    <row r="116" spans="1:4" x14ac:dyDescent="0.2">
      <c r="A116" s="260">
        <v>2010</v>
      </c>
      <c r="B116" s="263">
        <v>2033992</v>
      </c>
      <c r="C116" s="263">
        <v>4769287</v>
      </c>
      <c r="D116" s="117">
        <f t="shared" si="12"/>
        <v>6803279</v>
      </c>
    </row>
    <row r="117" spans="1:4" x14ac:dyDescent="0.2">
      <c r="A117" s="260">
        <v>2011</v>
      </c>
      <c r="B117" s="263">
        <v>2073876</v>
      </c>
      <c r="C117" s="263">
        <v>4920199</v>
      </c>
      <c r="D117" s="117">
        <f t="shared" si="12"/>
        <v>6994075</v>
      </c>
    </row>
    <row r="118" spans="1:4" x14ac:dyDescent="0.2">
      <c r="A118" s="260">
        <v>2012</v>
      </c>
      <c r="B118" s="263">
        <v>2045675</v>
      </c>
      <c r="C118" s="263">
        <v>5053739</v>
      </c>
      <c r="D118" s="117">
        <f t="shared" si="12"/>
        <v>7099414</v>
      </c>
    </row>
    <row r="119" spans="1:4" x14ac:dyDescent="0.2">
      <c r="A119" s="260">
        <v>2013</v>
      </c>
      <c r="B119" s="263">
        <v>2111205</v>
      </c>
      <c r="C119" s="263">
        <v>5094384</v>
      </c>
      <c r="D119" s="117">
        <f t="shared" ref="D119:D121" si="13">SUM(B119:C119)</f>
        <v>7205589</v>
      </c>
    </row>
    <row r="120" spans="1:4" x14ac:dyDescent="0.2">
      <c r="A120" s="260">
        <v>2014</v>
      </c>
      <c r="B120" s="263">
        <v>2020651</v>
      </c>
      <c r="C120" s="263">
        <v>5483961</v>
      </c>
      <c r="D120" s="117">
        <f t="shared" si="13"/>
        <v>7504612</v>
      </c>
    </row>
    <row r="121" spans="1:4" x14ac:dyDescent="0.2">
      <c r="A121" s="260">
        <v>2015</v>
      </c>
      <c r="B121" s="263">
        <v>2140907</v>
      </c>
      <c r="C121" s="263">
        <v>5561719</v>
      </c>
      <c r="D121" s="117">
        <f t="shared" si="13"/>
        <v>7702626</v>
      </c>
    </row>
    <row r="122" spans="1:4" x14ac:dyDescent="0.2">
      <c r="A122" s="260">
        <v>2016</v>
      </c>
      <c r="B122" s="263">
        <v>2214338</v>
      </c>
      <c r="C122" s="263">
        <v>5715812</v>
      </c>
      <c r="D122" s="117">
        <f t="shared" ref="D122:D123" si="14">SUM(B122:C122)</f>
        <v>7930150</v>
      </c>
    </row>
    <row r="123" spans="1:4" x14ac:dyDescent="0.2">
      <c r="A123" s="260">
        <v>2017</v>
      </c>
      <c r="B123" s="263">
        <v>2142953</v>
      </c>
      <c r="C123" s="263">
        <v>5927838</v>
      </c>
      <c r="D123" s="117">
        <f t="shared" si="14"/>
        <v>8070791</v>
      </c>
    </row>
    <row r="124" spans="1:4" x14ac:dyDescent="0.2">
      <c r="A124" s="260">
        <v>2018</v>
      </c>
      <c r="B124" s="263">
        <v>2354699</v>
      </c>
      <c r="C124" s="263">
        <v>5979694</v>
      </c>
      <c r="D124" s="117">
        <f t="shared" ref="D124" si="15">SUM(B124:C124)</f>
        <v>8334393</v>
      </c>
    </row>
  </sheetData>
  <phoneticPr fontId="5" type="noConversion"/>
  <hyperlinks>
    <hyperlink ref="A2" location="Sommaire!A1" display="Retour au menu &quot;Films en salles&quot;" xr:uid="{00000000-0004-0000-10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66" max="16383" man="1"/>
  </rowBreaks>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14"/>
  <dimension ref="A1:AG112"/>
  <sheetViews>
    <sheetView workbookViewId="0"/>
  </sheetViews>
  <sheetFormatPr baseColWidth="10" defaultRowHeight="12" x14ac:dyDescent="0.2"/>
  <cols>
    <col min="1" max="1" width="11.7109375" style="15" customWidth="1"/>
    <col min="2" max="2" width="6.85546875" style="128" bestFit="1" customWidth="1"/>
    <col min="3" max="4" width="7.42578125" style="125" bestFit="1" customWidth="1"/>
    <col min="5" max="5" width="6" style="125" bestFit="1" customWidth="1"/>
    <col min="6" max="6" width="6.85546875" style="128" bestFit="1" customWidth="1"/>
    <col min="7" max="7" width="5.42578125" style="128" bestFit="1" customWidth="1"/>
    <col min="8" max="9" width="4.42578125" style="128" bestFit="1" customWidth="1"/>
    <col min="10" max="10" width="5.42578125" style="128" customWidth="1"/>
    <col min="11" max="11" width="6.85546875" style="128" bestFit="1" customWidth="1"/>
    <col min="12" max="13" width="4.42578125" style="128" bestFit="1" customWidth="1"/>
    <col min="14" max="14" width="5.42578125" style="128" customWidth="1"/>
    <col min="15" max="18" width="4.42578125" style="128" bestFit="1" customWidth="1"/>
    <col min="19" max="19" width="5.42578125" style="128" customWidth="1"/>
    <col min="20" max="31" width="4.42578125" style="128" bestFit="1" customWidth="1"/>
    <col min="32" max="32" width="5.42578125" style="128" bestFit="1" customWidth="1"/>
    <col min="33" max="33" width="7.85546875" style="26" bestFit="1" customWidth="1"/>
    <col min="34" max="16384" width="11.42578125" style="4"/>
  </cols>
  <sheetData>
    <row r="1" spans="1:33" s="10" customFormat="1" ht="12.75" x14ac:dyDescent="0.2">
      <c r="B1" s="126"/>
      <c r="C1" s="122"/>
      <c r="D1" s="122"/>
      <c r="E1" s="122"/>
      <c r="F1" s="126"/>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row>
    <row r="2" spans="1:33" s="29" customFormat="1" ht="12.75" x14ac:dyDescent="0.2">
      <c r="A2" s="27" t="s">
        <v>161</v>
      </c>
      <c r="B2" s="28"/>
      <c r="C2" s="123"/>
      <c r="D2" s="123"/>
      <c r="E2" s="123"/>
      <c r="F2" s="28"/>
      <c r="G2" s="28"/>
      <c r="H2" s="28"/>
      <c r="I2" s="28"/>
      <c r="J2" s="28"/>
      <c r="K2" s="28"/>
      <c r="L2" s="28"/>
      <c r="M2" s="28"/>
      <c r="N2" s="28"/>
      <c r="O2" s="28"/>
      <c r="P2" s="28"/>
      <c r="Q2" s="28"/>
      <c r="R2" s="28"/>
      <c r="S2" s="28"/>
      <c r="T2" s="28"/>
      <c r="U2" s="28"/>
      <c r="V2" s="28"/>
      <c r="W2" s="28"/>
      <c r="X2" s="28"/>
      <c r="Y2" s="28"/>
      <c r="Z2" s="28"/>
      <c r="AA2" s="28"/>
      <c r="AB2" s="28"/>
      <c r="AC2" s="28"/>
      <c r="AD2" s="28"/>
      <c r="AE2" s="28"/>
      <c r="AF2" s="28"/>
    </row>
    <row r="3" spans="1:33" s="10" customFormat="1" ht="12.75" x14ac:dyDescent="0.2">
      <c r="B3" s="126"/>
      <c r="C3" s="122"/>
      <c r="D3" s="122"/>
      <c r="E3" s="122"/>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row>
    <row r="4" spans="1:33" s="10" customFormat="1" ht="12.75" x14ac:dyDescent="0.2">
      <c r="B4" s="126"/>
      <c r="C4" s="122"/>
      <c r="D4" s="122"/>
      <c r="E4" s="122"/>
      <c r="F4" s="126"/>
      <c r="G4" s="126"/>
      <c r="H4" s="126"/>
      <c r="I4" s="126"/>
      <c r="J4" s="126"/>
      <c r="K4" s="126"/>
      <c r="L4" s="126"/>
      <c r="M4" s="126"/>
      <c r="N4" s="126"/>
      <c r="O4" s="126"/>
      <c r="P4" s="126"/>
      <c r="Q4" s="126"/>
      <c r="R4" s="126"/>
      <c r="S4" s="126"/>
      <c r="T4" s="126"/>
      <c r="U4" s="126"/>
      <c r="V4" s="126"/>
      <c r="W4" s="126"/>
      <c r="X4" s="126"/>
      <c r="Y4" s="126"/>
      <c r="Z4" s="126"/>
      <c r="AA4" s="126"/>
      <c r="AB4" s="126"/>
      <c r="AC4" s="126"/>
      <c r="AD4" s="126"/>
      <c r="AE4" s="126"/>
      <c r="AF4" s="126"/>
    </row>
    <row r="5" spans="1:33" s="10" customFormat="1" ht="12.75" x14ac:dyDescent="0.2">
      <c r="A5" s="16" t="s">
        <v>151</v>
      </c>
      <c r="B5" s="127"/>
      <c r="C5" s="124"/>
      <c r="D5" s="124"/>
      <c r="E5" s="124"/>
      <c r="F5" s="127"/>
      <c r="G5" s="127"/>
      <c r="H5" s="127"/>
      <c r="I5" s="127"/>
      <c r="J5" s="127"/>
      <c r="K5" s="127"/>
      <c r="L5" s="127"/>
      <c r="M5" s="127"/>
      <c r="N5" s="127"/>
      <c r="O5" s="127"/>
      <c r="P5" s="127"/>
      <c r="Q5" s="127"/>
      <c r="R5" s="127"/>
      <c r="S5" s="127"/>
      <c r="T5" s="127"/>
      <c r="U5" s="127"/>
      <c r="V5" s="127"/>
      <c r="W5" s="127"/>
      <c r="X5" s="127"/>
      <c r="Y5" s="127"/>
      <c r="Z5" s="127"/>
      <c r="AA5" s="127"/>
      <c r="AB5" s="127"/>
      <c r="AC5" s="127"/>
      <c r="AD5" s="127"/>
      <c r="AE5" s="127"/>
      <c r="AF5" s="127"/>
      <c r="AG5" s="25"/>
    </row>
    <row r="6" spans="1:33" ht="3" customHeight="1" x14ac:dyDescent="0.2"/>
    <row r="7" spans="1:33" s="7" customFormat="1" ht="72" x14ac:dyDescent="0.2">
      <c r="A7" s="11" t="s">
        <v>44</v>
      </c>
      <c r="B7" s="75" t="s">
        <v>30</v>
      </c>
      <c r="C7" s="76">
        <v>1</v>
      </c>
      <c r="D7" s="77" t="s">
        <v>38</v>
      </c>
      <c r="E7" s="77" t="s">
        <v>39</v>
      </c>
      <c r="F7" s="75" t="s">
        <v>2</v>
      </c>
      <c r="G7" s="75" t="s">
        <v>5</v>
      </c>
      <c r="H7" s="75" t="s">
        <v>166</v>
      </c>
      <c r="I7" s="75" t="s">
        <v>167</v>
      </c>
      <c r="J7" s="75" t="s">
        <v>6</v>
      </c>
      <c r="K7" s="75" t="s">
        <v>168</v>
      </c>
      <c r="L7" s="75" t="s">
        <v>169</v>
      </c>
      <c r="M7" s="75" t="s">
        <v>170</v>
      </c>
      <c r="N7" s="75" t="s">
        <v>3</v>
      </c>
      <c r="O7" s="75" t="s">
        <v>171</v>
      </c>
      <c r="P7" s="75" t="s">
        <v>172</v>
      </c>
      <c r="Q7" s="75" t="s">
        <v>173</v>
      </c>
      <c r="R7" s="75" t="s">
        <v>174</v>
      </c>
      <c r="S7" s="75" t="s">
        <v>175</v>
      </c>
      <c r="T7" s="75" t="s">
        <v>176</v>
      </c>
      <c r="U7" s="75" t="s">
        <v>177</v>
      </c>
      <c r="V7" s="75" t="s">
        <v>178</v>
      </c>
      <c r="W7" s="75" t="s">
        <v>7</v>
      </c>
      <c r="X7" s="75" t="s">
        <v>8</v>
      </c>
      <c r="Y7" s="75" t="s">
        <v>179</v>
      </c>
      <c r="Z7" s="75" t="s">
        <v>180</v>
      </c>
      <c r="AA7" s="75" t="s">
        <v>181</v>
      </c>
      <c r="AB7" s="75" t="s">
        <v>164</v>
      </c>
      <c r="AC7" s="75" t="s">
        <v>165</v>
      </c>
      <c r="AD7" s="75" t="s">
        <v>4</v>
      </c>
      <c r="AE7" s="75" t="s">
        <v>182</v>
      </c>
      <c r="AF7" s="75" t="s">
        <v>40</v>
      </c>
      <c r="AG7" s="75" t="s">
        <v>41</v>
      </c>
    </row>
    <row r="8" spans="1:33" s="7" customFormat="1" x14ac:dyDescent="0.2">
      <c r="A8" s="17">
        <v>1996</v>
      </c>
      <c r="B8" s="78">
        <f t="shared" ref="B8:B24" si="0">SUM(C8:E8)</f>
        <v>155</v>
      </c>
      <c r="C8" s="79">
        <v>86</v>
      </c>
      <c r="D8" s="79">
        <v>34</v>
      </c>
      <c r="E8" s="79">
        <v>35</v>
      </c>
      <c r="F8" s="78">
        <v>141</v>
      </c>
      <c r="G8" s="78">
        <v>6</v>
      </c>
      <c r="H8" s="78"/>
      <c r="I8" s="78"/>
      <c r="J8" s="78">
        <v>6</v>
      </c>
      <c r="K8" s="78">
        <v>21</v>
      </c>
      <c r="L8" s="78">
        <v>1</v>
      </c>
      <c r="M8" s="78">
        <v>2</v>
      </c>
      <c r="N8" s="78">
        <v>5</v>
      </c>
      <c r="O8" s="78">
        <v>2</v>
      </c>
      <c r="P8" s="78">
        <v>2</v>
      </c>
      <c r="Q8" s="78"/>
      <c r="R8" s="78">
        <v>2</v>
      </c>
      <c r="S8" s="78">
        <v>1</v>
      </c>
      <c r="T8" s="78">
        <v>3</v>
      </c>
      <c r="U8" s="78">
        <v>2</v>
      </c>
      <c r="V8" s="78"/>
      <c r="W8" s="78">
        <v>2</v>
      </c>
      <c r="X8" s="78">
        <v>1</v>
      </c>
      <c r="Y8" s="78">
        <v>1</v>
      </c>
      <c r="Z8" s="78">
        <v>1</v>
      </c>
      <c r="AA8" s="78">
        <v>2</v>
      </c>
      <c r="AB8" s="78">
        <v>2</v>
      </c>
      <c r="AC8" s="78">
        <v>4</v>
      </c>
      <c r="AD8" s="78">
        <v>13</v>
      </c>
      <c r="AE8" s="78">
        <v>3</v>
      </c>
      <c r="AF8" s="119">
        <v>21</v>
      </c>
      <c r="AG8" s="80">
        <f t="shared" ref="AG8:AG24" si="1">B8+SUM(F8:AF8)</f>
        <v>399</v>
      </c>
    </row>
    <row r="9" spans="1:33" s="7" customFormat="1" x14ac:dyDescent="0.2">
      <c r="A9" s="17">
        <v>1997</v>
      </c>
      <c r="B9" s="78">
        <f t="shared" si="0"/>
        <v>175</v>
      </c>
      <c r="C9" s="79">
        <v>96</v>
      </c>
      <c r="D9" s="79">
        <v>44</v>
      </c>
      <c r="E9" s="79">
        <v>35</v>
      </c>
      <c r="F9" s="78">
        <v>141</v>
      </c>
      <c r="G9" s="78">
        <v>7</v>
      </c>
      <c r="H9" s="78">
        <v>1</v>
      </c>
      <c r="I9" s="78"/>
      <c r="J9" s="78">
        <v>6</v>
      </c>
      <c r="K9" s="78">
        <v>27</v>
      </c>
      <c r="L9" s="78"/>
      <c r="M9" s="78">
        <v>1</v>
      </c>
      <c r="N9" s="78">
        <v>13</v>
      </c>
      <c r="O9" s="78">
        <v>4</v>
      </c>
      <c r="P9" s="78">
        <v>1</v>
      </c>
      <c r="Q9" s="78"/>
      <c r="R9" s="78">
        <v>1</v>
      </c>
      <c r="S9" s="78"/>
      <c r="T9" s="78">
        <v>1</v>
      </c>
      <c r="U9" s="78">
        <v>2</v>
      </c>
      <c r="V9" s="78">
        <v>1</v>
      </c>
      <c r="W9" s="78">
        <v>4</v>
      </c>
      <c r="X9" s="78">
        <v>3</v>
      </c>
      <c r="Y9" s="78"/>
      <c r="Z9" s="78"/>
      <c r="AA9" s="78">
        <v>2</v>
      </c>
      <c r="AB9" s="78">
        <v>2</v>
      </c>
      <c r="AC9" s="78">
        <v>7</v>
      </c>
      <c r="AD9" s="78">
        <v>7</v>
      </c>
      <c r="AE9" s="78">
        <v>1</v>
      </c>
      <c r="AF9" s="119">
        <v>14</v>
      </c>
      <c r="AG9" s="80">
        <f t="shared" si="1"/>
        <v>421</v>
      </c>
    </row>
    <row r="10" spans="1:33" s="7" customFormat="1" x14ac:dyDescent="0.2">
      <c r="A10" s="17">
        <v>1998</v>
      </c>
      <c r="B10" s="78">
        <f t="shared" si="0"/>
        <v>174</v>
      </c>
      <c r="C10" s="79">
        <v>95</v>
      </c>
      <c r="D10" s="79">
        <v>40</v>
      </c>
      <c r="E10" s="79">
        <v>39</v>
      </c>
      <c r="F10" s="78">
        <v>162</v>
      </c>
      <c r="G10" s="78">
        <v>9</v>
      </c>
      <c r="H10" s="78">
        <v>1</v>
      </c>
      <c r="I10" s="78">
        <v>2</v>
      </c>
      <c r="J10" s="78">
        <v>11</v>
      </c>
      <c r="K10" s="78">
        <v>39</v>
      </c>
      <c r="L10" s="78">
        <v>2</v>
      </c>
      <c r="M10" s="78">
        <v>7</v>
      </c>
      <c r="N10" s="78">
        <v>5</v>
      </c>
      <c r="O10" s="78">
        <v>4</v>
      </c>
      <c r="P10" s="78"/>
      <c r="Q10" s="78"/>
      <c r="R10" s="78">
        <v>1</v>
      </c>
      <c r="S10" s="78"/>
      <c r="T10" s="78">
        <v>1</v>
      </c>
      <c r="U10" s="78">
        <v>4</v>
      </c>
      <c r="V10" s="78">
        <v>2</v>
      </c>
      <c r="W10" s="78">
        <v>5</v>
      </c>
      <c r="X10" s="78"/>
      <c r="Y10" s="78"/>
      <c r="Z10" s="78"/>
      <c r="AA10" s="78">
        <v>3</v>
      </c>
      <c r="AB10" s="78">
        <v>1</v>
      </c>
      <c r="AC10" s="78">
        <v>1</v>
      </c>
      <c r="AD10" s="78">
        <v>8</v>
      </c>
      <c r="AE10" s="78"/>
      <c r="AF10" s="119">
        <v>13</v>
      </c>
      <c r="AG10" s="80">
        <f t="shared" si="1"/>
        <v>455</v>
      </c>
    </row>
    <row r="11" spans="1:33" s="7" customFormat="1" x14ac:dyDescent="0.2">
      <c r="A11" s="17">
        <v>1999</v>
      </c>
      <c r="B11" s="78">
        <f t="shared" si="0"/>
        <v>201</v>
      </c>
      <c r="C11" s="79">
        <v>99</v>
      </c>
      <c r="D11" s="79">
        <v>60</v>
      </c>
      <c r="E11" s="79">
        <v>42</v>
      </c>
      <c r="F11" s="78">
        <v>182</v>
      </c>
      <c r="G11" s="78">
        <v>9</v>
      </c>
      <c r="H11" s="78">
        <v>5</v>
      </c>
      <c r="I11" s="78">
        <v>2</v>
      </c>
      <c r="J11" s="78">
        <v>11</v>
      </c>
      <c r="K11" s="78">
        <v>30</v>
      </c>
      <c r="L11" s="78">
        <v>1</v>
      </c>
      <c r="M11" s="78">
        <v>2</v>
      </c>
      <c r="N11" s="78">
        <v>14</v>
      </c>
      <c r="O11" s="78">
        <v>5</v>
      </c>
      <c r="P11" s="78">
        <v>1</v>
      </c>
      <c r="Q11" s="78">
        <v>1</v>
      </c>
      <c r="R11" s="78">
        <v>1</v>
      </c>
      <c r="S11" s="78"/>
      <c r="T11" s="78">
        <v>3</v>
      </c>
      <c r="U11" s="78"/>
      <c r="V11" s="78"/>
      <c r="W11" s="78">
        <v>5</v>
      </c>
      <c r="X11" s="78">
        <v>3</v>
      </c>
      <c r="Y11" s="78"/>
      <c r="Z11" s="78"/>
      <c r="AA11" s="78"/>
      <c r="AB11" s="78"/>
      <c r="AC11" s="78">
        <v>2</v>
      </c>
      <c r="AD11" s="78">
        <v>5</v>
      </c>
      <c r="AE11" s="78">
        <v>1</v>
      </c>
      <c r="AF11" s="119">
        <v>50</v>
      </c>
      <c r="AG11" s="80">
        <f t="shared" si="1"/>
        <v>534</v>
      </c>
    </row>
    <row r="12" spans="1:33" s="7" customFormat="1" x14ac:dyDescent="0.2">
      <c r="A12" s="17">
        <v>2000</v>
      </c>
      <c r="B12" s="78">
        <f t="shared" si="0"/>
        <v>210</v>
      </c>
      <c r="C12" s="79">
        <v>142</v>
      </c>
      <c r="D12" s="79">
        <v>35</v>
      </c>
      <c r="E12" s="79">
        <v>33</v>
      </c>
      <c r="F12" s="78">
        <v>185</v>
      </c>
      <c r="G12" s="78">
        <v>7</v>
      </c>
      <c r="H12" s="78">
        <v>2</v>
      </c>
      <c r="I12" s="78">
        <v>2</v>
      </c>
      <c r="J12" s="78">
        <v>6</v>
      </c>
      <c r="K12" s="78">
        <v>39</v>
      </c>
      <c r="L12" s="78"/>
      <c r="M12" s="78">
        <v>1</v>
      </c>
      <c r="N12" s="78">
        <v>9</v>
      </c>
      <c r="O12" s="78">
        <v>3</v>
      </c>
      <c r="P12" s="78">
        <v>1</v>
      </c>
      <c r="Q12" s="78">
        <v>2</v>
      </c>
      <c r="R12" s="78">
        <v>1</v>
      </c>
      <c r="S12" s="78">
        <v>6</v>
      </c>
      <c r="T12" s="78">
        <v>1</v>
      </c>
      <c r="U12" s="78">
        <v>1</v>
      </c>
      <c r="V12" s="78">
        <v>2</v>
      </c>
      <c r="W12" s="78">
        <v>4</v>
      </c>
      <c r="X12" s="78">
        <v>5</v>
      </c>
      <c r="Y12" s="78"/>
      <c r="Z12" s="78">
        <v>1</v>
      </c>
      <c r="AA12" s="78">
        <v>1</v>
      </c>
      <c r="AB12" s="78">
        <v>1</v>
      </c>
      <c r="AC12" s="78">
        <v>5</v>
      </c>
      <c r="AD12" s="78">
        <v>16</v>
      </c>
      <c r="AE12" s="78"/>
      <c r="AF12" s="119">
        <v>21</v>
      </c>
      <c r="AG12" s="80">
        <f t="shared" si="1"/>
        <v>532</v>
      </c>
    </row>
    <row r="13" spans="1:33" s="7" customFormat="1" x14ac:dyDescent="0.2">
      <c r="A13" s="17">
        <v>2001</v>
      </c>
      <c r="B13" s="78">
        <f t="shared" si="0"/>
        <v>205</v>
      </c>
      <c r="C13" s="79">
        <v>146</v>
      </c>
      <c r="D13" s="79">
        <v>38</v>
      </c>
      <c r="E13" s="79">
        <v>21</v>
      </c>
      <c r="F13" s="78">
        <v>157</v>
      </c>
      <c r="G13" s="78">
        <v>11</v>
      </c>
      <c r="H13" s="78">
        <v>2</v>
      </c>
      <c r="I13" s="78">
        <v>2</v>
      </c>
      <c r="J13" s="78">
        <v>13</v>
      </c>
      <c r="K13" s="78">
        <v>33</v>
      </c>
      <c r="L13" s="78">
        <v>1</v>
      </c>
      <c r="M13" s="78">
        <v>1</v>
      </c>
      <c r="N13" s="78">
        <v>4</v>
      </c>
      <c r="O13" s="78"/>
      <c r="P13" s="78"/>
      <c r="Q13" s="78">
        <v>1</v>
      </c>
      <c r="R13" s="78">
        <v>1</v>
      </c>
      <c r="S13" s="78">
        <v>3</v>
      </c>
      <c r="T13" s="78">
        <v>1</v>
      </c>
      <c r="U13" s="78">
        <v>3</v>
      </c>
      <c r="V13" s="78">
        <v>1</v>
      </c>
      <c r="W13" s="78">
        <v>5</v>
      </c>
      <c r="X13" s="78">
        <v>6</v>
      </c>
      <c r="Y13" s="78"/>
      <c r="Z13" s="78"/>
      <c r="AA13" s="78"/>
      <c r="AB13" s="78"/>
      <c r="AC13" s="78">
        <v>4</v>
      </c>
      <c r="AD13" s="78">
        <v>13</v>
      </c>
      <c r="AE13" s="78">
        <v>2</v>
      </c>
      <c r="AF13" s="119">
        <v>35</v>
      </c>
      <c r="AG13" s="80">
        <f t="shared" si="1"/>
        <v>504</v>
      </c>
    </row>
    <row r="14" spans="1:33" s="7" customFormat="1" x14ac:dyDescent="0.2">
      <c r="A14" s="17">
        <v>2002</v>
      </c>
      <c r="B14" s="78">
        <f t="shared" si="0"/>
        <v>208</v>
      </c>
      <c r="C14" s="79">
        <v>143</v>
      </c>
      <c r="D14" s="79">
        <v>34</v>
      </c>
      <c r="E14" s="79">
        <v>31</v>
      </c>
      <c r="F14" s="78">
        <v>147</v>
      </c>
      <c r="G14" s="78">
        <v>9</v>
      </c>
      <c r="H14" s="78">
        <v>1</v>
      </c>
      <c r="I14" s="78"/>
      <c r="J14" s="78">
        <v>13</v>
      </c>
      <c r="K14" s="78">
        <v>19</v>
      </c>
      <c r="L14" s="78"/>
      <c r="M14" s="78">
        <v>1</v>
      </c>
      <c r="N14" s="78">
        <v>15</v>
      </c>
      <c r="O14" s="78">
        <v>1</v>
      </c>
      <c r="P14" s="78"/>
      <c r="Q14" s="78"/>
      <c r="R14" s="78">
        <v>3</v>
      </c>
      <c r="S14" s="78">
        <v>1</v>
      </c>
      <c r="T14" s="78">
        <v>2</v>
      </c>
      <c r="U14" s="78">
        <v>5</v>
      </c>
      <c r="V14" s="78">
        <v>2</v>
      </c>
      <c r="W14" s="78">
        <v>2</v>
      </c>
      <c r="X14" s="78">
        <v>8</v>
      </c>
      <c r="Y14" s="78"/>
      <c r="Z14" s="78"/>
      <c r="AA14" s="78"/>
      <c r="AB14" s="78">
        <v>2</v>
      </c>
      <c r="AC14" s="78">
        <v>6</v>
      </c>
      <c r="AD14" s="78">
        <v>9</v>
      </c>
      <c r="AE14" s="78">
        <v>1</v>
      </c>
      <c r="AF14" s="119">
        <v>32</v>
      </c>
      <c r="AG14" s="80">
        <f t="shared" si="1"/>
        <v>487</v>
      </c>
    </row>
    <row r="15" spans="1:33" s="7" customFormat="1" x14ac:dyDescent="0.2">
      <c r="A15" s="20">
        <v>2003</v>
      </c>
      <c r="B15" s="78">
        <f t="shared" si="0"/>
        <v>217</v>
      </c>
      <c r="C15" s="79">
        <v>126</v>
      </c>
      <c r="D15" s="79">
        <v>56</v>
      </c>
      <c r="E15" s="79">
        <v>35</v>
      </c>
      <c r="F15" s="78">
        <v>155</v>
      </c>
      <c r="G15" s="78">
        <v>8</v>
      </c>
      <c r="H15" s="78">
        <v>1</v>
      </c>
      <c r="I15" s="78">
        <v>5</v>
      </c>
      <c r="J15" s="78">
        <v>10</v>
      </c>
      <c r="K15" s="78">
        <v>28</v>
      </c>
      <c r="L15" s="78"/>
      <c r="M15" s="78"/>
      <c r="N15" s="78">
        <v>10</v>
      </c>
      <c r="O15" s="78">
        <v>1</v>
      </c>
      <c r="P15" s="78"/>
      <c r="Q15" s="78"/>
      <c r="R15" s="78">
        <v>2</v>
      </c>
      <c r="S15" s="78">
        <v>2</v>
      </c>
      <c r="T15" s="78">
        <v>3</v>
      </c>
      <c r="U15" s="78">
        <v>3</v>
      </c>
      <c r="V15" s="78">
        <v>2</v>
      </c>
      <c r="W15" s="78">
        <v>4</v>
      </c>
      <c r="X15" s="78">
        <v>7</v>
      </c>
      <c r="Y15" s="78"/>
      <c r="Z15" s="78"/>
      <c r="AA15" s="78"/>
      <c r="AB15" s="78">
        <v>1</v>
      </c>
      <c r="AC15" s="78">
        <v>1</v>
      </c>
      <c r="AD15" s="78">
        <v>8</v>
      </c>
      <c r="AE15" s="78">
        <v>1</v>
      </c>
      <c r="AF15" s="119">
        <v>40</v>
      </c>
      <c r="AG15" s="80">
        <f t="shared" si="1"/>
        <v>509</v>
      </c>
    </row>
    <row r="16" spans="1:33" s="7" customFormat="1" x14ac:dyDescent="0.2">
      <c r="A16" s="17">
        <v>2004</v>
      </c>
      <c r="B16" s="78">
        <f t="shared" si="0"/>
        <v>238</v>
      </c>
      <c r="C16" s="79">
        <v>135</v>
      </c>
      <c r="D16" s="79">
        <v>73</v>
      </c>
      <c r="E16" s="79">
        <v>30</v>
      </c>
      <c r="F16" s="78">
        <v>169</v>
      </c>
      <c r="G16" s="78">
        <v>11</v>
      </c>
      <c r="H16" s="78">
        <v>2</v>
      </c>
      <c r="I16" s="78">
        <v>3</v>
      </c>
      <c r="J16" s="78">
        <v>15</v>
      </c>
      <c r="K16" s="78">
        <v>27</v>
      </c>
      <c r="L16" s="78"/>
      <c r="M16" s="78"/>
      <c r="N16" s="78">
        <v>9</v>
      </c>
      <c r="O16" s="78"/>
      <c r="P16" s="78"/>
      <c r="Q16" s="78">
        <v>2</v>
      </c>
      <c r="R16" s="78">
        <v>1</v>
      </c>
      <c r="S16" s="78">
        <v>1</v>
      </c>
      <c r="T16" s="78">
        <v>5</v>
      </c>
      <c r="U16" s="78">
        <v>2</v>
      </c>
      <c r="V16" s="78">
        <v>2</v>
      </c>
      <c r="W16" s="78">
        <v>3</v>
      </c>
      <c r="X16" s="78">
        <v>4</v>
      </c>
      <c r="Y16" s="78">
        <v>2</v>
      </c>
      <c r="Z16" s="78"/>
      <c r="AA16" s="78">
        <v>1</v>
      </c>
      <c r="AB16" s="78">
        <v>2</v>
      </c>
      <c r="AC16" s="78">
        <v>4</v>
      </c>
      <c r="AD16" s="78">
        <v>11</v>
      </c>
      <c r="AE16" s="78">
        <v>2</v>
      </c>
      <c r="AF16" s="119">
        <v>43</v>
      </c>
      <c r="AG16" s="80">
        <f t="shared" si="1"/>
        <v>559</v>
      </c>
    </row>
    <row r="17" spans="1:33" s="7" customFormat="1" x14ac:dyDescent="0.2">
      <c r="A17" s="20">
        <v>2005</v>
      </c>
      <c r="B17" s="78">
        <f t="shared" si="0"/>
        <v>237</v>
      </c>
      <c r="C17" s="79">
        <v>141</v>
      </c>
      <c r="D17" s="79">
        <v>53</v>
      </c>
      <c r="E17" s="79">
        <v>43</v>
      </c>
      <c r="F17" s="78">
        <v>149</v>
      </c>
      <c r="G17" s="78">
        <v>15</v>
      </c>
      <c r="H17" s="78">
        <v>1</v>
      </c>
      <c r="I17" s="78">
        <v>6</v>
      </c>
      <c r="J17" s="78">
        <v>10</v>
      </c>
      <c r="K17" s="78">
        <v>37</v>
      </c>
      <c r="L17" s="78"/>
      <c r="M17" s="78">
        <v>2</v>
      </c>
      <c r="N17" s="78">
        <v>13</v>
      </c>
      <c r="O17" s="78"/>
      <c r="P17" s="78"/>
      <c r="Q17" s="78"/>
      <c r="R17" s="78">
        <v>3</v>
      </c>
      <c r="S17" s="78"/>
      <c r="T17" s="78">
        <v>3</v>
      </c>
      <c r="U17" s="78">
        <v>1</v>
      </c>
      <c r="V17" s="78">
        <v>4</v>
      </c>
      <c r="W17" s="78">
        <v>4</v>
      </c>
      <c r="X17" s="78">
        <v>5</v>
      </c>
      <c r="Y17" s="78"/>
      <c r="Z17" s="78"/>
      <c r="AA17" s="78">
        <v>1</v>
      </c>
      <c r="AB17" s="78">
        <v>2</v>
      </c>
      <c r="AC17" s="78">
        <v>4</v>
      </c>
      <c r="AD17" s="78">
        <v>16</v>
      </c>
      <c r="AE17" s="78">
        <v>2</v>
      </c>
      <c r="AF17" s="119">
        <v>35</v>
      </c>
      <c r="AG17" s="80">
        <f t="shared" si="1"/>
        <v>550</v>
      </c>
    </row>
    <row r="18" spans="1:33" s="7" customFormat="1" x14ac:dyDescent="0.2">
      <c r="A18" s="17">
        <v>2006</v>
      </c>
      <c r="B18" s="78">
        <f t="shared" si="0"/>
        <v>242</v>
      </c>
      <c r="C18" s="79">
        <v>141</v>
      </c>
      <c r="D18" s="79">
        <v>56</v>
      </c>
      <c r="E18" s="79">
        <v>45</v>
      </c>
      <c r="F18" s="78">
        <v>174</v>
      </c>
      <c r="G18" s="78">
        <v>12</v>
      </c>
      <c r="H18" s="78">
        <v>2</v>
      </c>
      <c r="I18" s="78">
        <v>9</v>
      </c>
      <c r="J18" s="78">
        <v>12</v>
      </c>
      <c r="K18" s="78">
        <v>35</v>
      </c>
      <c r="L18" s="78">
        <v>0</v>
      </c>
      <c r="M18" s="78">
        <v>1</v>
      </c>
      <c r="N18" s="78">
        <v>6</v>
      </c>
      <c r="O18" s="78">
        <v>4</v>
      </c>
      <c r="P18" s="78">
        <v>0</v>
      </c>
      <c r="Q18" s="78">
        <v>0</v>
      </c>
      <c r="R18" s="78">
        <v>0</v>
      </c>
      <c r="S18" s="78">
        <v>0</v>
      </c>
      <c r="T18" s="78">
        <v>3</v>
      </c>
      <c r="U18" s="78">
        <v>3</v>
      </c>
      <c r="V18" s="78">
        <v>3</v>
      </c>
      <c r="W18" s="78">
        <v>6</v>
      </c>
      <c r="X18" s="78">
        <v>12</v>
      </c>
      <c r="Y18" s="78">
        <v>2</v>
      </c>
      <c r="Z18" s="78">
        <v>1</v>
      </c>
      <c r="AA18" s="78">
        <v>0</v>
      </c>
      <c r="AB18" s="78">
        <v>6</v>
      </c>
      <c r="AC18" s="78">
        <v>3</v>
      </c>
      <c r="AD18" s="78">
        <v>15</v>
      </c>
      <c r="AE18" s="78">
        <v>1</v>
      </c>
      <c r="AF18" s="119">
        <v>37</v>
      </c>
      <c r="AG18" s="80">
        <f t="shared" si="1"/>
        <v>589</v>
      </c>
    </row>
    <row r="19" spans="1:33" s="7" customFormat="1" x14ac:dyDescent="0.2">
      <c r="A19" s="20">
        <v>2007</v>
      </c>
      <c r="B19" s="78">
        <f t="shared" si="0"/>
        <v>261</v>
      </c>
      <c r="C19" s="79">
        <v>171</v>
      </c>
      <c r="D19" s="79">
        <v>37</v>
      </c>
      <c r="E19" s="79">
        <v>53</v>
      </c>
      <c r="F19" s="78">
        <v>174</v>
      </c>
      <c r="G19" s="78">
        <v>13</v>
      </c>
      <c r="H19" s="78">
        <v>2</v>
      </c>
      <c r="I19" s="78">
        <v>2</v>
      </c>
      <c r="J19" s="78">
        <v>9</v>
      </c>
      <c r="K19" s="78">
        <v>31</v>
      </c>
      <c r="L19" s="78">
        <v>0</v>
      </c>
      <c r="M19" s="78">
        <v>1</v>
      </c>
      <c r="N19" s="78">
        <v>3</v>
      </c>
      <c r="O19" s="78">
        <v>1</v>
      </c>
      <c r="P19" s="78">
        <v>0</v>
      </c>
      <c r="Q19" s="78">
        <v>1</v>
      </c>
      <c r="R19" s="78">
        <v>1</v>
      </c>
      <c r="S19" s="78">
        <v>0</v>
      </c>
      <c r="T19" s="78">
        <v>3</v>
      </c>
      <c r="U19" s="78">
        <v>3</v>
      </c>
      <c r="V19" s="78">
        <v>3</v>
      </c>
      <c r="W19" s="78">
        <v>6</v>
      </c>
      <c r="X19" s="78">
        <v>7</v>
      </c>
      <c r="Y19" s="78">
        <v>6</v>
      </c>
      <c r="Z19" s="78">
        <v>0</v>
      </c>
      <c r="AA19" s="78">
        <v>0</v>
      </c>
      <c r="AB19" s="78">
        <v>0</v>
      </c>
      <c r="AC19" s="78">
        <v>3</v>
      </c>
      <c r="AD19" s="78">
        <v>10</v>
      </c>
      <c r="AE19" s="78">
        <v>3</v>
      </c>
      <c r="AF19" s="119">
        <v>29</v>
      </c>
      <c r="AG19" s="80">
        <f t="shared" si="1"/>
        <v>572</v>
      </c>
    </row>
    <row r="20" spans="1:33" s="7" customFormat="1" x14ac:dyDescent="0.2">
      <c r="A20" s="17">
        <v>2008</v>
      </c>
      <c r="B20" s="78">
        <f t="shared" si="0"/>
        <v>240</v>
      </c>
      <c r="C20" s="79">
        <v>155</v>
      </c>
      <c r="D20" s="79">
        <v>43</v>
      </c>
      <c r="E20" s="79">
        <v>42</v>
      </c>
      <c r="F20" s="78">
        <v>155</v>
      </c>
      <c r="G20" s="78">
        <v>16</v>
      </c>
      <c r="H20" s="78">
        <v>5</v>
      </c>
      <c r="I20" s="78">
        <v>1</v>
      </c>
      <c r="J20" s="78">
        <v>13</v>
      </c>
      <c r="K20" s="78">
        <v>26</v>
      </c>
      <c r="L20" s="78">
        <v>0</v>
      </c>
      <c r="M20" s="78">
        <v>2</v>
      </c>
      <c r="N20" s="78">
        <v>11</v>
      </c>
      <c r="O20" s="78">
        <v>0</v>
      </c>
      <c r="P20" s="78">
        <v>1</v>
      </c>
      <c r="Q20" s="78">
        <v>1</v>
      </c>
      <c r="R20" s="78">
        <v>4</v>
      </c>
      <c r="S20" s="78">
        <v>1</v>
      </c>
      <c r="T20" s="78">
        <v>3</v>
      </c>
      <c r="U20" s="78">
        <v>4</v>
      </c>
      <c r="V20" s="78">
        <v>4</v>
      </c>
      <c r="W20" s="78">
        <v>4</v>
      </c>
      <c r="X20" s="78">
        <v>8</v>
      </c>
      <c r="Y20" s="78">
        <v>6</v>
      </c>
      <c r="Z20" s="78">
        <v>0</v>
      </c>
      <c r="AA20" s="78">
        <v>0</v>
      </c>
      <c r="AB20" s="78">
        <v>0</v>
      </c>
      <c r="AC20" s="78">
        <v>1</v>
      </c>
      <c r="AD20" s="78">
        <v>7</v>
      </c>
      <c r="AE20" s="78">
        <v>1</v>
      </c>
      <c r="AF20" s="119">
        <v>41</v>
      </c>
      <c r="AG20" s="80">
        <f t="shared" si="1"/>
        <v>555</v>
      </c>
    </row>
    <row r="21" spans="1:33" s="7" customFormat="1" x14ac:dyDescent="0.2">
      <c r="A21" s="20">
        <v>2009</v>
      </c>
      <c r="B21" s="78">
        <f t="shared" si="0"/>
        <v>268</v>
      </c>
      <c r="C21" s="79">
        <v>154</v>
      </c>
      <c r="D21" s="79">
        <v>64</v>
      </c>
      <c r="E21" s="79">
        <v>50</v>
      </c>
      <c r="F21" s="78">
        <v>163</v>
      </c>
      <c r="G21" s="78">
        <v>10</v>
      </c>
      <c r="H21" s="78">
        <v>1</v>
      </c>
      <c r="I21" s="78">
        <v>2</v>
      </c>
      <c r="J21" s="78">
        <v>9</v>
      </c>
      <c r="K21" s="78">
        <v>33</v>
      </c>
      <c r="L21" s="78">
        <v>2</v>
      </c>
      <c r="M21" s="78">
        <v>2</v>
      </c>
      <c r="N21" s="78">
        <v>7</v>
      </c>
      <c r="O21" s="78">
        <v>0</v>
      </c>
      <c r="P21" s="78">
        <v>1</v>
      </c>
      <c r="Q21" s="78">
        <v>1</v>
      </c>
      <c r="R21" s="78">
        <v>1</v>
      </c>
      <c r="S21" s="78">
        <v>5</v>
      </c>
      <c r="T21" s="78">
        <v>5</v>
      </c>
      <c r="U21" s="78">
        <v>6</v>
      </c>
      <c r="V21" s="78">
        <v>3</v>
      </c>
      <c r="W21" s="78">
        <v>4</v>
      </c>
      <c r="X21" s="78">
        <v>4</v>
      </c>
      <c r="Y21" s="78">
        <v>4</v>
      </c>
      <c r="Z21" s="78">
        <v>0</v>
      </c>
      <c r="AA21" s="78">
        <v>2</v>
      </c>
      <c r="AB21" s="78">
        <v>1</v>
      </c>
      <c r="AC21" s="78">
        <v>3</v>
      </c>
      <c r="AD21" s="78">
        <v>12</v>
      </c>
      <c r="AE21" s="78">
        <v>2</v>
      </c>
      <c r="AF21" s="119">
        <v>34</v>
      </c>
      <c r="AG21" s="80">
        <f t="shared" si="1"/>
        <v>585</v>
      </c>
    </row>
    <row r="22" spans="1:33" s="7" customFormat="1" x14ac:dyDescent="0.2">
      <c r="A22" s="20">
        <v>2010</v>
      </c>
      <c r="B22" s="78">
        <f t="shared" si="0"/>
        <v>272</v>
      </c>
      <c r="C22" s="79">
        <v>166</v>
      </c>
      <c r="D22" s="79">
        <v>52</v>
      </c>
      <c r="E22" s="79">
        <v>54</v>
      </c>
      <c r="F22" s="78">
        <v>142</v>
      </c>
      <c r="G22" s="78">
        <v>13</v>
      </c>
      <c r="H22" s="78">
        <v>4</v>
      </c>
      <c r="I22" s="78">
        <v>4</v>
      </c>
      <c r="J22" s="78">
        <v>18</v>
      </c>
      <c r="K22" s="78">
        <v>34</v>
      </c>
      <c r="L22" s="78">
        <v>1</v>
      </c>
      <c r="M22" s="78">
        <v>3</v>
      </c>
      <c r="N22" s="78">
        <v>14</v>
      </c>
      <c r="O22" s="78">
        <v>0</v>
      </c>
      <c r="P22" s="78">
        <v>2</v>
      </c>
      <c r="Q22" s="78">
        <v>0</v>
      </c>
      <c r="R22" s="78">
        <v>6</v>
      </c>
      <c r="S22" s="78">
        <v>4</v>
      </c>
      <c r="T22" s="78">
        <v>3</v>
      </c>
      <c r="U22" s="78">
        <v>2</v>
      </c>
      <c r="V22" s="78">
        <v>2</v>
      </c>
      <c r="W22" s="78">
        <v>3</v>
      </c>
      <c r="X22" s="78">
        <v>2</v>
      </c>
      <c r="Y22" s="78">
        <v>7</v>
      </c>
      <c r="Z22" s="78">
        <v>1</v>
      </c>
      <c r="AA22" s="78">
        <v>0</v>
      </c>
      <c r="AB22" s="78">
        <v>1</v>
      </c>
      <c r="AC22" s="78">
        <v>1</v>
      </c>
      <c r="AD22" s="78">
        <v>7</v>
      </c>
      <c r="AE22" s="78">
        <v>6</v>
      </c>
      <c r="AF22" s="119">
        <v>26</v>
      </c>
      <c r="AG22" s="80">
        <f t="shared" si="1"/>
        <v>578</v>
      </c>
    </row>
    <row r="23" spans="1:33" s="7" customFormat="1" x14ac:dyDescent="0.2">
      <c r="A23" s="20">
        <v>2011</v>
      </c>
      <c r="B23" s="78">
        <f t="shared" si="0"/>
        <v>280</v>
      </c>
      <c r="C23" s="79">
        <v>169</v>
      </c>
      <c r="D23" s="79">
        <v>54</v>
      </c>
      <c r="E23" s="79">
        <v>57</v>
      </c>
      <c r="F23" s="78">
        <v>139</v>
      </c>
      <c r="G23" s="78">
        <v>15</v>
      </c>
      <c r="H23" s="78">
        <v>3</v>
      </c>
      <c r="I23" s="78">
        <v>3</v>
      </c>
      <c r="J23" s="78">
        <v>13</v>
      </c>
      <c r="K23" s="78">
        <v>32</v>
      </c>
      <c r="L23" s="78">
        <v>1</v>
      </c>
      <c r="M23" s="78">
        <v>1</v>
      </c>
      <c r="N23" s="78">
        <v>11</v>
      </c>
      <c r="O23" s="78">
        <v>0</v>
      </c>
      <c r="P23" s="78">
        <v>3</v>
      </c>
      <c r="Q23" s="78">
        <v>0</v>
      </c>
      <c r="R23" s="78">
        <v>3</v>
      </c>
      <c r="S23" s="78">
        <v>5</v>
      </c>
      <c r="T23" s="78">
        <v>4</v>
      </c>
      <c r="U23" s="78">
        <v>6</v>
      </c>
      <c r="V23" s="78">
        <v>3</v>
      </c>
      <c r="W23" s="78">
        <v>1</v>
      </c>
      <c r="X23" s="78">
        <v>4</v>
      </c>
      <c r="Y23" s="78">
        <v>5</v>
      </c>
      <c r="Z23" s="78">
        <v>1</v>
      </c>
      <c r="AA23" s="78">
        <v>0</v>
      </c>
      <c r="AB23" s="78">
        <v>2</v>
      </c>
      <c r="AC23" s="78">
        <v>6</v>
      </c>
      <c r="AD23" s="78">
        <v>6</v>
      </c>
      <c r="AE23" s="78">
        <v>3</v>
      </c>
      <c r="AF23" s="119">
        <v>34</v>
      </c>
      <c r="AG23" s="80">
        <f t="shared" si="1"/>
        <v>584</v>
      </c>
    </row>
    <row r="24" spans="1:33" s="7" customFormat="1" x14ac:dyDescent="0.2">
      <c r="A24" s="20">
        <v>2012</v>
      </c>
      <c r="B24" s="78">
        <f t="shared" si="0"/>
        <v>298</v>
      </c>
      <c r="C24" s="79">
        <v>178</v>
      </c>
      <c r="D24" s="79">
        <v>63</v>
      </c>
      <c r="E24" s="79">
        <v>57</v>
      </c>
      <c r="F24" s="78">
        <v>149</v>
      </c>
      <c r="G24" s="78">
        <v>8</v>
      </c>
      <c r="H24" s="78">
        <v>6</v>
      </c>
      <c r="I24" s="78">
        <v>2</v>
      </c>
      <c r="J24" s="78">
        <v>11</v>
      </c>
      <c r="K24" s="78">
        <v>33</v>
      </c>
      <c r="L24" s="78">
        <v>0</v>
      </c>
      <c r="M24" s="78">
        <v>2</v>
      </c>
      <c r="N24" s="78">
        <v>7</v>
      </c>
      <c r="O24" s="78">
        <v>1</v>
      </c>
      <c r="P24" s="78">
        <v>3</v>
      </c>
      <c r="Q24" s="78">
        <v>1</v>
      </c>
      <c r="R24" s="78">
        <v>5</v>
      </c>
      <c r="S24" s="78">
        <v>1</v>
      </c>
      <c r="T24" s="78">
        <v>5</v>
      </c>
      <c r="U24" s="78">
        <v>2</v>
      </c>
      <c r="V24" s="78">
        <v>5</v>
      </c>
      <c r="W24" s="78">
        <v>9</v>
      </c>
      <c r="X24" s="78">
        <v>4</v>
      </c>
      <c r="Y24" s="78">
        <v>3</v>
      </c>
      <c r="Z24" s="78">
        <v>1</v>
      </c>
      <c r="AA24" s="78">
        <v>0</v>
      </c>
      <c r="AB24" s="78">
        <v>7</v>
      </c>
      <c r="AC24" s="78">
        <v>2</v>
      </c>
      <c r="AD24" s="78">
        <v>11</v>
      </c>
      <c r="AE24" s="78">
        <v>2</v>
      </c>
      <c r="AF24" s="119">
        <v>35</v>
      </c>
      <c r="AG24" s="80">
        <f t="shared" si="1"/>
        <v>613</v>
      </c>
    </row>
    <row r="25" spans="1:33" s="7" customFormat="1" x14ac:dyDescent="0.2">
      <c r="A25" s="20">
        <v>2013</v>
      </c>
      <c r="B25" s="78">
        <f t="shared" ref="B25" si="2">SUM(C25:E25)</f>
        <v>327</v>
      </c>
      <c r="C25" s="79">
        <v>196</v>
      </c>
      <c r="D25" s="79">
        <v>74</v>
      </c>
      <c r="E25" s="79">
        <v>57</v>
      </c>
      <c r="F25" s="78">
        <v>149</v>
      </c>
      <c r="G25" s="78">
        <v>18</v>
      </c>
      <c r="H25" s="78">
        <v>6</v>
      </c>
      <c r="I25" s="78">
        <v>5</v>
      </c>
      <c r="J25" s="78">
        <v>9</v>
      </c>
      <c r="K25" s="78">
        <v>24</v>
      </c>
      <c r="L25" s="78">
        <v>4</v>
      </c>
      <c r="M25" s="78">
        <v>2</v>
      </c>
      <c r="N25" s="78">
        <v>13</v>
      </c>
      <c r="O25" s="78">
        <v>1</v>
      </c>
      <c r="P25" s="78">
        <v>0</v>
      </c>
      <c r="Q25" s="78">
        <v>1</v>
      </c>
      <c r="R25" s="78">
        <v>1</v>
      </c>
      <c r="S25" s="78">
        <v>2</v>
      </c>
      <c r="T25" s="78">
        <v>4</v>
      </c>
      <c r="U25" s="78">
        <v>2</v>
      </c>
      <c r="V25" s="78">
        <v>2</v>
      </c>
      <c r="W25" s="78">
        <v>9</v>
      </c>
      <c r="X25" s="78">
        <v>4</v>
      </c>
      <c r="Y25" s="78">
        <v>5</v>
      </c>
      <c r="Z25" s="78">
        <v>0</v>
      </c>
      <c r="AA25" s="78">
        <v>0</v>
      </c>
      <c r="AB25" s="78">
        <v>8</v>
      </c>
      <c r="AC25" s="78">
        <v>0</v>
      </c>
      <c r="AD25" s="78">
        <v>10</v>
      </c>
      <c r="AE25" s="78">
        <v>3</v>
      </c>
      <c r="AF25" s="119">
        <v>41</v>
      </c>
      <c r="AG25" s="80">
        <f t="shared" ref="AG25:AG26" si="3">B25+SUM(F25:AF25)</f>
        <v>650</v>
      </c>
    </row>
    <row r="26" spans="1:33" s="7" customFormat="1" x14ac:dyDescent="0.2">
      <c r="A26" s="20">
        <v>2014</v>
      </c>
      <c r="B26" s="78">
        <f t="shared" ref="B26:B27" si="4">SUM(C26:E26)</f>
        <v>340</v>
      </c>
      <c r="C26" s="79">
        <v>216</v>
      </c>
      <c r="D26" s="79">
        <v>63</v>
      </c>
      <c r="E26" s="79">
        <v>61</v>
      </c>
      <c r="F26" s="78">
        <v>151</v>
      </c>
      <c r="G26" s="78">
        <v>14</v>
      </c>
      <c r="H26" s="78">
        <v>3</v>
      </c>
      <c r="I26" s="78">
        <v>3</v>
      </c>
      <c r="J26" s="78">
        <v>5</v>
      </c>
      <c r="K26" s="78">
        <v>27</v>
      </c>
      <c r="L26" s="78">
        <v>0</v>
      </c>
      <c r="M26" s="78">
        <v>1</v>
      </c>
      <c r="N26" s="78">
        <v>9</v>
      </c>
      <c r="O26" s="78">
        <v>1</v>
      </c>
      <c r="P26" s="78">
        <v>4</v>
      </c>
      <c r="Q26" s="78">
        <v>0</v>
      </c>
      <c r="R26" s="78">
        <v>3</v>
      </c>
      <c r="S26" s="78">
        <v>5</v>
      </c>
      <c r="T26" s="78">
        <v>6</v>
      </c>
      <c r="U26" s="78">
        <v>5</v>
      </c>
      <c r="V26" s="78">
        <v>8</v>
      </c>
      <c r="W26" s="78">
        <v>5</v>
      </c>
      <c r="X26" s="78">
        <v>4</v>
      </c>
      <c r="Y26" s="78">
        <v>5</v>
      </c>
      <c r="Z26" s="78">
        <v>0</v>
      </c>
      <c r="AA26" s="78">
        <v>0</v>
      </c>
      <c r="AB26" s="78">
        <v>11</v>
      </c>
      <c r="AC26" s="78">
        <v>1</v>
      </c>
      <c r="AD26" s="78">
        <v>7</v>
      </c>
      <c r="AE26" s="78">
        <v>1</v>
      </c>
      <c r="AF26" s="119">
        <v>41</v>
      </c>
      <c r="AG26" s="80">
        <f t="shared" si="3"/>
        <v>660</v>
      </c>
    </row>
    <row r="27" spans="1:33" s="7" customFormat="1" x14ac:dyDescent="0.2">
      <c r="A27" s="20">
        <v>2015</v>
      </c>
      <c r="B27" s="78">
        <f t="shared" si="4"/>
        <v>317</v>
      </c>
      <c r="C27" s="79">
        <v>202</v>
      </c>
      <c r="D27" s="79">
        <v>54</v>
      </c>
      <c r="E27" s="79">
        <v>61</v>
      </c>
      <c r="F27" s="78">
        <v>140</v>
      </c>
      <c r="G27" s="78">
        <v>16</v>
      </c>
      <c r="H27" s="78">
        <v>4</v>
      </c>
      <c r="I27" s="78">
        <v>5</v>
      </c>
      <c r="J27" s="78">
        <v>8</v>
      </c>
      <c r="K27" s="78">
        <v>36</v>
      </c>
      <c r="L27" s="78">
        <v>0</v>
      </c>
      <c r="M27" s="78">
        <v>1</v>
      </c>
      <c r="N27" s="78">
        <v>13</v>
      </c>
      <c r="O27" s="78">
        <v>3</v>
      </c>
      <c r="P27" s="78">
        <v>0</v>
      </c>
      <c r="Q27" s="78">
        <v>3</v>
      </c>
      <c r="R27" s="78">
        <v>5</v>
      </c>
      <c r="S27" s="78">
        <v>2</v>
      </c>
      <c r="T27" s="78">
        <v>6</v>
      </c>
      <c r="U27" s="78">
        <v>2</v>
      </c>
      <c r="V27" s="78">
        <v>5</v>
      </c>
      <c r="W27" s="78">
        <v>7</v>
      </c>
      <c r="X27" s="78">
        <v>4</v>
      </c>
      <c r="Y27" s="78">
        <v>4</v>
      </c>
      <c r="Z27" s="78">
        <v>0</v>
      </c>
      <c r="AA27" s="78">
        <v>0</v>
      </c>
      <c r="AB27" s="78">
        <v>6</v>
      </c>
      <c r="AC27" s="78">
        <v>2</v>
      </c>
      <c r="AD27" s="78">
        <v>10</v>
      </c>
      <c r="AE27" s="78">
        <v>0</v>
      </c>
      <c r="AF27" s="119">
        <v>47</v>
      </c>
      <c r="AG27" s="80">
        <f t="shared" ref="AG27:AG28" si="5">B27+SUM(F27:AF27)</f>
        <v>646</v>
      </c>
    </row>
    <row r="28" spans="1:33" s="7" customFormat="1" x14ac:dyDescent="0.2">
      <c r="A28" s="20">
        <v>2016</v>
      </c>
      <c r="B28" s="78">
        <f t="shared" ref="B28:B29" si="6">SUM(C28:E28)</f>
        <v>364</v>
      </c>
      <c r="C28" s="79">
        <v>208</v>
      </c>
      <c r="D28" s="79">
        <v>81</v>
      </c>
      <c r="E28" s="79">
        <v>75</v>
      </c>
      <c r="F28" s="78">
        <v>150</v>
      </c>
      <c r="G28" s="78">
        <v>12</v>
      </c>
      <c r="H28" s="78">
        <v>8</v>
      </c>
      <c r="I28" s="78">
        <v>10</v>
      </c>
      <c r="J28" s="78">
        <v>11</v>
      </c>
      <c r="K28" s="78">
        <v>37</v>
      </c>
      <c r="L28" s="78">
        <v>1</v>
      </c>
      <c r="M28" s="78">
        <v>2</v>
      </c>
      <c r="N28" s="78">
        <v>8</v>
      </c>
      <c r="O28" s="78">
        <v>1</v>
      </c>
      <c r="P28" s="78">
        <v>0</v>
      </c>
      <c r="Q28" s="78">
        <v>1</v>
      </c>
      <c r="R28" s="78">
        <v>3</v>
      </c>
      <c r="S28" s="78">
        <v>2</v>
      </c>
      <c r="T28" s="78">
        <v>4</v>
      </c>
      <c r="U28" s="78">
        <v>2</v>
      </c>
      <c r="V28" s="78">
        <v>7</v>
      </c>
      <c r="W28" s="78">
        <v>12</v>
      </c>
      <c r="X28" s="78">
        <v>5</v>
      </c>
      <c r="Y28" s="78">
        <v>5</v>
      </c>
      <c r="Z28" s="78">
        <v>1</v>
      </c>
      <c r="AA28" s="78">
        <v>0</v>
      </c>
      <c r="AB28" s="78">
        <v>17</v>
      </c>
      <c r="AC28" s="78">
        <v>1</v>
      </c>
      <c r="AD28" s="78">
        <v>5</v>
      </c>
      <c r="AE28" s="78">
        <v>1</v>
      </c>
      <c r="AF28" s="119">
        <v>46</v>
      </c>
      <c r="AG28" s="80">
        <f t="shared" si="5"/>
        <v>716</v>
      </c>
    </row>
    <row r="29" spans="1:33" s="7" customFormat="1" x14ac:dyDescent="0.2">
      <c r="A29" s="20">
        <v>2017</v>
      </c>
      <c r="B29" s="78">
        <f t="shared" si="6"/>
        <v>361</v>
      </c>
      <c r="C29" s="79">
        <v>252</v>
      </c>
      <c r="D29" s="79">
        <v>60</v>
      </c>
      <c r="E29" s="79">
        <v>49</v>
      </c>
      <c r="F29" s="78">
        <v>123</v>
      </c>
      <c r="G29" s="78">
        <v>12</v>
      </c>
      <c r="H29" s="78">
        <v>8</v>
      </c>
      <c r="I29" s="78">
        <v>5</v>
      </c>
      <c r="J29" s="78">
        <v>9</v>
      </c>
      <c r="K29" s="78">
        <v>36</v>
      </c>
      <c r="L29" s="78">
        <v>1</v>
      </c>
      <c r="M29" s="78">
        <v>3</v>
      </c>
      <c r="N29" s="78">
        <v>7</v>
      </c>
      <c r="O29" s="78">
        <v>2</v>
      </c>
      <c r="P29" s="78">
        <v>3</v>
      </c>
      <c r="Q29" s="78">
        <v>1</v>
      </c>
      <c r="R29" s="78">
        <v>2</v>
      </c>
      <c r="S29" s="78">
        <v>3</v>
      </c>
      <c r="T29" s="78">
        <v>5</v>
      </c>
      <c r="U29" s="78">
        <v>3</v>
      </c>
      <c r="V29" s="78">
        <v>1</v>
      </c>
      <c r="W29" s="78">
        <v>9</v>
      </c>
      <c r="X29" s="78">
        <v>1</v>
      </c>
      <c r="Y29" s="78">
        <v>6</v>
      </c>
      <c r="Z29" s="78">
        <v>1</v>
      </c>
      <c r="AA29" s="78">
        <v>1</v>
      </c>
      <c r="AB29" s="78">
        <v>12</v>
      </c>
      <c r="AC29" s="78">
        <v>6</v>
      </c>
      <c r="AD29" s="78">
        <v>12</v>
      </c>
      <c r="AE29" s="78">
        <v>6</v>
      </c>
      <c r="AF29" s="119">
        <v>54</v>
      </c>
      <c r="AG29" s="80">
        <f t="shared" ref="AG29:AG30" si="7">B29+SUM(F29:AF29)</f>
        <v>693</v>
      </c>
    </row>
    <row r="30" spans="1:33" s="7" customFormat="1" x14ac:dyDescent="0.2">
      <c r="A30" s="20">
        <v>2018</v>
      </c>
      <c r="B30" s="78">
        <f t="shared" ref="B30" si="8">SUM(C30:E30)</f>
        <v>356</v>
      </c>
      <c r="C30" s="79">
        <v>235</v>
      </c>
      <c r="D30" s="79">
        <v>53</v>
      </c>
      <c r="E30" s="79">
        <v>68</v>
      </c>
      <c r="F30" s="78">
        <v>129</v>
      </c>
      <c r="G30" s="78">
        <v>13</v>
      </c>
      <c r="H30" s="78">
        <v>4</v>
      </c>
      <c r="I30" s="78">
        <v>6</v>
      </c>
      <c r="J30" s="78">
        <v>10</v>
      </c>
      <c r="K30" s="78">
        <v>38</v>
      </c>
      <c r="L30" s="78">
        <v>1</v>
      </c>
      <c r="M30" s="78">
        <v>0</v>
      </c>
      <c r="N30" s="78">
        <v>15</v>
      </c>
      <c r="O30" s="78">
        <v>2</v>
      </c>
      <c r="P30" s="78">
        <v>1</v>
      </c>
      <c r="Q30" s="78">
        <v>0</v>
      </c>
      <c r="R30" s="78">
        <v>4</v>
      </c>
      <c r="S30" s="78">
        <v>4</v>
      </c>
      <c r="T30" s="78">
        <v>7</v>
      </c>
      <c r="U30" s="78">
        <v>1</v>
      </c>
      <c r="V30" s="78">
        <v>1</v>
      </c>
      <c r="W30" s="78">
        <v>5</v>
      </c>
      <c r="X30" s="78">
        <v>5</v>
      </c>
      <c r="Y30" s="78">
        <v>9</v>
      </c>
      <c r="Z30" s="78">
        <v>1</v>
      </c>
      <c r="AA30" s="78">
        <v>0</v>
      </c>
      <c r="AB30" s="78">
        <v>14</v>
      </c>
      <c r="AC30" s="78">
        <v>7</v>
      </c>
      <c r="AD30" s="78">
        <v>12</v>
      </c>
      <c r="AE30" s="78">
        <v>1</v>
      </c>
      <c r="AF30" s="119">
        <v>38</v>
      </c>
      <c r="AG30" s="80">
        <f t="shared" si="7"/>
        <v>684</v>
      </c>
    </row>
    <row r="31" spans="1:33" s="7" customFormat="1" x14ac:dyDescent="0.2">
      <c r="A31" s="37"/>
      <c r="B31" s="81"/>
      <c r="C31" s="82"/>
      <c r="D31" s="82"/>
      <c r="E31" s="82"/>
      <c r="F31" s="81"/>
      <c r="G31" s="81"/>
      <c r="H31" s="81"/>
      <c r="I31" s="81"/>
      <c r="J31" s="81"/>
      <c r="K31" s="81"/>
      <c r="L31" s="81"/>
      <c r="M31" s="81"/>
      <c r="N31" s="81"/>
      <c r="O31" s="81"/>
      <c r="P31" s="81"/>
      <c r="Q31" s="81"/>
      <c r="R31" s="81"/>
      <c r="S31" s="81"/>
      <c r="T31" s="81"/>
      <c r="U31" s="81"/>
      <c r="V31" s="81"/>
      <c r="W31" s="81"/>
      <c r="X31" s="81"/>
      <c r="Y31" s="81"/>
      <c r="Z31" s="81"/>
      <c r="AA31" s="81"/>
      <c r="AB31" s="81"/>
      <c r="AC31" s="81"/>
      <c r="AD31" s="81"/>
      <c r="AE31" s="81"/>
      <c r="AF31" s="81"/>
      <c r="AG31" s="83"/>
    </row>
    <row r="32" spans="1:33" s="7" customFormat="1" x14ac:dyDescent="0.2">
      <c r="A32" s="15"/>
      <c r="B32" s="84"/>
      <c r="C32" s="85"/>
      <c r="D32" s="85"/>
      <c r="E32" s="85"/>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6"/>
    </row>
    <row r="33" spans="1:33" s="7" customFormat="1" ht="72" x14ac:dyDescent="0.2">
      <c r="A33" s="43" t="s">
        <v>31</v>
      </c>
      <c r="B33" s="75" t="s">
        <v>30</v>
      </c>
      <c r="C33" s="76">
        <v>1</v>
      </c>
      <c r="D33" s="77" t="s">
        <v>38</v>
      </c>
      <c r="E33" s="77" t="s">
        <v>39</v>
      </c>
      <c r="F33" s="75" t="s">
        <v>2</v>
      </c>
      <c r="G33" s="75" t="s">
        <v>5</v>
      </c>
      <c r="H33" s="75" t="s">
        <v>166</v>
      </c>
      <c r="I33" s="75" t="s">
        <v>167</v>
      </c>
      <c r="J33" s="75" t="s">
        <v>6</v>
      </c>
      <c r="K33" s="75" t="s">
        <v>168</v>
      </c>
      <c r="L33" s="75" t="s">
        <v>169</v>
      </c>
      <c r="M33" s="75" t="s">
        <v>170</v>
      </c>
      <c r="N33" s="75" t="s">
        <v>3</v>
      </c>
      <c r="O33" s="75" t="s">
        <v>171</v>
      </c>
      <c r="P33" s="75" t="s">
        <v>172</v>
      </c>
      <c r="Q33" s="75" t="s">
        <v>173</v>
      </c>
      <c r="R33" s="75" t="s">
        <v>174</v>
      </c>
      <c r="S33" s="75" t="s">
        <v>175</v>
      </c>
      <c r="T33" s="75" t="s">
        <v>176</v>
      </c>
      <c r="U33" s="75" t="s">
        <v>177</v>
      </c>
      <c r="V33" s="75" t="s">
        <v>178</v>
      </c>
      <c r="W33" s="75" t="s">
        <v>7</v>
      </c>
      <c r="X33" s="75" t="s">
        <v>8</v>
      </c>
      <c r="Y33" s="75" t="s">
        <v>179</v>
      </c>
      <c r="Z33" s="75" t="s">
        <v>180</v>
      </c>
      <c r="AA33" s="75" t="s">
        <v>181</v>
      </c>
      <c r="AB33" s="75" t="s">
        <v>164</v>
      </c>
      <c r="AC33" s="75" t="s">
        <v>165</v>
      </c>
      <c r="AD33" s="75" t="s">
        <v>4</v>
      </c>
      <c r="AE33" s="75" t="s">
        <v>182</v>
      </c>
      <c r="AF33" s="75" t="s">
        <v>40</v>
      </c>
      <c r="AG33" s="75" t="s">
        <v>41</v>
      </c>
    </row>
    <row r="34" spans="1:33" s="7" customFormat="1" x14ac:dyDescent="0.2">
      <c r="A34" s="56">
        <v>1996</v>
      </c>
      <c r="B34" s="88">
        <v>39883139</v>
      </c>
      <c r="C34" s="89">
        <v>25914029</v>
      </c>
      <c r="D34" s="89">
        <v>9288025</v>
      </c>
      <c r="E34" s="89">
        <v>4681085</v>
      </c>
      <c r="F34" s="88">
        <v>69020748</v>
      </c>
      <c r="G34" s="88">
        <v>396115</v>
      </c>
      <c r="H34" s="88"/>
      <c r="I34" s="88"/>
      <c r="J34" s="88">
        <v>299803</v>
      </c>
      <c r="K34" s="88">
        <v>4987818</v>
      </c>
      <c r="L34" s="88">
        <v>1230</v>
      </c>
      <c r="M34" s="88">
        <v>8115</v>
      </c>
      <c r="N34" s="88">
        <v>31644</v>
      </c>
      <c r="O34" s="88">
        <v>28616</v>
      </c>
      <c r="P34" s="88">
        <v>1410</v>
      </c>
      <c r="Q34" s="88"/>
      <c r="R34" s="88">
        <v>6601</v>
      </c>
      <c r="S34" s="88">
        <v>1246</v>
      </c>
      <c r="T34" s="88">
        <v>6503</v>
      </c>
      <c r="U34" s="88">
        <v>26053</v>
      </c>
      <c r="V34" s="88"/>
      <c r="W34" s="88">
        <v>269</v>
      </c>
      <c r="X34" s="88">
        <v>1191</v>
      </c>
      <c r="Y34" s="88">
        <v>8170</v>
      </c>
      <c r="Z34" s="88">
        <v>121</v>
      </c>
      <c r="AA34" s="88">
        <v>8230</v>
      </c>
      <c r="AB34" s="88">
        <v>943</v>
      </c>
      <c r="AC34" s="88">
        <v>57974</v>
      </c>
      <c r="AD34" s="88">
        <v>221462</v>
      </c>
      <c r="AE34" s="88">
        <v>15996</v>
      </c>
      <c r="AF34" s="88">
        <v>1686679</v>
      </c>
      <c r="AG34" s="90">
        <f t="shared" ref="AG34:AG50" si="9">B34+SUM(F34:AF34)</f>
        <v>116700076</v>
      </c>
    </row>
    <row r="35" spans="1:33" s="7" customFormat="1" x14ac:dyDescent="0.2">
      <c r="A35" s="56">
        <v>1997</v>
      </c>
      <c r="B35" s="88">
        <v>44272614</v>
      </c>
      <c r="C35" s="89">
        <v>38180660</v>
      </c>
      <c r="D35" s="89">
        <v>4480641</v>
      </c>
      <c r="E35" s="89">
        <v>1611313</v>
      </c>
      <c r="F35" s="88">
        <v>68442628</v>
      </c>
      <c r="G35" s="88">
        <v>118766</v>
      </c>
      <c r="H35" s="88">
        <v>2167</v>
      </c>
      <c r="I35" s="88"/>
      <c r="J35" s="88">
        <v>57602</v>
      </c>
      <c r="K35" s="88">
        <v>13144099</v>
      </c>
      <c r="L35" s="88"/>
      <c r="M35" s="88">
        <v>306892</v>
      </c>
      <c r="N35" s="88">
        <v>74550</v>
      </c>
      <c r="O35" s="88">
        <v>182725</v>
      </c>
      <c r="P35" s="88">
        <v>9549</v>
      </c>
      <c r="Q35" s="88"/>
      <c r="R35" s="88">
        <v>2354</v>
      </c>
      <c r="S35" s="88"/>
      <c r="T35" s="88">
        <v>420</v>
      </c>
      <c r="U35" s="88">
        <v>6569</v>
      </c>
      <c r="V35" s="88">
        <v>151</v>
      </c>
      <c r="W35" s="88">
        <v>17789</v>
      </c>
      <c r="X35" s="88">
        <v>4958</v>
      </c>
      <c r="Y35" s="88"/>
      <c r="Z35" s="88"/>
      <c r="AA35" s="88">
        <v>3853</v>
      </c>
      <c r="AB35" s="88">
        <v>4666</v>
      </c>
      <c r="AC35" s="88">
        <v>2790</v>
      </c>
      <c r="AD35" s="88">
        <v>18031</v>
      </c>
      <c r="AE35" s="88">
        <v>1783</v>
      </c>
      <c r="AF35" s="88">
        <v>3600840</v>
      </c>
      <c r="AG35" s="90">
        <f t="shared" si="9"/>
        <v>130275796</v>
      </c>
    </row>
    <row r="36" spans="1:33" s="7" customFormat="1" x14ac:dyDescent="0.2">
      <c r="A36" s="56">
        <v>1998</v>
      </c>
      <c r="B36" s="88">
        <v>41362277</v>
      </c>
      <c r="C36" s="89">
        <v>36701629</v>
      </c>
      <c r="D36" s="89">
        <v>3105098</v>
      </c>
      <c r="E36" s="89">
        <v>1555551</v>
      </c>
      <c r="F36" s="88">
        <v>102783498</v>
      </c>
      <c r="G36" s="88">
        <v>212354</v>
      </c>
      <c r="H36" s="88">
        <v>1309</v>
      </c>
      <c r="I36" s="88">
        <v>71144</v>
      </c>
      <c r="J36" s="88">
        <v>135866</v>
      </c>
      <c r="K36" s="88">
        <v>4949033</v>
      </c>
      <c r="L36" s="88">
        <v>2488</v>
      </c>
      <c r="M36" s="88">
        <v>298012</v>
      </c>
      <c r="N36" s="88">
        <v>3478492</v>
      </c>
      <c r="O36" s="88">
        <v>27096</v>
      </c>
      <c r="P36" s="88"/>
      <c r="Q36" s="88"/>
      <c r="R36" s="88">
        <v>1599</v>
      </c>
      <c r="S36" s="88"/>
      <c r="T36" s="88">
        <v>5910</v>
      </c>
      <c r="U36" s="88">
        <v>11209</v>
      </c>
      <c r="V36" s="88">
        <v>3110</v>
      </c>
      <c r="W36" s="88">
        <v>103269</v>
      </c>
      <c r="X36" s="88"/>
      <c r="Y36" s="88"/>
      <c r="Z36" s="88"/>
      <c r="AA36" s="88">
        <v>59119</v>
      </c>
      <c r="AB36" s="88">
        <v>1163</v>
      </c>
      <c r="AC36" s="88">
        <v>87453</v>
      </c>
      <c r="AD36" s="88">
        <v>186354</v>
      </c>
      <c r="AE36" s="88"/>
      <c r="AF36" s="88">
        <v>648286</v>
      </c>
      <c r="AG36" s="90">
        <f t="shared" si="9"/>
        <v>154429041</v>
      </c>
    </row>
    <row r="37" spans="1:33" s="7" customFormat="1" x14ac:dyDescent="0.2">
      <c r="A37" s="56">
        <v>1999</v>
      </c>
      <c r="B37" s="88">
        <v>45725039</v>
      </c>
      <c r="C37" s="89">
        <v>24417170</v>
      </c>
      <c r="D37" s="89">
        <v>17908330</v>
      </c>
      <c r="E37" s="89">
        <v>3399540</v>
      </c>
      <c r="F37" s="88">
        <v>76428415</v>
      </c>
      <c r="G37" s="88">
        <v>831548</v>
      </c>
      <c r="H37" s="88">
        <v>25616</v>
      </c>
      <c r="I37" s="88">
        <v>51933</v>
      </c>
      <c r="J37" s="88">
        <v>114942</v>
      </c>
      <c r="K37" s="88">
        <v>12713497</v>
      </c>
      <c r="L37" s="88">
        <v>4957</v>
      </c>
      <c r="M37" s="88">
        <v>105299</v>
      </c>
      <c r="N37" s="88">
        <v>182235</v>
      </c>
      <c r="O37" s="88">
        <v>11797</v>
      </c>
      <c r="P37" s="88">
        <v>2487</v>
      </c>
      <c r="Q37" s="88">
        <v>1431</v>
      </c>
      <c r="R37" s="88">
        <v>3383</v>
      </c>
      <c r="S37" s="88"/>
      <c r="T37" s="88">
        <v>3874</v>
      </c>
      <c r="U37" s="88"/>
      <c r="V37" s="88"/>
      <c r="W37" s="88">
        <v>2546</v>
      </c>
      <c r="X37" s="88">
        <v>101396</v>
      </c>
      <c r="Y37" s="88"/>
      <c r="Z37" s="88"/>
      <c r="AA37" s="88"/>
      <c r="AB37" s="88"/>
      <c r="AC37" s="88">
        <v>3116</v>
      </c>
      <c r="AD37" s="88">
        <v>142097</v>
      </c>
      <c r="AE37" s="88">
        <v>7970</v>
      </c>
      <c r="AF37" s="88">
        <v>1845385</v>
      </c>
      <c r="AG37" s="90">
        <f t="shared" si="9"/>
        <v>138308963</v>
      </c>
    </row>
    <row r="38" spans="1:33" s="7" customFormat="1" x14ac:dyDescent="0.2">
      <c r="A38" s="56">
        <v>2000</v>
      </c>
      <c r="B38" s="88">
        <v>40677760</v>
      </c>
      <c r="C38" s="89">
        <v>32067435</v>
      </c>
      <c r="D38" s="89">
        <v>6952394</v>
      </c>
      <c r="E38" s="89">
        <v>1657930</v>
      </c>
      <c r="F38" s="88">
        <v>96352438</v>
      </c>
      <c r="G38" s="88">
        <v>1026518</v>
      </c>
      <c r="H38" s="88">
        <v>18121</v>
      </c>
      <c r="I38" s="88">
        <v>29592</v>
      </c>
      <c r="J38" s="88">
        <v>137272</v>
      </c>
      <c r="K38" s="88">
        <v>5959073</v>
      </c>
      <c r="L38" s="88"/>
      <c r="M38" s="88">
        <v>414409</v>
      </c>
      <c r="N38" s="88">
        <v>108379</v>
      </c>
      <c r="O38" s="88">
        <v>10109</v>
      </c>
      <c r="P38" s="88">
        <v>4173</v>
      </c>
      <c r="Q38" s="88">
        <v>5762</v>
      </c>
      <c r="R38" s="88">
        <v>62393</v>
      </c>
      <c r="S38" s="88">
        <v>134444</v>
      </c>
      <c r="T38" s="88">
        <v>462</v>
      </c>
      <c r="U38" s="88">
        <v>43</v>
      </c>
      <c r="V38" s="88">
        <v>2909</v>
      </c>
      <c r="W38" s="88">
        <v>6149</v>
      </c>
      <c r="X38" s="88">
        <v>10954</v>
      </c>
      <c r="Y38" s="88"/>
      <c r="Z38" s="88">
        <v>317</v>
      </c>
      <c r="AA38" s="88">
        <v>345</v>
      </c>
      <c r="AB38" s="88">
        <v>148</v>
      </c>
      <c r="AC38" s="88">
        <v>2314</v>
      </c>
      <c r="AD38" s="88">
        <v>266475</v>
      </c>
      <c r="AE38" s="88"/>
      <c r="AF38" s="88">
        <v>4229338</v>
      </c>
      <c r="AG38" s="90">
        <f t="shared" si="9"/>
        <v>149459897</v>
      </c>
    </row>
    <row r="39" spans="1:33" s="7" customFormat="1" x14ac:dyDescent="0.2">
      <c r="A39" s="56">
        <v>2001</v>
      </c>
      <c r="B39" s="88">
        <v>72565202</v>
      </c>
      <c r="C39" s="89">
        <v>54942062</v>
      </c>
      <c r="D39" s="89">
        <v>15720669</v>
      </c>
      <c r="E39" s="89">
        <v>1902471</v>
      </c>
      <c r="F39" s="88">
        <v>78517786</v>
      </c>
      <c r="G39" s="88">
        <v>1464474</v>
      </c>
      <c r="H39" s="88">
        <v>3286</v>
      </c>
      <c r="I39" s="88">
        <v>290996</v>
      </c>
      <c r="J39" s="88">
        <v>697525</v>
      </c>
      <c r="K39" s="88">
        <v>6805297</v>
      </c>
      <c r="L39" s="88">
        <v>3488</v>
      </c>
      <c r="M39" s="88">
        <v>1505</v>
      </c>
      <c r="N39" s="88">
        <v>240598</v>
      </c>
      <c r="O39" s="88"/>
      <c r="P39" s="88"/>
      <c r="Q39" s="88">
        <v>32776</v>
      </c>
      <c r="R39" s="88">
        <v>681</v>
      </c>
      <c r="S39" s="88">
        <v>200282</v>
      </c>
      <c r="T39" s="88">
        <v>918</v>
      </c>
      <c r="U39" s="88">
        <v>3896</v>
      </c>
      <c r="V39" s="88">
        <v>76</v>
      </c>
      <c r="W39" s="88">
        <v>26519</v>
      </c>
      <c r="X39" s="88">
        <v>391276</v>
      </c>
      <c r="Y39" s="88"/>
      <c r="Z39" s="88"/>
      <c r="AA39" s="88"/>
      <c r="AB39" s="88"/>
      <c r="AC39" s="88">
        <v>43436</v>
      </c>
      <c r="AD39" s="88">
        <v>91228</v>
      </c>
      <c r="AE39" s="88">
        <v>16480</v>
      </c>
      <c r="AF39" s="88">
        <v>7136584</v>
      </c>
      <c r="AG39" s="90">
        <f t="shared" si="9"/>
        <v>168534309</v>
      </c>
    </row>
    <row r="40" spans="1:33" s="7" customFormat="1" x14ac:dyDescent="0.2">
      <c r="A40" s="56">
        <v>2002</v>
      </c>
      <c r="B40" s="88">
        <v>57555962</v>
      </c>
      <c r="C40" s="89">
        <v>42719582</v>
      </c>
      <c r="D40" s="89">
        <v>12109815</v>
      </c>
      <c r="E40" s="89">
        <v>2726565</v>
      </c>
      <c r="F40" s="88">
        <v>85368443</v>
      </c>
      <c r="G40" s="88">
        <v>1456770</v>
      </c>
      <c r="H40" s="88">
        <v>19348</v>
      </c>
      <c r="I40" s="88"/>
      <c r="J40" s="88">
        <v>2357298</v>
      </c>
      <c r="K40" s="88">
        <v>8577679</v>
      </c>
      <c r="L40" s="88"/>
      <c r="M40" s="88">
        <v>10713</v>
      </c>
      <c r="N40" s="88">
        <v>345735</v>
      </c>
      <c r="O40" s="88">
        <v>41864</v>
      </c>
      <c r="P40" s="88"/>
      <c r="Q40" s="88"/>
      <c r="R40" s="88">
        <v>32917</v>
      </c>
      <c r="S40" s="88">
        <v>6326</v>
      </c>
      <c r="T40" s="88">
        <v>7757</v>
      </c>
      <c r="U40" s="88">
        <v>45622</v>
      </c>
      <c r="V40" s="88">
        <v>63465</v>
      </c>
      <c r="W40" s="88">
        <v>4453</v>
      </c>
      <c r="X40" s="88">
        <v>23026</v>
      </c>
      <c r="Y40" s="88"/>
      <c r="Z40" s="88"/>
      <c r="AA40" s="88"/>
      <c r="AB40" s="88">
        <v>213</v>
      </c>
      <c r="AC40" s="88">
        <v>49979</v>
      </c>
      <c r="AD40" s="88">
        <v>68796</v>
      </c>
      <c r="AE40" s="88">
        <v>8201</v>
      </c>
      <c r="AF40" s="88">
        <v>8461001</v>
      </c>
      <c r="AG40" s="90">
        <f t="shared" si="9"/>
        <v>164505568</v>
      </c>
    </row>
    <row r="41" spans="1:33" s="7" customFormat="1" x14ac:dyDescent="0.2">
      <c r="A41" s="56">
        <v>2003</v>
      </c>
      <c r="B41" s="88">
        <v>55983430</v>
      </c>
      <c r="C41" s="89">
        <v>38031370</v>
      </c>
      <c r="D41" s="89">
        <v>14748596</v>
      </c>
      <c r="E41" s="89">
        <v>3203464</v>
      </c>
      <c r="F41" s="88">
        <v>85596877</v>
      </c>
      <c r="G41" s="88">
        <v>1623051</v>
      </c>
      <c r="H41" s="88">
        <v>2816</v>
      </c>
      <c r="I41" s="88">
        <v>98268</v>
      </c>
      <c r="J41" s="88">
        <v>532293</v>
      </c>
      <c r="K41" s="88">
        <v>5126459</v>
      </c>
      <c r="L41" s="88"/>
      <c r="M41" s="88"/>
      <c r="N41" s="88">
        <v>465647</v>
      </c>
      <c r="O41" s="88">
        <v>15664</v>
      </c>
      <c r="P41" s="88"/>
      <c r="Q41" s="88"/>
      <c r="R41" s="88">
        <v>117755</v>
      </c>
      <c r="S41" s="88">
        <v>24790</v>
      </c>
      <c r="T41" s="88">
        <v>3697</v>
      </c>
      <c r="U41" s="88">
        <v>8636</v>
      </c>
      <c r="V41" s="88">
        <v>1124</v>
      </c>
      <c r="W41" s="88">
        <v>11420</v>
      </c>
      <c r="X41" s="88">
        <v>13915</v>
      </c>
      <c r="Y41" s="88"/>
      <c r="Z41" s="88"/>
      <c r="AA41" s="88"/>
      <c r="AB41" s="88">
        <v>1974</v>
      </c>
      <c r="AC41" s="88">
        <v>467</v>
      </c>
      <c r="AD41" s="88">
        <v>69163</v>
      </c>
      <c r="AE41" s="88">
        <v>437</v>
      </c>
      <c r="AF41" s="88">
        <v>9289781</v>
      </c>
      <c r="AG41" s="90">
        <f t="shared" si="9"/>
        <v>158987664</v>
      </c>
    </row>
    <row r="42" spans="1:33" s="7" customFormat="1" x14ac:dyDescent="0.2">
      <c r="A42" s="56">
        <v>2004</v>
      </c>
      <c r="B42" s="88">
        <v>70784311</v>
      </c>
      <c r="C42" s="89">
        <v>34005519</v>
      </c>
      <c r="D42" s="89">
        <v>35706308</v>
      </c>
      <c r="E42" s="89">
        <v>1072485</v>
      </c>
      <c r="F42" s="88">
        <v>87042724</v>
      </c>
      <c r="G42" s="88">
        <v>1564591</v>
      </c>
      <c r="H42" s="88">
        <v>50382</v>
      </c>
      <c r="I42" s="88">
        <v>51297</v>
      </c>
      <c r="J42" s="88">
        <v>1220759</v>
      </c>
      <c r="K42" s="88">
        <v>13793254</v>
      </c>
      <c r="L42" s="88"/>
      <c r="M42" s="88"/>
      <c r="N42" s="88">
        <v>220621</v>
      </c>
      <c r="O42" s="88"/>
      <c r="P42" s="88"/>
      <c r="Q42" s="88">
        <v>64005</v>
      </c>
      <c r="R42" s="88">
        <v>20090</v>
      </c>
      <c r="S42" s="88">
        <v>10336</v>
      </c>
      <c r="T42" s="88">
        <v>4404</v>
      </c>
      <c r="U42" s="88">
        <v>12709</v>
      </c>
      <c r="V42" s="88">
        <v>3363</v>
      </c>
      <c r="W42" s="88">
        <v>7331</v>
      </c>
      <c r="X42" s="88">
        <v>39773</v>
      </c>
      <c r="Y42" s="88">
        <v>1139</v>
      </c>
      <c r="Z42" s="88"/>
      <c r="AA42" s="88">
        <v>227</v>
      </c>
      <c r="AB42" s="88">
        <v>4721</v>
      </c>
      <c r="AC42" s="88">
        <v>4313</v>
      </c>
      <c r="AD42" s="88">
        <v>57677</v>
      </c>
      <c r="AE42" s="88">
        <v>4281</v>
      </c>
      <c r="AF42" s="88">
        <v>4764204</v>
      </c>
      <c r="AG42" s="90">
        <f t="shared" si="9"/>
        <v>179726512</v>
      </c>
    </row>
    <row r="43" spans="1:33" s="7" customFormat="1" x14ac:dyDescent="0.2">
      <c r="A43" s="56">
        <v>2005</v>
      </c>
      <c r="B43" s="88">
        <v>57251853</v>
      </c>
      <c r="C43" s="89">
        <v>36331258</v>
      </c>
      <c r="D43" s="89">
        <v>17886462</v>
      </c>
      <c r="E43" s="89">
        <v>3034134</v>
      </c>
      <c r="F43" s="88">
        <v>73855502</v>
      </c>
      <c r="G43" s="88">
        <v>1351499</v>
      </c>
      <c r="H43" s="88">
        <v>4237</v>
      </c>
      <c r="I43" s="88">
        <v>105751</v>
      </c>
      <c r="J43" s="88">
        <v>294368</v>
      </c>
      <c r="K43" s="88">
        <v>23266287</v>
      </c>
      <c r="L43" s="88"/>
      <c r="M43" s="88">
        <v>25804</v>
      </c>
      <c r="N43" s="88">
        <v>572246</v>
      </c>
      <c r="O43" s="88"/>
      <c r="P43" s="88"/>
      <c r="Q43" s="88"/>
      <c r="R43" s="88">
        <v>189269</v>
      </c>
      <c r="S43" s="88"/>
      <c r="T43" s="88">
        <v>29423</v>
      </c>
      <c r="U43" s="88">
        <v>238</v>
      </c>
      <c r="V43" s="88">
        <v>3508</v>
      </c>
      <c r="W43" s="88">
        <v>129637</v>
      </c>
      <c r="X43" s="88">
        <v>613328</v>
      </c>
      <c r="Y43" s="88"/>
      <c r="Z43" s="88"/>
      <c r="AA43" s="88">
        <v>37328</v>
      </c>
      <c r="AB43" s="88">
        <v>36080</v>
      </c>
      <c r="AC43" s="88">
        <v>22716</v>
      </c>
      <c r="AD43" s="88">
        <v>515931</v>
      </c>
      <c r="AE43" s="88">
        <v>15521</v>
      </c>
      <c r="AF43" s="88">
        <v>1175631</v>
      </c>
      <c r="AG43" s="90">
        <f t="shared" si="9"/>
        <v>159496157</v>
      </c>
    </row>
    <row r="44" spans="1:33" s="7" customFormat="1" x14ac:dyDescent="0.2">
      <c r="A44" s="69">
        <v>2006</v>
      </c>
      <c r="B44" s="257">
        <v>79482347</v>
      </c>
      <c r="C44" s="257">
        <v>57053293</v>
      </c>
      <c r="D44" s="257">
        <v>17946584</v>
      </c>
      <c r="E44" s="257">
        <v>4482470</v>
      </c>
      <c r="F44" s="257">
        <v>77049053</v>
      </c>
      <c r="G44" s="257">
        <v>737343</v>
      </c>
      <c r="H44" s="257">
        <v>54238</v>
      </c>
      <c r="I44" s="257">
        <v>59600</v>
      </c>
      <c r="J44" s="257">
        <v>2985551</v>
      </c>
      <c r="K44" s="257">
        <v>9533729</v>
      </c>
      <c r="L44" s="257">
        <v>0</v>
      </c>
      <c r="M44" s="257">
        <v>16856</v>
      </c>
      <c r="N44" s="257">
        <v>230975</v>
      </c>
      <c r="O44" s="257">
        <v>137908</v>
      </c>
      <c r="P44" s="257">
        <v>0</v>
      </c>
      <c r="Q44" s="257">
        <v>0</v>
      </c>
      <c r="R44" s="257">
        <v>0</v>
      </c>
      <c r="S44" s="257">
        <v>0</v>
      </c>
      <c r="T44" s="257">
        <v>7198</v>
      </c>
      <c r="U44" s="257">
        <v>217513</v>
      </c>
      <c r="V44" s="257">
        <v>6639</v>
      </c>
      <c r="W44" s="257">
        <v>483324</v>
      </c>
      <c r="X44" s="257">
        <v>542599</v>
      </c>
      <c r="Y44" s="257">
        <v>226265</v>
      </c>
      <c r="Z44" s="257">
        <v>86975</v>
      </c>
      <c r="AA44" s="257">
        <v>0</v>
      </c>
      <c r="AB44" s="257">
        <v>48780</v>
      </c>
      <c r="AC44" s="257">
        <v>14227</v>
      </c>
      <c r="AD44" s="257">
        <v>653431</v>
      </c>
      <c r="AE44" s="257">
        <v>5066</v>
      </c>
      <c r="AF44" s="257">
        <v>1129379</v>
      </c>
      <c r="AG44" s="90">
        <f t="shared" si="9"/>
        <v>173708996</v>
      </c>
    </row>
    <row r="45" spans="1:33" s="7" customFormat="1" x14ac:dyDescent="0.2">
      <c r="A45" s="69">
        <v>2007</v>
      </c>
      <c r="B45" s="257">
        <v>55986590</v>
      </c>
      <c r="C45" s="257">
        <v>38943991</v>
      </c>
      <c r="D45" s="257">
        <v>13061512</v>
      </c>
      <c r="E45" s="257">
        <v>3981087</v>
      </c>
      <c r="F45" s="257">
        <v>81037586</v>
      </c>
      <c r="G45" s="257">
        <v>2098993</v>
      </c>
      <c r="H45" s="257">
        <v>9872</v>
      </c>
      <c r="I45" s="257">
        <v>49695</v>
      </c>
      <c r="J45" s="257">
        <v>182928</v>
      </c>
      <c r="K45" s="257">
        <v>16176354</v>
      </c>
      <c r="L45" s="257">
        <v>0</v>
      </c>
      <c r="M45" s="257">
        <v>77417</v>
      </c>
      <c r="N45" s="257">
        <v>71008</v>
      </c>
      <c r="O45" s="257">
        <v>6059</v>
      </c>
      <c r="P45" s="257">
        <v>0</v>
      </c>
      <c r="Q45" s="257">
        <v>232</v>
      </c>
      <c r="R45" s="257">
        <v>16417</v>
      </c>
      <c r="S45" s="257">
        <v>0</v>
      </c>
      <c r="T45" s="257">
        <v>10808</v>
      </c>
      <c r="U45" s="257">
        <v>23724</v>
      </c>
      <c r="V45" s="257">
        <v>28896</v>
      </c>
      <c r="W45" s="257">
        <v>222516</v>
      </c>
      <c r="X45" s="257">
        <v>1299677</v>
      </c>
      <c r="Y45" s="257">
        <v>196522</v>
      </c>
      <c r="Z45" s="257">
        <v>0</v>
      </c>
      <c r="AA45" s="257">
        <v>0</v>
      </c>
      <c r="AB45" s="257">
        <v>0</v>
      </c>
      <c r="AC45" s="257">
        <v>5245</v>
      </c>
      <c r="AD45" s="257">
        <v>363056</v>
      </c>
      <c r="AE45" s="257">
        <v>72483</v>
      </c>
      <c r="AF45" s="257">
        <v>1383345</v>
      </c>
      <c r="AG45" s="90">
        <f t="shared" si="9"/>
        <v>159319423</v>
      </c>
    </row>
    <row r="46" spans="1:33" s="7" customFormat="1" x14ac:dyDescent="0.2">
      <c r="A46" s="69">
        <v>2008</v>
      </c>
      <c r="B46" s="257">
        <v>80393732</v>
      </c>
      <c r="C46" s="257">
        <v>60031199</v>
      </c>
      <c r="D46" s="257">
        <v>17864933</v>
      </c>
      <c r="E46" s="257">
        <v>2497600</v>
      </c>
      <c r="F46" s="257">
        <v>76264024</v>
      </c>
      <c r="G46" s="257">
        <v>944218</v>
      </c>
      <c r="H46" s="257">
        <v>251634</v>
      </c>
      <c r="I46" s="257">
        <v>2092</v>
      </c>
      <c r="J46" s="257">
        <v>2935100</v>
      </c>
      <c r="K46" s="257">
        <v>9149812</v>
      </c>
      <c r="L46" s="257">
        <v>0</v>
      </c>
      <c r="M46" s="257">
        <v>48259</v>
      </c>
      <c r="N46" s="257">
        <v>1016376</v>
      </c>
      <c r="O46" s="257">
        <v>0</v>
      </c>
      <c r="P46" s="257">
        <v>21796</v>
      </c>
      <c r="Q46" s="257">
        <v>8841</v>
      </c>
      <c r="R46" s="257">
        <v>87542</v>
      </c>
      <c r="S46" s="257">
        <v>56781</v>
      </c>
      <c r="T46" s="257">
        <v>19867</v>
      </c>
      <c r="U46" s="257">
        <v>858007</v>
      </c>
      <c r="V46" s="257">
        <v>137917</v>
      </c>
      <c r="W46" s="257">
        <v>228537</v>
      </c>
      <c r="X46" s="257">
        <v>111654</v>
      </c>
      <c r="Y46" s="257">
        <v>118027</v>
      </c>
      <c r="Z46" s="257">
        <v>0</v>
      </c>
      <c r="AA46" s="257">
        <v>0</v>
      </c>
      <c r="AB46" s="257">
        <v>0</v>
      </c>
      <c r="AC46" s="257">
        <v>85260</v>
      </c>
      <c r="AD46" s="257">
        <v>101039</v>
      </c>
      <c r="AE46" s="257">
        <v>19347</v>
      </c>
      <c r="AF46" s="257">
        <v>1411828</v>
      </c>
      <c r="AG46" s="90">
        <f t="shared" si="9"/>
        <v>174271690</v>
      </c>
    </row>
    <row r="47" spans="1:33" s="7" customFormat="1" x14ac:dyDescent="0.2">
      <c r="A47" s="69">
        <v>2009</v>
      </c>
      <c r="B47" s="257">
        <v>68283989</v>
      </c>
      <c r="C47" s="257">
        <v>47270370</v>
      </c>
      <c r="D47" s="257">
        <v>18089156</v>
      </c>
      <c r="E47" s="257">
        <v>2924463</v>
      </c>
      <c r="F47" s="257">
        <v>95329975</v>
      </c>
      <c r="G47" s="257">
        <v>1336939</v>
      </c>
      <c r="H47" s="257">
        <v>10150</v>
      </c>
      <c r="I47" s="257">
        <v>15546</v>
      </c>
      <c r="J47" s="257">
        <v>1977937</v>
      </c>
      <c r="K47" s="257">
        <v>12693468</v>
      </c>
      <c r="L47" s="257">
        <v>16656</v>
      </c>
      <c r="M47" s="257">
        <v>7837</v>
      </c>
      <c r="N47" s="257">
        <v>249153</v>
      </c>
      <c r="O47" s="257">
        <v>0</v>
      </c>
      <c r="P47" s="257">
        <v>33252</v>
      </c>
      <c r="Q47" s="257">
        <v>8000</v>
      </c>
      <c r="R47" s="257">
        <v>12681</v>
      </c>
      <c r="S47" s="257">
        <v>1276482</v>
      </c>
      <c r="T47" s="257">
        <v>9949</v>
      </c>
      <c r="U47" s="257">
        <v>1720572</v>
      </c>
      <c r="V47" s="257">
        <v>85770</v>
      </c>
      <c r="W47" s="257">
        <v>80242</v>
      </c>
      <c r="X47" s="257">
        <v>187478</v>
      </c>
      <c r="Y47" s="257">
        <v>136295</v>
      </c>
      <c r="Z47" s="257">
        <v>0</v>
      </c>
      <c r="AA47" s="257">
        <v>542508</v>
      </c>
      <c r="AB47" s="257">
        <v>6200</v>
      </c>
      <c r="AC47" s="257">
        <v>176406</v>
      </c>
      <c r="AD47" s="257">
        <v>1446910</v>
      </c>
      <c r="AE47" s="257">
        <v>18117</v>
      </c>
      <c r="AF47" s="257">
        <v>725366</v>
      </c>
      <c r="AG47" s="90">
        <f t="shared" si="9"/>
        <v>186387878</v>
      </c>
    </row>
    <row r="48" spans="1:33" s="7" customFormat="1" x14ac:dyDescent="0.2">
      <c r="A48" s="69">
        <v>2010</v>
      </c>
      <c r="B48" s="257">
        <v>68367957</v>
      </c>
      <c r="C48" s="257">
        <v>51313971</v>
      </c>
      <c r="D48" s="257">
        <v>12522278</v>
      </c>
      <c r="E48" s="257">
        <v>4531708</v>
      </c>
      <c r="F48" s="257">
        <v>85524335</v>
      </c>
      <c r="G48" s="257">
        <v>345090</v>
      </c>
      <c r="H48" s="257">
        <v>1305246</v>
      </c>
      <c r="I48" s="257">
        <v>78819</v>
      </c>
      <c r="J48" s="257">
        <v>2435833</v>
      </c>
      <c r="K48" s="257">
        <v>23229737</v>
      </c>
      <c r="L48" s="257">
        <v>3518</v>
      </c>
      <c r="M48" s="257">
        <v>27665</v>
      </c>
      <c r="N48" s="257">
        <v>486536</v>
      </c>
      <c r="O48" s="257">
        <v>0</v>
      </c>
      <c r="P48" s="257">
        <v>15989</v>
      </c>
      <c r="Q48" s="257">
        <v>0</v>
      </c>
      <c r="R48" s="257">
        <v>122971</v>
      </c>
      <c r="S48" s="257">
        <v>430619</v>
      </c>
      <c r="T48" s="257">
        <v>25471</v>
      </c>
      <c r="U48" s="257">
        <v>643653</v>
      </c>
      <c r="V48" s="257">
        <v>16456</v>
      </c>
      <c r="W48" s="257">
        <v>137777</v>
      </c>
      <c r="X48" s="257">
        <v>46390</v>
      </c>
      <c r="Y48" s="257">
        <v>379307</v>
      </c>
      <c r="Z48" s="257">
        <v>71766</v>
      </c>
      <c r="AA48" s="257">
        <v>0</v>
      </c>
      <c r="AB48" s="257">
        <v>43282</v>
      </c>
      <c r="AC48" s="257">
        <v>4707</v>
      </c>
      <c r="AD48" s="257">
        <v>123372</v>
      </c>
      <c r="AE48" s="257">
        <v>58460</v>
      </c>
      <c r="AF48" s="257">
        <v>502777</v>
      </c>
      <c r="AG48" s="90">
        <f t="shared" si="9"/>
        <v>184427733</v>
      </c>
    </row>
    <row r="49" spans="1:33" s="7" customFormat="1" x14ac:dyDescent="0.2">
      <c r="A49" s="69">
        <v>2011</v>
      </c>
      <c r="B49" s="257">
        <v>82711954</v>
      </c>
      <c r="C49" s="257">
        <v>57907134</v>
      </c>
      <c r="D49" s="257">
        <v>19206152</v>
      </c>
      <c r="E49" s="257">
        <v>5598668</v>
      </c>
      <c r="F49" s="257">
        <v>93669369</v>
      </c>
      <c r="G49" s="257">
        <v>1556919</v>
      </c>
      <c r="H49" s="257">
        <v>18793</v>
      </c>
      <c r="I49" s="257">
        <v>130738</v>
      </c>
      <c r="J49" s="257">
        <v>2697642</v>
      </c>
      <c r="K49" s="257">
        <v>15034970</v>
      </c>
      <c r="L49" s="257">
        <v>11376</v>
      </c>
      <c r="M49" s="257">
        <v>79471</v>
      </c>
      <c r="N49" s="257">
        <v>268487</v>
      </c>
      <c r="O49" s="257">
        <v>0</v>
      </c>
      <c r="P49" s="257">
        <v>66007</v>
      </c>
      <c r="Q49" s="257">
        <v>0</v>
      </c>
      <c r="R49" s="257">
        <v>77671</v>
      </c>
      <c r="S49" s="257">
        <v>64770</v>
      </c>
      <c r="T49" s="257">
        <v>46939</v>
      </c>
      <c r="U49" s="257">
        <v>1222298</v>
      </c>
      <c r="V49" s="257">
        <v>22513</v>
      </c>
      <c r="W49" s="257">
        <v>6904</v>
      </c>
      <c r="X49" s="257">
        <v>260218</v>
      </c>
      <c r="Y49" s="257">
        <v>106186</v>
      </c>
      <c r="Z49" s="257">
        <v>4132</v>
      </c>
      <c r="AA49" s="257">
        <v>0</v>
      </c>
      <c r="AB49" s="257">
        <v>4512</v>
      </c>
      <c r="AC49" s="257">
        <v>967663</v>
      </c>
      <c r="AD49" s="257">
        <v>1062696</v>
      </c>
      <c r="AE49" s="257">
        <v>26958</v>
      </c>
      <c r="AF49" s="257">
        <v>567866</v>
      </c>
      <c r="AG49" s="90">
        <f t="shared" si="9"/>
        <v>200687052</v>
      </c>
    </row>
    <row r="50" spans="1:33" s="7" customFormat="1" x14ac:dyDescent="0.2">
      <c r="A50" s="69">
        <v>2012</v>
      </c>
      <c r="B50" s="257">
        <v>72017618</v>
      </c>
      <c r="C50" s="257">
        <v>48649270</v>
      </c>
      <c r="D50" s="257">
        <v>18413377</v>
      </c>
      <c r="E50" s="257">
        <v>4954971</v>
      </c>
      <c r="F50" s="257">
        <v>79545566</v>
      </c>
      <c r="G50" s="257">
        <v>403164</v>
      </c>
      <c r="H50" s="257">
        <v>206331</v>
      </c>
      <c r="I50" s="257">
        <v>344617</v>
      </c>
      <c r="J50" s="257">
        <v>996034</v>
      </c>
      <c r="K50" s="257">
        <v>19709981</v>
      </c>
      <c r="L50" s="257">
        <v>0</v>
      </c>
      <c r="M50" s="257">
        <v>34100</v>
      </c>
      <c r="N50" s="257">
        <v>641288</v>
      </c>
      <c r="O50" s="257">
        <v>6709</v>
      </c>
      <c r="P50" s="257">
        <v>10296</v>
      </c>
      <c r="Q50" s="257">
        <v>19245</v>
      </c>
      <c r="R50" s="257">
        <v>217875</v>
      </c>
      <c r="S50" s="257">
        <v>4763</v>
      </c>
      <c r="T50" s="257">
        <v>23220</v>
      </c>
      <c r="U50" s="257">
        <v>157462</v>
      </c>
      <c r="V50" s="257">
        <v>9380</v>
      </c>
      <c r="W50" s="257">
        <v>831324</v>
      </c>
      <c r="X50" s="257">
        <v>31372</v>
      </c>
      <c r="Y50" s="257">
        <v>98951</v>
      </c>
      <c r="Z50" s="257">
        <v>240792</v>
      </c>
      <c r="AA50" s="257">
        <v>0</v>
      </c>
      <c r="AB50" s="257">
        <v>43452</v>
      </c>
      <c r="AC50" s="257">
        <v>87642</v>
      </c>
      <c r="AD50" s="257">
        <v>728969</v>
      </c>
      <c r="AE50" s="257">
        <v>120512</v>
      </c>
      <c r="AF50" s="257">
        <v>4707402</v>
      </c>
      <c r="AG50" s="90">
        <f t="shared" si="9"/>
        <v>181238065</v>
      </c>
    </row>
    <row r="51" spans="1:33" s="7" customFormat="1" x14ac:dyDescent="0.2">
      <c r="A51" s="69">
        <v>2013</v>
      </c>
      <c r="B51" s="257">
        <v>58855329</v>
      </c>
      <c r="C51" s="257">
        <v>39701412</v>
      </c>
      <c r="D51" s="257">
        <v>16073026</v>
      </c>
      <c r="E51" s="257">
        <v>3080891</v>
      </c>
      <c r="F51" s="257">
        <v>96876640</v>
      </c>
      <c r="G51" s="257">
        <v>1573966</v>
      </c>
      <c r="H51" s="257">
        <v>616429</v>
      </c>
      <c r="I51" s="257">
        <v>541032</v>
      </c>
      <c r="J51" s="257">
        <v>1383844</v>
      </c>
      <c r="K51" s="257">
        <v>7475392</v>
      </c>
      <c r="L51" s="257">
        <v>109504</v>
      </c>
      <c r="M51" s="257">
        <v>5081</v>
      </c>
      <c r="N51" s="257">
        <v>84150</v>
      </c>
      <c r="O51" s="257">
        <v>13285</v>
      </c>
      <c r="P51" s="257">
        <v>0</v>
      </c>
      <c r="Q51" s="257">
        <v>520</v>
      </c>
      <c r="R51" s="257">
        <v>2024</v>
      </c>
      <c r="S51" s="257">
        <v>27196</v>
      </c>
      <c r="T51" s="257">
        <v>166368</v>
      </c>
      <c r="U51" s="257">
        <v>1111161</v>
      </c>
      <c r="V51" s="257">
        <v>5274</v>
      </c>
      <c r="W51" s="257">
        <v>1713377</v>
      </c>
      <c r="X51" s="257">
        <v>358512</v>
      </c>
      <c r="Y51" s="257">
        <v>437843</v>
      </c>
      <c r="Z51" s="257">
        <v>0</v>
      </c>
      <c r="AA51" s="257">
        <v>0</v>
      </c>
      <c r="AB51" s="257">
        <v>31980</v>
      </c>
      <c r="AC51" s="257">
        <v>0</v>
      </c>
      <c r="AD51" s="257">
        <v>530171</v>
      </c>
      <c r="AE51" s="257">
        <v>35617</v>
      </c>
      <c r="AF51" s="257">
        <v>3295282</v>
      </c>
      <c r="AG51" s="90">
        <f t="shared" ref="AG51:AG53" si="10">B51+SUM(F51:AF51)</f>
        <v>175249977</v>
      </c>
    </row>
    <row r="52" spans="1:33" s="7" customFormat="1" x14ac:dyDescent="0.2">
      <c r="A52" s="69">
        <v>2014</v>
      </c>
      <c r="B52" s="257">
        <v>84826640</v>
      </c>
      <c r="C52" s="257">
        <v>59269340</v>
      </c>
      <c r="D52" s="257">
        <v>21737970</v>
      </c>
      <c r="E52" s="257">
        <v>3819330</v>
      </c>
      <c r="F52" s="257">
        <v>86150703</v>
      </c>
      <c r="G52" s="257">
        <v>1646542</v>
      </c>
      <c r="H52" s="257">
        <v>70373</v>
      </c>
      <c r="I52" s="257">
        <v>225267</v>
      </c>
      <c r="J52" s="257">
        <v>254154</v>
      </c>
      <c r="K52" s="257">
        <v>6073656</v>
      </c>
      <c r="L52" s="257">
        <v>0</v>
      </c>
      <c r="M52" s="257">
        <v>18817</v>
      </c>
      <c r="N52" s="257">
        <v>216939</v>
      </c>
      <c r="O52" s="257">
        <v>501</v>
      </c>
      <c r="P52" s="257">
        <v>535484</v>
      </c>
      <c r="Q52" s="257">
        <v>0</v>
      </c>
      <c r="R52" s="257">
        <v>179024</v>
      </c>
      <c r="S52" s="257">
        <v>215342</v>
      </c>
      <c r="T52" s="257">
        <v>128289</v>
      </c>
      <c r="U52" s="257">
        <v>212799</v>
      </c>
      <c r="V52" s="257">
        <v>238397</v>
      </c>
      <c r="W52" s="257">
        <v>1077100</v>
      </c>
      <c r="X52" s="257">
        <v>268265</v>
      </c>
      <c r="Y52" s="257">
        <v>50284</v>
      </c>
      <c r="Z52" s="257">
        <v>0</v>
      </c>
      <c r="AA52" s="257">
        <v>0</v>
      </c>
      <c r="AB52" s="257">
        <v>50748</v>
      </c>
      <c r="AC52" s="257">
        <v>1791</v>
      </c>
      <c r="AD52" s="257">
        <v>994718</v>
      </c>
      <c r="AE52" s="257">
        <v>73124</v>
      </c>
      <c r="AF52" s="257">
        <v>4722098</v>
      </c>
      <c r="AG52" s="90">
        <f t="shared" si="10"/>
        <v>188231055</v>
      </c>
    </row>
    <row r="53" spans="1:33" s="7" customFormat="1" x14ac:dyDescent="0.2">
      <c r="A53" s="69">
        <v>2015</v>
      </c>
      <c r="B53" s="257">
        <v>60217944</v>
      </c>
      <c r="C53" s="257">
        <v>40958286</v>
      </c>
      <c r="D53" s="257">
        <v>14544104</v>
      </c>
      <c r="E53" s="257">
        <v>4715555</v>
      </c>
      <c r="F53" s="257">
        <v>98611674</v>
      </c>
      <c r="G53" s="257">
        <v>2281262</v>
      </c>
      <c r="H53" s="257">
        <v>7114</v>
      </c>
      <c r="I53" s="257">
        <v>67614</v>
      </c>
      <c r="J53" s="257">
        <v>561216</v>
      </c>
      <c r="K53" s="257">
        <v>13974791</v>
      </c>
      <c r="L53" s="257">
        <v>0</v>
      </c>
      <c r="M53" s="257">
        <v>7149</v>
      </c>
      <c r="N53" s="257">
        <v>292634</v>
      </c>
      <c r="O53" s="257">
        <v>33793</v>
      </c>
      <c r="P53" s="257">
        <v>0</v>
      </c>
      <c r="Q53" s="257">
        <v>11408</v>
      </c>
      <c r="R53" s="257">
        <v>78885</v>
      </c>
      <c r="S53" s="257">
        <v>28829</v>
      </c>
      <c r="T53" s="257">
        <v>35142</v>
      </c>
      <c r="U53" s="257">
        <v>2392880</v>
      </c>
      <c r="V53" s="257">
        <v>181769</v>
      </c>
      <c r="W53" s="257">
        <v>214430</v>
      </c>
      <c r="X53" s="257">
        <v>12341</v>
      </c>
      <c r="Y53" s="257">
        <v>59008</v>
      </c>
      <c r="Z53" s="257">
        <v>0</v>
      </c>
      <c r="AA53" s="257">
        <v>0</v>
      </c>
      <c r="AB53" s="257">
        <v>97988</v>
      </c>
      <c r="AC53" s="257">
        <v>604060</v>
      </c>
      <c r="AD53" s="257">
        <v>756342</v>
      </c>
      <c r="AE53" s="257">
        <v>0</v>
      </c>
      <c r="AF53" s="257">
        <v>1312815</v>
      </c>
      <c r="AG53" s="90">
        <f t="shared" si="10"/>
        <v>181841088</v>
      </c>
    </row>
    <row r="54" spans="1:33" s="7" customFormat="1" x14ac:dyDescent="0.2">
      <c r="A54" s="69">
        <v>2016</v>
      </c>
      <c r="B54" s="257">
        <v>67890631</v>
      </c>
      <c r="C54" s="257">
        <v>43203890</v>
      </c>
      <c r="D54" s="257">
        <v>17751302</v>
      </c>
      <c r="E54" s="257">
        <v>6935440</v>
      </c>
      <c r="F54" s="257">
        <v>104159433</v>
      </c>
      <c r="G54" s="257">
        <v>2097212</v>
      </c>
      <c r="H54" s="257">
        <v>507969</v>
      </c>
      <c r="I54" s="257">
        <v>346788</v>
      </c>
      <c r="J54" s="257">
        <v>1333455</v>
      </c>
      <c r="K54" s="257">
        <v>12468710</v>
      </c>
      <c r="L54" s="257">
        <v>209</v>
      </c>
      <c r="M54" s="257">
        <v>118670</v>
      </c>
      <c r="N54" s="257">
        <v>97040</v>
      </c>
      <c r="O54" s="257">
        <v>13630</v>
      </c>
      <c r="P54" s="257">
        <v>0</v>
      </c>
      <c r="Q54" s="257">
        <v>4371</v>
      </c>
      <c r="R54" s="257">
        <v>25223</v>
      </c>
      <c r="S54" s="257">
        <v>13154</v>
      </c>
      <c r="T54" s="257">
        <v>4205</v>
      </c>
      <c r="U54" s="257">
        <v>28740</v>
      </c>
      <c r="V54" s="257">
        <v>242177</v>
      </c>
      <c r="W54" s="257">
        <v>451522</v>
      </c>
      <c r="X54" s="257">
        <v>47244</v>
      </c>
      <c r="Y54" s="257">
        <v>656276</v>
      </c>
      <c r="Z54" s="257">
        <v>13577</v>
      </c>
      <c r="AA54" s="257">
        <v>0</v>
      </c>
      <c r="AB54" s="257">
        <v>255503</v>
      </c>
      <c r="AC54" s="257">
        <v>93901</v>
      </c>
      <c r="AD54" s="257">
        <v>273073</v>
      </c>
      <c r="AE54" s="257">
        <v>18014</v>
      </c>
      <c r="AF54" s="257">
        <v>1048281</v>
      </c>
      <c r="AG54" s="90">
        <f t="shared" ref="AG54:AG55" si="11">B54+SUM(F54:AF54)</f>
        <v>192209008</v>
      </c>
    </row>
    <row r="55" spans="1:33" s="7" customFormat="1" x14ac:dyDescent="0.2">
      <c r="A55" s="69">
        <v>2017</v>
      </c>
      <c r="B55" s="257">
        <v>70861533</v>
      </c>
      <c r="C55" s="257">
        <v>56597512</v>
      </c>
      <c r="D55" s="257">
        <v>12010050</v>
      </c>
      <c r="E55" s="257">
        <v>2253972</v>
      </c>
      <c r="F55" s="257">
        <v>92764788</v>
      </c>
      <c r="G55" s="257">
        <v>282762</v>
      </c>
      <c r="H55" s="257">
        <v>782619</v>
      </c>
      <c r="I55" s="257">
        <v>117815</v>
      </c>
      <c r="J55" s="257">
        <v>756757</v>
      </c>
      <c r="K55" s="257">
        <v>18164133</v>
      </c>
      <c r="L55" s="257">
        <v>8326</v>
      </c>
      <c r="M55" s="257">
        <v>70357</v>
      </c>
      <c r="N55" s="257">
        <v>111823</v>
      </c>
      <c r="O55" s="257">
        <v>38298</v>
      </c>
      <c r="P55" s="257">
        <v>53376</v>
      </c>
      <c r="Q55" s="257">
        <v>3413</v>
      </c>
      <c r="R55" s="257">
        <v>9929</v>
      </c>
      <c r="S55" s="257">
        <v>499661</v>
      </c>
      <c r="T55" s="257">
        <v>40257</v>
      </c>
      <c r="U55" s="257">
        <v>1841281</v>
      </c>
      <c r="V55" s="257">
        <v>1714</v>
      </c>
      <c r="W55" s="257">
        <v>117688</v>
      </c>
      <c r="X55" s="257">
        <v>17364</v>
      </c>
      <c r="Y55" s="257">
        <v>1033662</v>
      </c>
      <c r="Z55" s="257">
        <v>5422</v>
      </c>
      <c r="AA55" s="257">
        <v>3322</v>
      </c>
      <c r="AB55" s="257">
        <v>72942</v>
      </c>
      <c r="AC55" s="257">
        <v>100775</v>
      </c>
      <c r="AD55" s="257">
        <v>594950</v>
      </c>
      <c r="AE55" s="257">
        <v>80689</v>
      </c>
      <c r="AF55" s="257">
        <v>1234927</v>
      </c>
      <c r="AG55" s="90">
        <f t="shared" si="11"/>
        <v>189670583</v>
      </c>
    </row>
    <row r="56" spans="1:33" s="7" customFormat="1" x14ac:dyDescent="0.2">
      <c r="A56" s="69">
        <v>2018</v>
      </c>
      <c r="B56" s="257">
        <v>69929408</v>
      </c>
      <c r="C56" s="257">
        <v>58556591</v>
      </c>
      <c r="D56" s="257">
        <v>6975513</v>
      </c>
      <c r="E56" s="257">
        <v>4397304</v>
      </c>
      <c r="F56" s="257">
        <v>80116475</v>
      </c>
      <c r="G56" s="257">
        <v>1377779</v>
      </c>
      <c r="H56" s="257">
        <v>369210</v>
      </c>
      <c r="I56" s="257">
        <v>435429</v>
      </c>
      <c r="J56" s="257">
        <v>1060321</v>
      </c>
      <c r="K56" s="257">
        <v>18464834</v>
      </c>
      <c r="L56" s="257">
        <v>1090</v>
      </c>
      <c r="M56" s="257">
        <v>0</v>
      </c>
      <c r="N56" s="257">
        <v>279607</v>
      </c>
      <c r="O56" s="257">
        <v>22486</v>
      </c>
      <c r="P56" s="257">
        <v>5146</v>
      </c>
      <c r="Q56" s="257">
        <v>0</v>
      </c>
      <c r="R56" s="257">
        <v>320480</v>
      </c>
      <c r="S56" s="257">
        <v>102970</v>
      </c>
      <c r="T56" s="257">
        <v>52440</v>
      </c>
      <c r="U56" s="257">
        <v>55771</v>
      </c>
      <c r="V56" s="257">
        <v>5871</v>
      </c>
      <c r="W56" s="257">
        <v>211633</v>
      </c>
      <c r="X56" s="257">
        <v>358490</v>
      </c>
      <c r="Y56" s="257">
        <v>292944</v>
      </c>
      <c r="Z56" s="257">
        <v>15451</v>
      </c>
      <c r="AA56" s="257">
        <v>0</v>
      </c>
      <c r="AB56" s="257">
        <v>108094</v>
      </c>
      <c r="AC56" s="257">
        <v>234896</v>
      </c>
      <c r="AD56" s="257">
        <v>1280392</v>
      </c>
      <c r="AE56" s="257">
        <v>5535</v>
      </c>
      <c r="AF56" s="257">
        <v>977491</v>
      </c>
      <c r="AG56" s="90">
        <f t="shared" ref="AG56" si="12">B56+SUM(F56:AF56)</f>
        <v>176084243</v>
      </c>
    </row>
    <row r="57" spans="1:33" s="9" customFormat="1" x14ac:dyDescent="0.2">
      <c r="A57" s="110" t="s">
        <v>163</v>
      </c>
      <c r="B57" s="201"/>
      <c r="C57" s="201"/>
      <c r="D57" s="201"/>
      <c r="E57" s="201"/>
      <c r="F57" s="201"/>
      <c r="G57" s="201"/>
      <c r="H57" s="201"/>
      <c r="I57" s="202"/>
    </row>
    <row r="58" spans="1:33" s="7" customFormat="1" x14ac:dyDescent="0.2">
      <c r="A58" s="15"/>
      <c r="B58" s="366"/>
      <c r="C58" s="367"/>
      <c r="D58" s="367"/>
      <c r="E58" s="367"/>
      <c r="F58" s="366"/>
      <c r="G58" s="366"/>
      <c r="H58" s="366"/>
      <c r="I58" s="366"/>
      <c r="J58" s="366"/>
      <c r="K58" s="366"/>
      <c r="L58" s="366"/>
      <c r="M58" s="366"/>
      <c r="N58" s="366"/>
      <c r="O58" s="366"/>
      <c r="P58" s="366"/>
      <c r="Q58" s="366"/>
      <c r="R58" s="366"/>
      <c r="S58" s="366"/>
      <c r="T58" s="366"/>
      <c r="U58" s="366"/>
      <c r="V58" s="366"/>
      <c r="W58" s="366"/>
      <c r="X58" s="366"/>
      <c r="Y58" s="366"/>
      <c r="Z58" s="366"/>
      <c r="AA58" s="366"/>
      <c r="AB58" s="366"/>
      <c r="AC58" s="366"/>
      <c r="AD58" s="366"/>
      <c r="AE58" s="366"/>
      <c r="AF58" s="366"/>
      <c r="AG58" s="368"/>
    </row>
    <row r="59" spans="1:33" s="7" customFormat="1" x14ac:dyDescent="0.2">
      <c r="A59" s="15"/>
      <c r="B59" s="84"/>
      <c r="C59" s="85"/>
      <c r="D59" s="85"/>
      <c r="E59" s="85"/>
      <c r="F59" s="84"/>
      <c r="G59" s="84"/>
      <c r="H59" s="84"/>
      <c r="I59" s="84"/>
      <c r="J59" s="84"/>
      <c r="K59" s="84"/>
      <c r="L59" s="84"/>
      <c r="M59" s="84"/>
      <c r="N59" s="84"/>
      <c r="O59" s="84"/>
      <c r="P59" s="84"/>
      <c r="Q59" s="84"/>
      <c r="R59" s="84"/>
      <c r="S59" s="84"/>
      <c r="T59" s="84"/>
      <c r="U59" s="84"/>
      <c r="V59" s="84"/>
      <c r="W59" s="84"/>
      <c r="X59" s="84"/>
      <c r="Y59" s="84"/>
      <c r="Z59" s="84"/>
      <c r="AA59" s="84"/>
      <c r="AB59" s="84"/>
      <c r="AC59" s="84"/>
      <c r="AD59" s="84"/>
      <c r="AE59" s="84"/>
      <c r="AF59" s="84"/>
      <c r="AG59" s="86"/>
    </row>
    <row r="60" spans="1:33" s="7" customFormat="1" ht="72" x14ac:dyDescent="0.2">
      <c r="A60" s="43" t="s">
        <v>36</v>
      </c>
      <c r="B60" s="75" t="s">
        <v>30</v>
      </c>
      <c r="C60" s="76">
        <v>1</v>
      </c>
      <c r="D60" s="77" t="s">
        <v>38</v>
      </c>
      <c r="E60" s="77" t="s">
        <v>39</v>
      </c>
      <c r="F60" s="75" t="s">
        <v>2</v>
      </c>
      <c r="G60" s="75" t="s">
        <v>5</v>
      </c>
      <c r="H60" s="75" t="s">
        <v>166</v>
      </c>
      <c r="I60" s="75" t="s">
        <v>167</v>
      </c>
      <c r="J60" s="75" t="s">
        <v>6</v>
      </c>
      <c r="K60" s="75" t="s">
        <v>168</v>
      </c>
      <c r="L60" s="75" t="s">
        <v>169</v>
      </c>
      <c r="M60" s="75" t="s">
        <v>170</v>
      </c>
      <c r="N60" s="75" t="s">
        <v>3</v>
      </c>
      <c r="O60" s="75" t="s">
        <v>171</v>
      </c>
      <c r="P60" s="75" t="s">
        <v>172</v>
      </c>
      <c r="Q60" s="75" t="s">
        <v>173</v>
      </c>
      <c r="R60" s="75" t="s">
        <v>174</v>
      </c>
      <c r="S60" s="75" t="s">
        <v>175</v>
      </c>
      <c r="T60" s="75" t="s">
        <v>176</v>
      </c>
      <c r="U60" s="75" t="s">
        <v>177</v>
      </c>
      <c r="V60" s="75" t="s">
        <v>178</v>
      </c>
      <c r="W60" s="75" t="s">
        <v>7</v>
      </c>
      <c r="X60" s="75" t="s">
        <v>8</v>
      </c>
      <c r="Y60" s="75" t="s">
        <v>179</v>
      </c>
      <c r="Z60" s="75" t="s">
        <v>180</v>
      </c>
      <c r="AA60" s="75" t="s">
        <v>181</v>
      </c>
      <c r="AB60" s="75" t="s">
        <v>164</v>
      </c>
      <c r="AC60" s="75" t="s">
        <v>165</v>
      </c>
      <c r="AD60" s="75" t="s">
        <v>4</v>
      </c>
      <c r="AE60" s="75" t="s">
        <v>182</v>
      </c>
      <c r="AF60" s="75" t="s">
        <v>40</v>
      </c>
      <c r="AG60" s="75" t="s">
        <v>41</v>
      </c>
    </row>
    <row r="61" spans="1:33" s="7" customFormat="1" x14ac:dyDescent="0.2">
      <c r="A61" s="69">
        <v>1996</v>
      </c>
      <c r="B61" s="257">
        <v>214146064.72999999</v>
      </c>
      <c r="C61" s="257">
        <v>141110185.41</v>
      </c>
      <c r="D61" s="257">
        <v>48634557.479999997</v>
      </c>
      <c r="E61" s="257">
        <v>24401321.84</v>
      </c>
      <c r="F61" s="257">
        <v>373209929.63</v>
      </c>
      <c r="G61" s="257">
        <v>2050309.11</v>
      </c>
      <c r="H61" s="257"/>
      <c r="I61" s="257"/>
      <c r="J61" s="257">
        <v>1586039.56</v>
      </c>
      <c r="K61" s="257">
        <v>26263209.84</v>
      </c>
      <c r="L61" s="257">
        <v>6511.11</v>
      </c>
      <c r="M61" s="257">
        <v>38501.269999999997</v>
      </c>
      <c r="N61" s="257">
        <v>169651.01</v>
      </c>
      <c r="O61" s="257">
        <v>156200.95000000001</v>
      </c>
      <c r="P61" s="257">
        <v>7126.03</v>
      </c>
      <c r="Q61" s="257"/>
      <c r="R61" s="257">
        <v>33521.410000000003</v>
      </c>
      <c r="S61" s="257">
        <v>5633.84</v>
      </c>
      <c r="T61" s="257">
        <v>33712.480000000003</v>
      </c>
      <c r="U61" s="257">
        <v>138615.04000000001</v>
      </c>
      <c r="V61" s="257"/>
      <c r="W61" s="257">
        <v>1122.44</v>
      </c>
      <c r="X61" s="257">
        <v>5672.74</v>
      </c>
      <c r="Y61" s="257">
        <v>44153.63</v>
      </c>
      <c r="Z61" s="257">
        <v>427.17</v>
      </c>
      <c r="AA61" s="257">
        <v>44650.77</v>
      </c>
      <c r="AB61" s="257">
        <v>4155.3599999999997</v>
      </c>
      <c r="AC61" s="257">
        <v>262355.58</v>
      </c>
      <c r="AD61" s="257">
        <v>1098048.67</v>
      </c>
      <c r="AE61" s="257">
        <v>66109.490000000005</v>
      </c>
      <c r="AF61" s="257">
        <v>10339718.66</v>
      </c>
      <c r="AG61" s="90">
        <f t="shared" ref="AG61:AG77" si="13">B61+SUM(F61:AF61)</f>
        <v>629711440.51999998</v>
      </c>
    </row>
    <row r="62" spans="1:33" s="7" customFormat="1" x14ac:dyDescent="0.2">
      <c r="A62" s="69">
        <v>1997</v>
      </c>
      <c r="B62" s="257">
        <v>238564926.97999999</v>
      </c>
      <c r="C62" s="257">
        <v>205783731.53</v>
      </c>
      <c r="D62" s="257">
        <v>24289544.399999999</v>
      </c>
      <c r="E62" s="257">
        <v>8491651.0399999991</v>
      </c>
      <c r="F62" s="257">
        <v>367566330.62</v>
      </c>
      <c r="G62" s="257">
        <v>620846.80000000005</v>
      </c>
      <c r="H62" s="257">
        <v>12611.25</v>
      </c>
      <c r="I62" s="257"/>
      <c r="J62" s="257">
        <v>273674.27</v>
      </c>
      <c r="K62" s="257">
        <v>71465065.540000007</v>
      </c>
      <c r="L62" s="257"/>
      <c r="M62" s="257">
        <v>1675291.61</v>
      </c>
      <c r="N62" s="257">
        <v>290147.03999999998</v>
      </c>
      <c r="O62" s="257">
        <v>931112.07</v>
      </c>
      <c r="P62" s="257">
        <v>48011.22</v>
      </c>
      <c r="Q62" s="257"/>
      <c r="R62" s="257">
        <v>12905.31</v>
      </c>
      <c r="S62" s="257"/>
      <c r="T62" s="257">
        <v>2288.83</v>
      </c>
      <c r="U62" s="257">
        <v>27316.43</v>
      </c>
      <c r="V62" s="257">
        <v>740.89</v>
      </c>
      <c r="W62" s="257">
        <v>89698.87</v>
      </c>
      <c r="X62" s="257">
        <v>21489.32</v>
      </c>
      <c r="Y62" s="257"/>
      <c r="Z62" s="257"/>
      <c r="AA62" s="257">
        <v>19050.37</v>
      </c>
      <c r="AB62" s="257">
        <v>25080.799999999999</v>
      </c>
      <c r="AC62" s="257">
        <v>14261.26</v>
      </c>
      <c r="AD62" s="257">
        <v>63990.32</v>
      </c>
      <c r="AE62" s="257">
        <v>8056.87</v>
      </c>
      <c r="AF62" s="257">
        <v>20740684.239999998</v>
      </c>
      <c r="AG62" s="90">
        <f t="shared" si="13"/>
        <v>702473580.91000009</v>
      </c>
    </row>
    <row r="63" spans="1:33" s="7" customFormat="1" x14ac:dyDescent="0.2">
      <c r="A63" s="69">
        <v>1998</v>
      </c>
      <c r="B63" s="257">
        <v>222863665.34</v>
      </c>
      <c r="C63" s="257">
        <v>198313913.03999999</v>
      </c>
      <c r="D63" s="257">
        <v>16312349.65</v>
      </c>
      <c r="E63" s="257">
        <v>8237402.6500000004</v>
      </c>
      <c r="F63" s="257">
        <v>561248054.19000006</v>
      </c>
      <c r="G63" s="257">
        <v>992702.61</v>
      </c>
      <c r="H63" s="257">
        <v>6478.18</v>
      </c>
      <c r="I63" s="257">
        <v>387952.44</v>
      </c>
      <c r="J63" s="257">
        <v>694303.98</v>
      </c>
      <c r="K63" s="257">
        <v>26192578.190000001</v>
      </c>
      <c r="L63" s="257">
        <v>14252.64</v>
      </c>
      <c r="M63" s="257">
        <v>1565182.52</v>
      </c>
      <c r="N63" s="257">
        <v>19228633.98</v>
      </c>
      <c r="O63" s="257">
        <v>143859.60999999999</v>
      </c>
      <c r="P63" s="257"/>
      <c r="Q63" s="257"/>
      <c r="R63" s="257">
        <v>8799.0300000000007</v>
      </c>
      <c r="S63" s="257"/>
      <c r="T63" s="257">
        <v>34961.279999999999</v>
      </c>
      <c r="U63" s="257">
        <v>56793.5</v>
      </c>
      <c r="V63" s="257">
        <v>21638.28</v>
      </c>
      <c r="W63" s="257">
        <v>664892.68999999994</v>
      </c>
      <c r="X63" s="257"/>
      <c r="Y63" s="257"/>
      <c r="Z63" s="257"/>
      <c r="AA63" s="257">
        <v>474414.86</v>
      </c>
      <c r="AB63" s="257">
        <v>7944.31</v>
      </c>
      <c r="AC63" s="257">
        <v>689518.46</v>
      </c>
      <c r="AD63" s="257">
        <v>1428563.47</v>
      </c>
      <c r="AE63" s="257"/>
      <c r="AF63" s="257">
        <v>5950042.5599999996</v>
      </c>
      <c r="AG63" s="90">
        <f t="shared" si="13"/>
        <v>842675232.12000012</v>
      </c>
    </row>
    <row r="64" spans="1:33" s="7" customFormat="1" x14ac:dyDescent="0.2">
      <c r="A64" s="69">
        <v>1999</v>
      </c>
      <c r="B64" s="257">
        <v>248767884.31</v>
      </c>
      <c r="C64" s="257">
        <v>134673737.33000001</v>
      </c>
      <c r="D64" s="257">
        <v>95546784.540000007</v>
      </c>
      <c r="E64" s="257">
        <v>18547362.440000001</v>
      </c>
      <c r="F64" s="257">
        <v>413354108.38999999</v>
      </c>
      <c r="G64" s="257">
        <v>4475984.84</v>
      </c>
      <c r="H64" s="257">
        <v>131988.45000000001</v>
      </c>
      <c r="I64" s="257">
        <v>261395.43</v>
      </c>
      <c r="J64" s="257">
        <v>555381.81000000006</v>
      </c>
      <c r="K64" s="257">
        <v>71556472.640000001</v>
      </c>
      <c r="L64" s="257">
        <v>27246.58</v>
      </c>
      <c r="M64" s="257">
        <v>558867.43000000005</v>
      </c>
      <c r="N64" s="257">
        <v>956199.06</v>
      </c>
      <c r="O64" s="257">
        <v>47818.81</v>
      </c>
      <c r="P64" s="257">
        <v>13157.39</v>
      </c>
      <c r="Q64" s="257">
        <v>7341.17</v>
      </c>
      <c r="R64" s="257">
        <v>20051.66</v>
      </c>
      <c r="S64" s="257"/>
      <c r="T64" s="257">
        <v>20556.52</v>
      </c>
      <c r="U64" s="257"/>
      <c r="V64" s="257"/>
      <c r="W64" s="257">
        <v>11860.36</v>
      </c>
      <c r="X64" s="257">
        <v>485932.03</v>
      </c>
      <c r="Y64" s="257"/>
      <c r="Z64" s="257"/>
      <c r="AA64" s="257"/>
      <c r="AB64" s="257"/>
      <c r="AC64" s="257">
        <v>11989.12</v>
      </c>
      <c r="AD64" s="257">
        <v>900056.69</v>
      </c>
      <c r="AE64" s="257">
        <v>46332.29</v>
      </c>
      <c r="AF64" s="257">
        <v>12698428.67</v>
      </c>
      <c r="AG64" s="90">
        <f t="shared" si="13"/>
        <v>754909053.64999998</v>
      </c>
    </row>
    <row r="65" spans="1:33" s="7" customFormat="1" x14ac:dyDescent="0.2">
      <c r="A65" s="69">
        <v>2000</v>
      </c>
      <c r="B65" s="257">
        <v>221843505.71000001</v>
      </c>
      <c r="C65" s="257">
        <v>175012983</v>
      </c>
      <c r="D65" s="257">
        <v>38161784.039999999</v>
      </c>
      <c r="E65" s="257">
        <v>8668738.6600000001</v>
      </c>
      <c r="F65" s="257">
        <v>532871085.32999998</v>
      </c>
      <c r="G65" s="257">
        <v>4556727.18</v>
      </c>
      <c r="H65" s="257">
        <v>63838.77</v>
      </c>
      <c r="I65" s="257">
        <v>162007.63</v>
      </c>
      <c r="J65" s="257">
        <v>722224.93</v>
      </c>
      <c r="K65" s="257">
        <v>32861924.66</v>
      </c>
      <c r="L65" s="257"/>
      <c r="M65" s="257">
        <v>2493377.37</v>
      </c>
      <c r="N65" s="257">
        <v>611214.81999999995</v>
      </c>
      <c r="O65" s="257">
        <v>49163.27</v>
      </c>
      <c r="P65" s="257">
        <v>22248.71</v>
      </c>
      <c r="Q65" s="257">
        <v>29076.080000000002</v>
      </c>
      <c r="R65" s="257">
        <v>347645.61</v>
      </c>
      <c r="S65" s="257">
        <v>648822.93999999994</v>
      </c>
      <c r="T65" s="257">
        <v>2291.11</v>
      </c>
      <c r="U65" s="257">
        <v>175.68</v>
      </c>
      <c r="V65" s="257">
        <v>12399.08</v>
      </c>
      <c r="W65" s="257">
        <v>29419.09</v>
      </c>
      <c r="X65" s="257">
        <v>48178.35</v>
      </c>
      <c r="Y65" s="257"/>
      <c r="Z65" s="257">
        <v>1199.67</v>
      </c>
      <c r="AA65" s="257">
        <v>1532.15</v>
      </c>
      <c r="AB65" s="257">
        <v>566.57000000000005</v>
      </c>
      <c r="AC65" s="257">
        <v>8457.42</v>
      </c>
      <c r="AD65" s="257">
        <v>802256.37</v>
      </c>
      <c r="AE65" s="257"/>
      <c r="AF65" s="257">
        <v>22766019.629999999</v>
      </c>
      <c r="AG65" s="90">
        <f t="shared" si="13"/>
        <v>820955358.13000011</v>
      </c>
    </row>
    <row r="66" spans="1:33" s="7" customFormat="1" x14ac:dyDescent="0.2">
      <c r="A66" s="69">
        <v>2001</v>
      </c>
      <c r="B66" s="257">
        <v>403071517.38</v>
      </c>
      <c r="C66" s="257">
        <v>305005367.69</v>
      </c>
      <c r="D66" s="257">
        <v>87692554.019999996</v>
      </c>
      <c r="E66" s="257">
        <v>10373595.67</v>
      </c>
      <c r="F66" s="257">
        <v>434668976.63999999</v>
      </c>
      <c r="G66" s="257">
        <v>7501432.6399999997</v>
      </c>
      <c r="H66" s="257">
        <v>17314.04</v>
      </c>
      <c r="I66" s="257">
        <v>1293470.92</v>
      </c>
      <c r="J66" s="257">
        <v>3764512.31</v>
      </c>
      <c r="K66" s="257">
        <v>37779843.100000001</v>
      </c>
      <c r="L66" s="257">
        <v>19685.34</v>
      </c>
      <c r="M66" s="257">
        <v>7201.13</v>
      </c>
      <c r="N66" s="257">
        <v>1185209.82</v>
      </c>
      <c r="O66" s="257"/>
      <c r="P66" s="257"/>
      <c r="Q66" s="257">
        <v>100755.72</v>
      </c>
      <c r="R66" s="257">
        <v>3365.75</v>
      </c>
      <c r="S66" s="257">
        <v>919566.6</v>
      </c>
      <c r="T66" s="257">
        <v>3672.47</v>
      </c>
      <c r="U66" s="257">
        <v>9673.15</v>
      </c>
      <c r="V66" s="257">
        <v>365.34</v>
      </c>
      <c r="W66" s="257">
        <v>69587.03</v>
      </c>
      <c r="X66" s="257">
        <v>1989460.56</v>
      </c>
      <c r="Y66" s="257"/>
      <c r="Z66" s="257"/>
      <c r="AA66" s="257"/>
      <c r="AB66" s="257"/>
      <c r="AC66" s="257">
        <v>139020.63</v>
      </c>
      <c r="AD66" s="257">
        <v>436947.7</v>
      </c>
      <c r="AE66" s="257">
        <v>75467.19</v>
      </c>
      <c r="AF66" s="257">
        <v>40058082.270000003</v>
      </c>
      <c r="AG66" s="90">
        <f t="shared" si="13"/>
        <v>933115127.73000002</v>
      </c>
    </row>
    <row r="67" spans="1:33" s="7" customFormat="1" x14ac:dyDescent="0.2">
      <c r="A67" s="69">
        <v>2002</v>
      </c>
      <c r="B67" s="257">
        <v>324727620.42000002</v>
      </c>
      <c r="C67" s="257">
        <v>240028962.90000001</v>
      </c>
      <c r="D67" s="257">
        <v>69466247.5</v>
      </c>
      <c r="E67" s="257">
        <v>15232410.02</v>
      </c>
      <c r="F67" s="257">
        <v>485252243.01999998</v>
      </c>
      <c r="G67" s="257">
        <v>8263224.4500000002</v>
      </c>
      <c r="H67" s="257">
        <v>105565.04</v>
      </c>
      <c r="I67" s="257"/>
      <c r="J67" s="257">
        <v>13344052.529999999</v>
      </c>
      <c r="K67" s="257">
        <v>50026787.329999998</v>
      </c>
      <c r="L67" s="257"/>
      <c r="M67" s="257">
        <v>57206.53</v>
      </c>
      <c r="N67" s="257">
        <v>1998608.73</v>
      </c>
      <c r="O67" s="257">
        <v>241756.05</v>
      </c>
      <c r="P67" s="257"/>
      <c r="Q67" s="257"/>
      <c r="R67" s="257">
        <v>175328.68</v>
      </c>
      <c r="S67" s="257">
        <v>35135.550000000003</v>
      </c>
      <c r="T67" s="257">
        <v>44596.639999999999</v>
      </c>
      <c r="U67" s="257">
        <v>196917.12</v>
      </c>
      <c r="V67" s="257">
        <v>317238.18</v>
      </c>
      <c r="W67" s="257">
        <v>22819</v>
      </c>
      <c r="X67" s="257">
        <v>106064.5</v>
      </c>
      <c r="Y67" s="257"/>
      <c r="Z67" s="257"/>
      <c r="AA67" s="257"/>
      <c r="AB67" s="257">
        <v>1010.98</v>
      </c>
      <c r="AC67" s="257">
        <v>194056.6</v>
      </c>
      <c r="AD67" s="257">
        <v>326498.13</v>
      </c>
      <c r="AE67" s="257">
        <v>41052.339999999997</v>
      </c>
      <c r="AF67" s="257">
        <v>48012177.009999998</v>
      </c>
      <c r="AG67" s="90">
        <f t="shared" si="13"/>
        <v>933489958.82999992</v>
      </c>
    </row>
    <row r="68" spans="1:33" s="7" customFormat="1" x14ac:dyDescent="0.2">
      <c r="A68" s="69">
        <v>2003</v>
      </c>
      <c r="B68" s="257">
        <v>324612521.88999999</v>
      </c>
      <c r="C68" s="257">
        <v>220800544.58000001</v>
      </c>
      <c r="D68" s="257">
        <v>85474818.010000005</v>
      </c>
      <c r="E68" s="257">
        <v>18337159.289999999</v>
      </c>
      <c r="F68" s="257">
        <v>503825433.68000001</v>
      </c>
      <c r="G68" s="257">
        <v>8832793.9800000004</v>
      </c>
      <c r="H68" s="257">
        <v>8871.08</v>
      </c>
      <c r="I68" s="257">
        <v>494367.02</v>
      </c>
      <c r="J68" s="257">
        <v>2493149.56</v>
      </c>
      <c r="K68" s="257">
        <v>30009650.199999999</v>
      </c>
      <c r="L68" s="257"/>
      <c r="M68" s="257"/>
      <c r="N68" s="257">
        <v>2538059.2599999998</v>
      </c>
      <c r="O68" s="257">
        <v>76632.09</v>
      </c>
      <c r="P68" s="257"/>
      <c r="Q68" s="257"/>
      <c r="R68" s="257">
        <v>633125.29</v>
      </c>
      <c r="S68" s="257">
        <v>138689.79</v>
      </c>
      <c r="T68" s="257">
        <v>20051.43</v>
      </c>
      <c r="U68" s="257">
        <v>27022.42</v>
      </c>
      <c r="V68" s="257">
        <v>4783.8500000000004</v>
      </c>
      <c r="W68" s="257">
        <v>35356.160000000003</v>
      </c>
      <c r="X68" s="257">
        <v>44032.39</v>
      </c>
      <c r="Y68" s="257"/>
      <c r="Z68" s="257"/>
      <c r="AA68" s="257"/>
      <c r="AB68" s="257">
        <v>9513.2199999999993</v>
      </c>
      <c r="AC68" s="257">
        <v>1901.54</v>
      </c>
      <c r="AD68" s="257">
        <v>203658.56</v>
      </c>
      <c r="AE68" s="257">
        <v>2014.28</v>
      </c>
      <c r="AF68" s="257">
        <v>53876239.899999999</v>
      </c>
      <c r="AG68" s="90">
        <f t="shared" si="13"/>
        <v>927887867.58999968</v>
      </c>
    </row>
    <row r="69" spans="1:33" s="7" customFormat="1" x14ac:dyDescent="0.2">
      <c r="A69" s="69">
        <v>2004</v>
      </c>
      <c r="B69" s="257">
        <v>419038689.91000003</v>
      </c>
      <c r="C69" s="257">
        <v>203074501.91999999</v>
      </c>
      <c r="D69" s="257">
        <v>210169056.11000001</v>
      </c>
      <c r="E69" s="257">
        <v>5795131.8799999999</v>
      </c>
      <c r="F69" s="257">
        <v>516992747.12</v>
      </c>
      <c r="G69" s="257">
        <v>8309973.7000000002</v>
      </c>
      <c r="H69" s="257">
        <v>300849.08</v>
      </c>
      <c r="I69" s="257">
        <v>251949.14</v>
      </c>
      <c r="J69" s="257">
        <v>6991212.71</v>
      </c>
      <c r="K69" s="257">
        <v>80351064.129999995</v>
      </c>
      <c r="L69" s="257"/>
      <c r="M69" s="257"/>
      <c r="N69" s="257">
        <v>1231961.69</v>
      </c>
      <c r="O69" s="257"/>
      <c r="P69" s="257"/>
      <c r="Q69" s="257">
        <v>210329.52</v>
      </c>
      <c r="R69" s="257">
        <v>99971.96</v>
      </c>
      <c r="S69" s="257">
        <v>67915.73</v>
      </c>
      <c r="T69" s="257">
        <v>24915.48</v>
      </c>
      <c r="U69" s="257">
        <v>45958.83</v>
      </c>
      <c r="V69" s="257">
        <v>15206.47</v>
      </c>
      <c r="W69" s="257">
        <v>37859.17</v>
      </c>
      <c r="X69" s="257">
        <v>194981.34</v>
      </c>
      <c r="Y69" s="257">
        <v>5557.42</v>
      </c>
      <c r="Z69" s="257"/>
      <c r="AA69" s="257">
        <v>657.26</v>
      </c>
      <c r="AB69" s="257">
        <v>23346.39</v>
      </c>
      <c r="AC69" s="257">
        <v>17236.05</v>
      </c>
      <c r="AD69" s="257">
        <v>238253.43</v>
      </c>
      <c r="AE69" s="257">
        <v>19216.62</v>
      </c>
      <c r="AF69" s="257">
        <v>27587231.129999999</v>
      </c>
      <c r="AG69" s="90">
        <f t="shared" si="13"/>
        <v>1062057084.28</v>
      </c>
    </row>
    <row r="70" spans="1:33" s="7" customFormat="1" x14ac:dyDescent="0.2">
      <c r="A70" s="69">
        <v>2005</v>
      </c>
      <c r="B70" s="257">
        <v>342096411.64999998</v>
      </c>
      <c r="C70" s="257">
        <v>217714259.55000001</v>
      </c>
      <c r="D70" s="257">
        <v>106672247.79000001</v>
      </c>
      <c r="E70" s="257">
        <v>17709904.309999999</v>
      </c>
      <c r="F70" s="257">
        <v>444916893.13</v>
      </c>
      <c r="G70" s="257">
        <v>7867842.1200000001</v>
      </c>
      <c r="H70" s="257">
        <v>22651.599999999999</v>
      </c>
      <c r="I70" s="257">
        <v>548461.5</v>
      </c>
      <c r="J70" s="257">
        <v>1647127.2</v>
      </c>
      <c r="K70" s="257">
        <v>138236152.22</v>
      </c>
      <c r="L70" s="257"/>
      <c r="M70" s="257">
        <v>131415.42000000001</v>
      </c>
      <c r="N70" s="257">
        <v>3477190.55</v>
      </c>
      <c r="O70" s="257"/>
      <c r="P70" s="257"/>
      <c r="Q70" s="257"/>
      <c r="R70" s="257">
        <v>1191398.67</v>
      </c>
      <c r="S70" s="257"/>
      <c r="T70" s="257">
        <v>194401.37</v>
      </c>
      <c r="U70" s="257">
        <v>1604.76</v>
      </c>
      <c r="V70" s="257">
        <v>19461.61</v>
      </c>
      <c r="W70" s="257">
        <v>780927</v>
      </c>
      <c r="X70" s="257">
        <v>3491055.24</v>
      </c>
      <c r="Y70" s="257"/>
      <c r="Z70" s="257"/>
      <c r="AA70" s="257">
        <v>214582.66</v>
      </c>
      <c r="AB70" s="257">
        <v>210807.19</v>
      </c>
      <c r="AC70" s="257">
        <v>117092.07</v>
      </c>
      <c r="AD70" s="257">
        <v>2796491.89</v>
      </c>
      <c r="AE70" s="257">
        <v>82130.84</v>
      </c>
      <c r="AF70" s="257">
        <v>6387157.2300000004</v>
      </c>
      <c r="AG70" s="90">
        <f t="shared" si="13"/>
        <v>954431255.91999996</v>
      </c>
    </row>
    <row r="71" spans="1:33" s="7" customFormat="1" x14ac:dyDescent="0.2">
      <c r="A71" s="69">
        <v>2006</v>
      </c>
      <c r="B71" s="257">
        <v>479124803.37</v>
      </c>
      <c r="C71" s="257">
        <v>346009878.23000002</v>
      </c>
      <c r="D71" s="257">
        <v>105652335.15000001</v>
      </c>
      <c r="E71" s="257">
        <v>27462590</v>
      </c>
      <c r="F71" s="257">
        <v>467412939.86000001</v>
      </c>
      <c r="G71" s="257">
        <v>3483032.46</v>
      </c>
      <c r="H71" s="257">
        <v>306144.27</v>
      </c>
      <c r="I71" s="257">
        <v>306435.93</v>
      </c>
      <c r="J71" s="257">
        <v>18160365.27</v>
      </c>
      <c r="K71" s="257">
        <v>58964186.689999998</v>
      </c>
      <c r="L71" s="257">
        <v>0</v>
      </c>
      <c r="M71" s="257">
        <v>88583.83</v>
      </c>
      <c r="N71" s="257">
        <v>1329652.51</v>
      </c>
      <c r="O71" s="257">
        <v>800420.03</v>
      </c>
      <c r="P71" s="257">
        <v>0</v>
      </c>
      <c r="Q71" s="257">
        <v>0</v>
      </c>
      <c r="R71" s="257">
        <v>0</v>
      </c>
      <c r="S71" s="257">
        <v>0</v>
      </c>
      <c r="T71" s="257">
        <v>40479.040000000001</v>
      </c>
      <c r="U71" s="257">
        <v>1360272.97</v>
      </c>
      <c r="V71" s="257">
        <v>34796.370000000003</v>
      </c>
      <c r="W71" s="257">
        <v>2758615.45</v>
      </c>
      <c r="X71" s="257">
        <v>2906145.48</v>
      </c>
      <c r="Y71" s="257">
        <v>1383035.68</v>
      </c>
      <c r="Z71" s="257">
        <v>530624.06999999995</v>
      </c>
      <c r="AA71" s="257">
        <v>0</v>
      </c>
      <c r="AB71" s="257">
        <v>295249.57</v>
      </c>
      <c r="AC71" s="257">
        <v>78400.55</v>
      </c>
      <c r="AD71" s="257">
        <v>3555637.57</v>
      </c>
      <c r="AE71" s="257">
        <v>25465.34</v>
      </c>
      <c r="AF71" s="257">
        <v>6915736</v>
      </c>
      <c r="AG71" s="90">
        <f t="shared" si="13"/>
        <v>1049861022.3100002</v>
      </c>
    </row>
    <row r="72" spans="1:33" s="7" customFormat="1" x14ac:dyDescent="0.2">
      <c r="A72" s="69">
        <v>2007</v>
      </c>
      <c r="B72" s="257">
        <v>336585911.19999999</v>
      </c>
      <c r="C72" s="257">
        <v>234642152.77000001</v>
      </c>
      <c r="D72" s="257">
        <v>79022971.409999996</v>
      </c>
      <c r="E72" s="257">
        <v>22920787.02</v>
      </c>
      <c r="F72" s="257">
        <v>497826105.37</v>
      </c>
      <c r="G72" s="257">
        <v>12422144.67</v>
      </c>
      <c r="H72" s="257">
        <v>47827.45</v>
      </c>
      <c r="I72" s="257">
        <v>251400.52</v>
      </c>
      <c r="J72" s="257">
        <v>1054547.76</v>
      </c>
      <c r="K72" s="257">
        <v>97515882.650000006</v>
      </c>
      <c r="L72" s="257">
        <v>0</v>
      </c>
      <c r="M72" s="257">
        <v>467327.32</v>
      </c>
      <c r="N72" s="257">
        <v>413828.45</v>
      </c>
      <c r="O72" s="257">
        <v>32354.05</v>
      </c>
      <c r="P72" s="257">
        <v>0</v>
      </c>
      <c r="Q72" s="257">
        <v>1259.78</v>
      </c>
      <c r="R72" s="257">
        <v>86926.93</v>
      </c>
      <c r="S72" s="257">
        <v>0</v>
      </c>
      <c r="T72" s="257">
        <v>61405.63</v>
      </c>
      <c r="U72" s="257">
        <v>131810.23999999999</v>
      </c>
      <c r="V72" s="257">
        <v>172515.04</v>
      </c>
      <c r="W72" s="257">
        <v>1305115.3700000001</v>
      </c>
      <c r="X72" s="257">
        <v>7313269.3700000001</v>
      </c>
      <c r="Y72" s="257">
        <v>1116282.1100000001</v>
      </c>
      <c r="Z72" s="257">
        <v>0</v>
      </c>
      <c r="AA72" s="257">
        <v>0</v>
      </c>
      <c r="AB72" s="257">
        <v>0</v>
      </c>
      <c r="AC72" s="257">
        <v>29286.240000000002</v>
      </c>
      <c r="AD72" s="257">
        <v>2037238.11</v>
      </c>
      <c r="AE72" s="257">
        <v>395510.28</v>
      </c>
      <c r="AF72" s="257">
        <v>7721302.3700000001</v>
      </c>
      <c r="AG72" s="90">
        <f t="shared" si="13"/>
        <v>966989250.90999985</v>
      </c>
    </row>
    <row r="73" spans="1:33" s="7" customFormat="1" x14ac:dyDescent="0.2">
      <c r="A73" s="69">
        <v>2008</v>
      </c>
      <c r="B73" s="257">
        <v>489443393.17000002</v>
      </c>
      <c r="C73" s="257">
        <v>367709447.98000002</v>
      </c>
      <c r="D73" s="257">
        <v>107603820.90000001</v>
      </c>
      <c r="E73" s="257">
        <v>14130124.289999999</v>
      </c>
      <c r="F73" s="257">
        <v>469643798.94</v>
      </c>
      <c r="G73" s="257">
        <v>5303683.92</v>
      </c>
      <c r="H73" s="257">
        <v>1621952.94</v>
      </c>
      <c r="I73" s="257">
        <v>10962.82</v>
      </c>
      <c r="J73" s="257">
        <v>18465722.219999999</v>
      </c>
      <c r="K73" s="257">
        <v>56549481.100000001</v>
      </c>
      <c r="L73" s="257">
        <v>0</v>
      </c>
      <c r="M73" s="257">
        <v>261766.39999999999</v>
      </c>
      <c r="N73" s="257">
        <v>6010559.8300000001</v>
      </c>
      <c r="O73" s="257">
        <v>0</v>
      </c>
      <c r="P73" s="257">
        <v>113708.02</v>
      </c>
      <c r="Q73" s="257">
        <v>52488.65</v>
      </c>
      <c r="R73" s="257">
        <v>517251.38</v>
      </c>
      <c r="S73" s="257">
        <v>206141.01</v>
      </c>
      <c r="T73" s="257">
        <v>98247.03</v>
      </c>
      <c r="U73" s="257">
        <v>5586830.9199999999</v>
      </c>
      <c r="V73" s="257">
        <v>842472.82</v>
      </c>
      <c r="W73" s="257">
        <v>1347139.6</v>
      </c>
      <c r="X73" s="257">
        <v>636312.21</v>
      </c>
      <c r="Y73" s="257">
        <v>693365.37</v>
      </c>
      <c r="Z73" s="257">
        <v>0</v>
      </c>
      <c r="AA73" s="257">
        <v>0</v>
      </c>
      <c r="AB73" s="257">
        <v>0</v>
      </c>
      <c r="AC73" s="257">
        <v>440930.48</v>
      </c>
      <c r="AD73" s="257">
        <v>478884.36</v>
      </c>
      <c r="AE73" s="257">
        <v>110603.38</v>
      </c>
      <c r="AF73" s="257">
        <v>7958499.2599999998</v>
      </c>
      <c r="AG73" s="90">
        <f t="shared" si="13"/>
        <v>1066394195.8300002</v>
      </c>
    </row>
    <row r="74" spans="1:33" s="7" customFormat="1" x14ac:dyDescent="0.2">
      <c r="A74" s="69">
        <v>2009</v>
      </c>
      <c r="B74" s="257">
        <v>411888910.73000002</v>
      </c>
      <c r="C74" s="257">
        <v>285983265.38999999</v>
      </c>
      <c r="D74" s="257">
        <v>108724824.78</v>
      </c>
      <c r="E74" s="257">
        <v>17180820.559999999</v>
      </c>
      <c r="F74" s="257">
        <v>613338451.40999997</v>
      </c>
      <c r="G74" s="257">
        <v>7807887.0700000003</v>
      </c>
      <c r="H74" s="257">
        <v>57763.72</v>
      </c>
      <c r="I74" s="257">
        <v>55857.72</v>
      </c>
      <c r="J74" s="257">
        <v>11973781.949999999</v>
      </c>
      <c r="K74" s="257">
        <v>78624802.629999995</v>
      </c>
      <c r="L74" s="257">
        <v>98324.89</v>
      </c>
      <c r="M74" s="257">
        <v>44436.4</v>
      </c>
      <c r="N74" s="257">
        <v>1351593.37</v>
      </c>
      <c r="O74" s="257">
        <v>0</v>
      </c>
      <c r="P74" s="257">
        <v>205097.06</v>
      </c>
      <c r="Q74" s="257">
        <v>30723.38</v>
      </c>
      <c r="R74" s="257">
        <v>72323.75</v>
      </c>
      <c r="S74" s="257">
        <v>7476274.8099999996</v>
      </c>
      <c r="T74" s="257">
        <v>56318.02</v>
      </c>
      <c r="U74" s="257">
        <v>10921996.859999999</v>
      </c>
      <c r="V74" s="257">
        <v>425026.83</v>
      </c>
      <c r="W74" s="257">
        <v>446879.58</v>
      </c>
      <c r="X74" s="257">
        <v>1139341.21</v>
      </c>
      <c r="Y74" s="257">
        <v>730919.21</v>
      </c>
      <c r="Z74" s="257">
        <v>0</v>
      </c>
      <c r="AA74" s="257">
        <v>3390210.59</v>
      </c>
      <c r="AB74" s="257">
        <v>33537.14</v>
      </c>
      <c r="AC74" s="257">
        <v>992741.33</v>
      </c>
      <c r="AD74" s="257">
        <v>7967885.5899999999</v>
      </c>
      <c r="AE74" s="257">
        <v>95504.84</v>
      </c>
      <c r="AF74" s="257">
        <v>4224984.55</v>
      </c>
      <c r="AG74" s="90">
        <f t="shared" si="13"/>
        <v>1163451574.6400003</v>
      </c>
    </row>
    <row r="75" spans="1:33" s="7" customFormat="1" x14ac:dyDescent="0.2">
      <c r="A75" s="69">
        <v>2010</v>
      </c>
      <c r="B75" s="257">
        <v>417987334.5</v>
      </c>
      <c r="C75" s="257">
        <v>315817341.04000002</v>
      </c>
      <c r="D75" s="257">
        <v>73805162.599999994</v>
      </c>
      <c r="E75" s="257">
        <v>28364830.850000001</v>
      </c>
      <c r="F75" s="257">
        <v>559001053.58000004</v>
      </c>
      <c r="G75" s="257">
        <v>1915431.06</v>
      </c>
      <c r="H75" s="257">
        <v>9064689.4900000002</v>
      </c>
      <c r="I75" s="257">
        <v>450563.81</v>
      </c>
      <c r="J75" s="257">
        <v>14335139.880000001</v>
      </c>
      <c r="K75" s="257">
        <v>149298027.28</v>
      </c>
      <c r="L75" s="257">
        <v>21780.98</v>
      </c>
      <c r="M75" s="257">
        <v>161046.68</v>
      </c>
      <c r="N75" s="257">
        <v>2843946.8</v>
      </c>
      <c r="O75" s="257">
        <v>0</v>
      </c>
      <c r="P75" s="257">
        <v>89749.66</v>
      </c>
      <c r="Q75" s="257">
        <v>0</v>
      </c>
      <c r="R75" s="257">
        <v>716983.73</v>
      </c>
      <c r="S75" s="257">
        <v>2566646.54</v>
      </c>
      <c r="T75" s="257">
        <v>162984.85999999999</v>
      </c>
      <c r="U75" s="257">
        <v>4472574.71</v>
      </c>
      <c r="V75" s="257">
        <v>90920.639999999999</v>
      </c>
      <c r="W75" s="257">
        <v>813315.25</v>
      </c>
      <c r="X75" s="257">
        <v>259489.18</v>
      </c>
      <c r="Y75" s="257">
        <v>2160785.83</v>
      </c>
      <c r="Z75" s="257">
        <v>414016.73</v>
      </c>
      <c r="AA75" s="257">
        <v>0</v>
      </c>
      <c r="AB75" s="257">
        <v>265040.90000000002</v>
      </c>
      <c r="AC75" s="257">
        <v>30135.42</v>
      </c>
      <c r="AD75" s="257">
        <v>685500.88</v>
      </c>
      <c r="AE75" s="257">
        <v>322488.92</v>
      </c>
      <c r="AF75" s="257">
        <v>2884891.81</v>
      </c>
      <c r="AG75" s="90">
        <f t="shared" si="13"/>
        <v>1171014539.1199996</v>
      </c>
    </row>
    <row r="76" spans="1:33" s="7" customFormat="1" x14ac:dyDescent="0.2">
      <c r="A76" s="69">
        <v>2011</v>
      </c>
      <c r="B76" s="257">
        <v>515617635.67000002</v>
      </c>
      <c r="C76" s="257">
        <v>362774703.31999999</v>
      </c>
      <c r="D76" s="257">
        <v>118871694.59</v>
      </c>
      <c r="E76" s="257">
        <v>33971237.759999998</v>
      </c>
      <c r="F76" s="257">
        <v>616560947.46000004</v>
      </c>
      <c r="G76" s="257">
        <v>9732483.1300000008</v>
      </c>
      <c r="H76" s="257">
        <v>99882.75</v>
      </c>
      <c r="I76" s="257">
        <v>594120.15</v>
      </c>
      <c r="J76" s="257">
        <v>16531151.470000001</v>
      </c>
      <c r="K76" s="257">
        <v>100191547.89</v>
      </c>
      <c r="L76" s="257">
        <v>61502.69</v>
      </c>
      <c r="M76" s="257">
        <v>493133.54</v>
      </c>
      <c r="N76" s="257">
        <v>1588265.41</v>
      </c>
      <c r="O76" s="257">
        <v>0</v>
      </c>
      <c r="P76" s="257">
        <v>393903.42</v>
      </c>
      <c r="Q76" s="257">
        <v>0</v>
      </c>
      <c r="R76" s="257">
        <v>311783.84999999998</v>
      </c>
      <c r="S76" s="257">
        <v>380177.75</v>
      </c>
      <c r="T76" s="257">
        <v>245061.03</v>
      </c>
      <c r="U76" s="257">
        <v>7775698.75</v>
      </c>
      <c r="V76" s="257">
        <v>124736.64</v>
      </c>
      <c r="W76" s="257">
        <v>35874.61</v>
      </c>
      <c r="X76" s="257">
        <v>1574721.93</v>
      </c>
      <c r="Y76" s="257">
        <v>626797.44999999995</v>
      </c>
      <c r="Z76" s="257">
        <v>21972.54</v>
      </c>
      <c r="AA76" s="257">
        <v>0</v>
      </c>
      <c r="AB76" s="257">
        <v>24000.75</v>
      </c>
      <c r="AC76" s="257">
        <v>5859597.6399999997</v>
      </c>
      <c r="AD76" s="257">
        <v>5818623.4800000004</v>
      </c>
      <c r="AE76" s="257">
        <v>131508.82</v>
      </c>
      <c r="AF76" s="257">
        <v>3159588.34</v>
      </c>
      <c r="AG76" s="90">
        <f t="shared" si="13"/>
        <v>1287954717.1600001</v>
      </c>
    </row>
    <row r="77" spans="1:33" s="7" customFormat="1" x14ac:dyDescent="0.2">
      <c r="A77" s="69">
        <v>2012</v>
      </c>
      <c r="B77" s="257">
        <v>451450378.80000001</v>
      </c>
      <c r="C77" s="257">
        <v>307294000.31999999</v>
      </c>
      <c r="D77" s="257">
        <v>113707184.42</v>
      </c>
      <c r="E77" s="257">
        <v>30449194.059999999</v>
      </c>
      <c r="F77" s="257">
        <v>533712891.42000002</v>
      </c>
      <c r="G77" s="257">
        <v>2304444</v>
      </c>
      <c r="H77" s="257">
        <v>1122227.42</v>
      </c>
      <c r="I77" s="257">
        <v>2046965.89</v>
      </c>
      <c r="J77" s="257">
        <v>6329535.6200000001</v>
      </c>
      <c r="K77" s="257">
        <v>130851604.41</v>
      </c>
      <c r="L77" s="257">
        <v>0</v>
      </c>
      <c r="M77" s="257">
        <v>202623</v>
      </c>
      <c r="N77" s="257">
        <v>4072564.15</v>
      </c>
      <c r="O77" s="257">
        <v>28409.74</v>
      </c>
      <c r="P77" s="257">
        <v>59954.18</v>
      </c>
      <c r="Q77" s="257">
        <v>100982.7</v>
      </c>
      <c r="R77" s="257">
        <v>1223747.76</v>
      </c>
      <c r="S77" s="257">
        <v>27957.39</v>
      </c>
      <c r="T77" s="257">
        <v>128127.51</v>
      </c>
      <c r="U77" s="257">
        <v>937269.1</v>
      </c>
      <c r="V77" s="257">
        <v>53235.67</v>
      </c>
      <c r="W77" s="257">
        <v>4959755.76</v>
      </c>
      <c r="X77" s="257">
        <v>172360.94</v>
      </c>
      <c r="Y77" s="257">
        <v>567823.81999999995</v>
      </c>
      <c r="Z77" s="257">
        <v>1364697.09</v>
      </c>
      <c r="AA77" s="257">
        <v>0</v>
      </c>
      <c r="AB77" s="257">
        <v>346470.55</v>
      </c>
      <c r="AC77" s="257">
        <v>527235.75</v>
      </c>
      <c r="AD77" s="257">
        <v>4065289.89</v>
      </c>
      <c r="AE77" s="257">
        <v>668405.23</v>
      </c>
      <c r="AF77" s="257">
        <v>32978837.25</v>
      </c>
      <c r="AG77" s="90">
        <f t="shared" si="13"/>
        <v>1180303795.04</v>
      </c>
    </row>
    <row r="78" spans="1:33" s="7" customFormat="1" x14ac:dyDescent="0.2">
      <c r="A78" s="69">
        <v>2013</v>
      </c>
      <c r="B78" s="257">
        <v>366250632.77999997</v>
      </c>
      <c r="C78" s="257">
        <v>248136662.63</v>
      </c>
      <c r="D78" s="257">
        <v>99362217.209999993</v>
      </c>
      <c r="E78" s="257">
        <v>18751752.940000001</v>
      </c>
      <c r="F78" s="257">
        <v>649325465.87</v>
      </c>
      <c r="G78" s="257">
        <v>9229692.5199999996</v>
      </c>
      <c r="H78" s="257">
        <v>3989898.64</v>
      </c>
      <c r="I78" s="257">
        <v>3396873.22</v>
      </c>
      <c r="J78" s="257">
        <v>8515207.4100000001</v>
      </c>
      <c r="K78" s="257">
        <v>57120375.280000001</v>
      </c>
      <c r="L78" s="257">
        <v>598287.35</v>
      </c>
      <c r="M78" s="257">
        <v>27161.86</v>
      </c>
      <c r="N78" s="257">
        <v>465894.26</v>
      </c>
      <c r="O78" s="257">
        <v>73604.350000000006</v>
      </c>
      <c r="P78" s="257">
        <v>0</v>
      </c>
      <c r="Q78" s="257">
        <v>2368.75</v>
      </c>
      <c r="R78" s="257">
        <v>11052.22</v>
      </c>
      <c r="S78" s="257">
        <v>153047.85</v>
      </c>
      <c r="T78" s="257">
        <v>849493.61</v>
      </c>
      <c r="U78" s="257">
        <v>7469206.4500000002</v>
      </c>
      <c r="V78" s="257">
        <v>27105.32</v>
      </c>
      <c r="W78" s="257">
        <v>10723922.33</v>
      </c>
      <c r="X78" s="257">
        <v>2133264.39</v>
      </c>
      <c r="Y78" s="257">
        <v>2715187.79</v>
      </c>
      <c r="Z78" s="257">
        <v>0</v>
      </c>
      <c r="AA78" s="257">
        <v>0</v>
      </c>
      <c r="AB78" s="257">
        <v>284269.61</v>
      </c>
      <c r="AC78" s="257">
        <v>0</v>
      </c>
      <c r="AD78" s="257">
        <v>3353315.45</v>
      </c>
      <c r="AE78" s="257">
        <v>179088.24</v>
      </c>
      <c r="AF78" s="257">
        <v>22502544.02</v>
      </c>
      <c r="AG78" s="90">
        <f t="shared" ref="AG78:AG80" si="14">B78+SUM(F78:AF78)</f>
        <v>1149396959.5700002</v>
      </c>
    </row>
    <row r="79" spans="1:33" s="7" customFormat="1" x14ac:dyDescent="0.2">
      <c r="A79" s="69">
        <v>2014</v>
      </c>
      <c r="B79" s="257">
        <v>532586400.73000002</v>
      </c>
      <c r="C79" s="257">
        <v>374792843.81</v>
      </c>
      <c r="D79" s="257">
        <v>135049080.33000001</v>
      </c>
      <c r="E79" s="257">
        <v>22744476.59</v>
      </c>
      <c r="F79" s="257">
        <v>572442963.71000004</v>
      </c>
      <c r="G79" s="257">
        <v>10825638.51</v>
      </c>
      <c r="H79" s="257">
        <v>439357.53</v>
      </c>
      <c r="I79" s="257">
        <v>1149969.19</v>
      </c>
      <c r="J79" s="257">
        <v>1728492.36</v>
      </c>
      <c r="K79" s="257">
        <v>38256762.979999997</v>
      </c>
      <c r="L79" s="257">
        <v>0</v>
      </c>
      <c r="M79" s="257">
        <v>115294.7</v>
      </c>
      <c r="N79" s="257">
        <v>1287062.1599999999</v>
      </c>
      <c r="O79" s="257">
        <v>2635.89</v>
      </c>
      <c r="P79" s="257">
        <v>3212031.7</v>
      </c>
      <c r="Q79" s="257">
        <v>0</v>
      </c>
      <c r="R79" s="257">
        <v>1057238</v>
      </c>
      <c r="S79" s="257">
        <v>1272409.6000000001</v>
      </c>
      <c r="T79" s="257">
        <v>750445.68</v>
      </c>
      <c r="U79" s="257">
        <v>1342921.1</v>
      </c>
      <c r="V79" s="257">
        <v>1333726.08</v>
      </c>
      <c r="W79" s="257">
        <v>6837813.21</v>
      </c>
      <c r="X79" s="257">
        <v>1612722.08</v>
      </c>
      <c r="Y79" s="257">
        <v>280064.28999999998</v>
      </c>
      <c r="Z79" s="257">
        <v>0</v>
      </c>
      <c r="AA79" s="257">
        <v>0</v>
      </c>
      <c r="AB79" s="257">
        <v>352212.77</v>
      </c>
      <c r="AC79" s="257">
        <v>10733.56</v>
      </c>
      <c r="AD79" s="257">
        <v>5686234.29</v>
      </c>
      <c r="AE79" s="257">
        <v>475305.72</v>
      </c>
      <c r="AF79" s="257">
        <v>33342561.850000001</v>
      </c>
      <c r="AG79" s="90">
        <f t="shared" si="14"/>
        <v>1216400997.6900001</v>
      </c>
    </row>
    <row r="80" spans="1:33" s="7" customFormat="1" x14ac:dyDescent="0.2">
      <c r="A80" s="69">
        <v>2015</v>
      </c>
      <c r="B80" s="257">
        <v>376406181.81999999</v>
      </c>
      <c r="C80" s="257">
        <v>259650439.03999999</v>
      </c>
      <c r="D80" s="257">
        <v>87731811.140000001</v>
      </c>
      <c r="E80" s="257">
        <v>29023931.629999999</v>
      </c>
      <c r="F80" s="257">
        <v>671704117.80999994</v>
      </c>
      <c r="G80" s="257">
        <v>12940727.16</v>
      </c>
      <c r="H80" s="257">
        <v>41949.96</v>
      </c>
      <c r="I80" s="257">
        <v>413523.07</v>
      </c>
      <c r="J80" s="257">
        <v>3523737.49</v>
      </c>
      <c r="K80" s="257">
        <v>92362578.189999998</v>
      </c>
      <c r="L80" s="257">
        <v>0</v>
      </c>
      <c r="M80" s="257">
        <v>39107.519999999997</v>
      </c>
      <c r="N80" s="257">
        <v>1678909.15</v>
      </c>
      <c r="O80" s="257">
        <v>202381.68</v>
      </c>
      <c r="P80" s="257">
        <v>0</v>
      </c>
      <c r="Q80" s="257">
        <v>62781.06</v>
      </c>
      <c r="R80" s="257">
        <v>458899.59</v>
      </c>
      <c r="S80" s="257">
        <v>124749.35</v>
      </c>
      <c r="T80" s="257">
        <v>217784.11</v>
      </c>
      <c r="U80" s="257">
        <v>18022149.190000001</v>
      </c>
      <c r="V80" s="257">
        <v>995710.23</v>
      </c>
      <c r="W80" s="257">
        <v>1277283.75</v>
      </c>
      <c r="X80" s="257">
        <v>66871.94</v>
      </c>
      <c r="Y80" s="257">
        <v>338595.13</v>
      </c>
      <c r="Z80" s="257">
        <v>0</v>
      </c>
      <c r="AA80" s="257">
        <v>0</v>
      </c>
      <c r="AB80" s="257">
        <v>579104.62</v>
      </c>
      <c r="AC80" s="257">
        <v>3797255.04</v>
      </c>
      <c r="AD80" s="257">
        <v>4494309.24</v>
      </c>
      <c r="AE80" s="257">
        <v>0</v>
      </c>
      <c r="AF80" s="257">
        <v>7831801.1900000004</v>
      </c>
      <c r="AG80" s="90">
        <f t="shared" si="14"/>
        <v>1197580508.2900002</v>
      </c>
    </row>
    <row r="81" spans="1:33" s="7" customFormat="1" x14ac:dyDescent="0.2">
      <c r="A81" s="69">
        <v>2016</v>
      </c>
      <c r="B81" s="257">
        <v>432231592.08999997</v>
      </c>
      <c r="C81" s="257">
        <v>277356418.62</v>
      </c>
      <c r="D81" s="257">
        <v>113349465.95</v>
      </c>
      <c r="E81" s="257">
        <v>41525707.509999998</v>
      </c>
      <c r="F81" s="257">
        <v>704170946.17999995</v>
      </c>
      <c r="G81" s="257">
        <v>13453874.58</v>
      </c>
      <c r="H81" s="257">
        <v>2946247.82</v>
      </c>
      <c r="I81" s="257">
        <v>1767408.6399999999</v>
      </c>
      <c r="J81" s="257">
        <v>8179022.2599999998</v>
      </c>
      <c r="K81" s="257">
        <v>87315618.030000001</v>
      </c>
      <c r="L81" s="257">
        <v>1305.78</v>
      </c>
      <c r="M81" s="257">
        <v>708549.93</v>
      </c>
      <c r="N81" s="257">
        <v>565005.75</v>
      </c>
      <c r="O81" s="257">
        <v>75940.009999999995</v>
      </c>
      <c r="P81" s="257">
        <v>0</v>
      </c>
      <c r="Q81" s="257">
        <v>24266.89</v>
      </c>
      <c r="R81" s="257">
        <v>142832.37</v>
      </c>
      <c r="S81" s="257">
        <v>72403.509999999995</v>
      </c>
      <c r="T81" s="257">
        <v>23858.89</v>
      </c>
      <c r="U81" s="257">
        <v>167961.71</v>
      </c>
      <c r="V81" s="257">
        <v>1403257.47</v>
      </c>
      <c r="W81" s="257">
        <v>2649776.9900000002</v>
      </c>
      <c r="X81" s="257">
        <v>282461.42</v>
      </c>
      <c r="Y81" s="257">
        <v>4292818.3899999997</v>
      </c>
      <c r="Z81" s="257">
        <v>80093.66</v>
      </c>
      <c r="AA81" s="257">
        <v>0</v>
      </c>
      <c r="AB81" s="257">
        <v>1724118.64</v>
      </c>
      <c r="AC81" s="257">
        <v>544710.39</v>
      </c>
      <c r="AD81" s="257">
        <v>1615753.57</v>
      </c>
      <c r="AE81" s="257">
        <v>101676.48</v>
      </c>
      <c r="AF81" s="257">
        <v>5939937.9800000004</v>
      </c>
      <c r="AG81" s="90">
        <f t="shared" ref="AG81:AG82" si="15">B81+SUM(F81:AF81)</f>
        <v>1270481439.4299998</v>
      </c>
    </row>
    <row r="82" spans="1:33" s="7" customFormat="1" x14ac:dyDescent="0.2">
      <c r="A82" s="69">
        <v>2017</v>
      </c>
      <c r="B82" s="257">
        <v>460875839.86000001</v>
      </c>
      <c r="C82" s="257">
        <v>373094748.76999998</v>
      </c>
      <c r="D82" s="257">
        <v>74027901.069999993</v>
      </c>
      <c r="E82" s="257">
        <v>13753190.02</v>
      </c>
      <c r="F82" s="257">
        <v>635876768.48000002</v>
      </c>
      <c r="G82" s="257">
        <v>1528288.49</v>
      </c>
      <c r="H82" s="257">
        <v>4638721.6500000004</v>
      </c>
      <c r="I82" s="257">
        <v>668339.81999999995</v>
      </c>
      <c r="J82" s="257">
        <v>4538736.07</v>
      </c>
      <c r="K82" s="257">
        <v>127984932.44</v>
      </c>
      <c r="L82" s="257">
        <v>47327.09</v>
      </c>
      <c r="M82" s="257">
        <v>428613.08</v>
      </c>
      <c r="N82" s="257">
        <v>663547.68999999994</v>
      </c>
      <c r="O82" s="257">
        <v>239575.46</v>
      </c>
      <c r="P82" s="257">
        <v>317140.19</v>
      </c>
      <c r="Q82" s="257">
        <v>19386.560000000001</v>
      </c>
      <c r="R82" s="257">
        <v>56565.04</v>
      </c>
      <c r="S82" s="257">
        <v>3361632.12</v>
      </c>
      <c r="T82" s="257">
        <v>219699.87</v>
      </c>
      <c r="U82" s="257">
        <v>12279312.91</v>
      </c>
      <c r="V82" s="257">
        <v>8754.7999999999993</v>
      </c>
      <c r="W82" s="257">
        <v>646977.41</v>
      </c>
      <c r="X82" s="257">
        <v>100548.46</v>
      </c>
      <c r="Y82" s="257">
        <v>6204425.5599999996</v>
      </c>
      <c r="Z82" s="257">
        <v>31984.44</v>
      </c>
      <c r="AA82" s="257">
        <v>19651.07</v>
      </c>
      <c r="AB82" s="257">
        <v>766042.71</v>
      </c>
      <c r="AC82" s="257">
        <v>590888.53</v>
      </c>
      <c r="AD82" s="257">
        <v>3654136.52</v>
      </c>
      <c r="AE82" s="257">
        <v>460708.68</v>
      </c>
      <c r="AF82" s="257">
        <v>6512149.9900000002</v>
      </c>
      <c r="AG82" s="90">
        <f t="shared" si="15"/>
        <v>1272740694.9900002</v>
      </c>
    </row>
    <row r="83" spans="1:33" s="7" customFormat="1" x14ac:dyDescent="0.2">
      <c r="A83" s="69">
        <v>2018</v>
      </c>
      <c r="B83" s="257">
        <v>453274007.73000002</v>
      </c>
      <c r="C83" s="257">
        <v>383635714.85000002</v>
      </c>
      <c r="D83" s="257">
        <v>42275867.619999997</v>
      </c>
      <c r="E83" s="257">
        <v>27362425.27</v>
      </c>
      <c r="F83" s="257">
        <v>563050983.72000003</v>
      </c>
      <c r="G83" s="257">
        <v>8004716.79</v>
      </c>
      <c r="H83" s="257">
        <v>2322169.09</v>
      </c>
      <c r="I83" s="257">
        <v>2599306.91</v>
      </c>
      <c r="J83" s="257">
        <v>7119314.96</v>
      </c>
      <c r="K83" s="257">
        <v>132166620</v>
      </c>
      <c r="L83" s="257">
        <v>5882.97</v>
      </c>
      <c r="M83" s="257">
        <v>0</v>
      </c>
      <c r="N83" s="257">
        <v>1627820.6</v>
      </c>
      <c r="O83" s="257">
        <v>128015.66</v>
      </c>
      <c r="P83" s="257">
        <v>30034.240000000002</v>
      </c>
      <c r="Q83" s="257">
        <v>0</v>
      </c>
      <c r="R83" s="257">
        <v>1921118.4</v>
      </c>
      <c r="S83" s="257">
        <v>425098.29</v>
      </c>
      <c r="T83" s="257">
        <v>298399.94</v>
      </c>
      <c r="U83" s="257">
        <v>305729.53999999998</v>
      </c>
      <c r="V83" s="257">
        <v>33830.61</v>
      </c>
      <c r="W83" s="257">
        <v>1059726.8600000001</v>
      </c>
      <c r="X83" s="257">
        <v>2246239.4</v>
      </c>
      <c r="Y83" s="257">
        <v>1775337.86</v>
      </c>
      <c r="Z83" s="257">
        <v>84299.61</v>
      </c>
      <c r="AA83" s="257">
        <v>0</v>
      </c>
      <c r="AB83" s="257">
        <v>1116274.33</v>
      </c>
      <c r="AC83" s="257">
        <v>1386296.62</v>
      </c>
      <c r="AD83" s="257">
        <v>7689497.4299999997</v>
      </c>
      <c r="AE83" s="257">
        <v>29951.19</v>
      </c>
      <c r="AF83" s="257">
        <v>5968689.0199999996</v>
      </c>
      <c r="AG83" s="90">
        <f t="shared" ref="AG83" si="16">B83+SUM(F83:AF83)</f>
        <v>1194669361.77</v>
      </c>
    </row>
    <row r="84" spans="1:33" s="9" customFormat="1" x14ac:dyDescent="0.2">
      <c r="A84" s="110" t="s">
        <v>163</v>
      </c>
      <c r="B84" s="201"/>
      <c r="C84" s="201"/>
      <c r="D84" s="201"/>
      <c r="E84" s="201"/>
      <c r="F84" s="201"/>
      <c r="G84" s="201"/>
      <c r="H84" s="201"/>
      <c r="I84" s="202"/>
    </row>
    <row r="85" spans="1:33" s="7" customFormat="1" x14ac:dyDescent="0.2">
      <c r="A85" s="15"/>
      <c r="B85" s="366"/>
      <c r="C85" s="367"/>
      <c r="D85" s="367"/>
      <c r="E85" s="367"/>
      <c r="F85" s="366"/>
      <c r="G85" s="366"/>
      <c r="H85" s="366"/>
      <c r="I85" s="366"/>
      <c r="J85" s="366"/>
      <c r="K85" s="366"/>
      <c r="L85" s="366"/>
      <c r="M85" s="366"/>
      <c r="N85" s="366"/>
      <c r="O85" s="366"/>
      <c r="P85" s="366"/>
      <c r="Q85" s="366"/>
      <c r="R85" s="366"/>
      <c r="S85" s="366"/>
      <c r="T85" s="366"/>
      <c r="U85" s="366"/>
      <c r="V85" s="366"/>
      <c r="W85" s="366"/>
      <c r="X85" s="366"/>
      <c r="Y85" s="366"/>
      <c r="Z85" s="366"/>
      <c r="AA85" s="366"/>
      <c r="AB85" s="366"/>
      <c r="AC85" s="366"/>
      <c r="AD85" s="366"/>
      <c r="AE85" s="366"/>
      <c r="AF85" s="366"/>
      <c r="AG85" s="368"/>
    </row>
    <row r="86" spans="1:33" s="7" customFormat="1" x14ac:dyDescent="0.2">
      <c r="A86" s="15"/>
      <c r="B86" s="84"/>
      <c r="C86" s="85"/>
      <c r="D86" s="85"/>
      <c r="E86" s="85"/>
      <c r="F86" s="84"/>
      <c r="G86" s="84"/>
      <c r="H86" s="84"/>
      <c r="I86" s="84"/>
      <c r="J86" s="84"/>
      <c r="K86" s="84"/>
      <c r="L86" s="84"/>
      <c r="M86" s="84"/>
      <c r="N86" s="84"/>
      <c r="O86" s="84"/>
      <c r="P86" s="84"/>
      <c r="Q86" s="84"/>
      <c r="R86" s="84"/>
      <c r="S86" s="84"/>
      <c r="T86" s="84"/>
      <c r="U86" s="84"/>
      <c r="V86" s="84"/>
      <c r="W86" s="84"/>
      <c r="X86" s="84"/>
      <c r="Y86" s="84"/>
      <c r="Z86" s="84"/>
      <c r="AA86" s="84"/>
      <c r="AB86" s="84"/>
      <c r="AC86" s="84"/>
      <c r="AD86" s="84"/>
      <c r="AE86" s="84"/>
      <c r="AF86" s="84"/>
      <c r="AG86" s="86"/>
    </row>
    <row r="87" spans="1:33" s="7" customFormat="1" ht="72" x14ac:dyDescent="0.2">
      <c r="A87" s="43" t="s">
        <v>37</v>
      </c>
      <c r="B87" s="75" t="s">
        <v>30</v>
      </c>
      <c r="C87" s="76">
        <v>1</v>
      </c>
      <c r="D87" s="77" t="s">
        <v>38</v>
      </c>
      <c r="E87" s="77" t="s">
        <v>39</v>
      </c>
      <c r="F87" s="75" t="s">
        <v>2</v>
      </c>
      <c r="G87" s="75" t="s">
        <v>5</v>
      </c>
      <c r="H87" s="75" t="s">
        <v>166</v>
      </c>
      <c r="I87" s="75" t="s">
        <v>167</v>
      </c>
      <c r="J87" s="75" t="s">
        <v>6</v>
      </c>
      <c r="K87" s="75" t="s">
        <v>168</v>
      </c>
      <c r="L87" s="75" t="s">
        <v>169</v>
      </c>
      <c r="M87" s="75" t="s">
        <v>170</v>
      </c>
      <c r="N87" s="75" t="s">
        <v>3</v>
      </c>
      <c r="O87" s="75" t="s">
        <v>171</v>
      </c>
      <c r="P87" s="75" t="s">
        <v>172</v>
      </c>
      <c r="Q87" s="75" t="s">
        <v>173</v>
      </c>
      <c r="R87" s="75" t="s">
        <v>174</v>
      </c>
      <c r="S87" s="75" t="s">
        <v>175</v>
      </c>
      <c r="T87" s="75" t="s">
        <v>176</v>
      </c>
      <c r="U87" s="75" t="s">
        <v>177</v>
      </c>
      <c r="V87" s="75" t="s">
        <v>178</v>
      </c>
      <c r="W87" s="75" t="s">
        <v>7</v>
      </c>
      <c r="X87" s="75" t="s">
        <v>8</v>
      </c>
      <c r="Y87" s="75" t="s">
        <v>179</v>
      </c>
      <c r="Z87" s="75" t="s">
        <v>180</v>
      </c>
      <c r="AA87" s="75" t="s">
        <v>181</v>
      </c>
      <c r="AB87" s="75" t="s">
        <v>164</v>
      </c>
      <c r="AC87" s="75" t="s">
        <v>165</v>
      </c>
      <c r="AD87" s="75" t="s">
        <v>4</v>
      </c>
      <c r="AE87" s="75" t="s">
        <v>182</v>
      </c>
      <c r="AF87" s="75" t="s">
        <v>40</v>
      </c>
      <c r="AG87" s="75" t="s">
        <v>41</v>
      </c>
    </row>
    <row r="88" spans="1:33" x14ac:dyDescent="0.2">
      <c r="A88" s="56">
        <v>1996</v>
      </c>
      <c r="B88" s="91">
        <v>1319876</v>
      </c>
      <c r="C88" s="92">
        <v>880477</v>
      </c>
      <c r="D88" s="92">
        <v>282665</v>
      </c>
      <c r="E88" s="92">
        <v>156734</v>
      </c>
      <c r="F88" s="91">
        <v>1993644</v>
      </c>
      <c r="G88" s="91">
        <v>19187</v>
      </c>
      <c r="H88" s="91"/>
      <c r="I88" s="91"/>
      <c r="J88" s="91">
        <v>17585</v>
      </c>
      <c r="K88" s="91">
        <v>177848</v>
      </c>
      <c r="L88" s="91">
        <v>114</v>
      </c>
      <c r="M88" s="91">
        <v>898</v>
      </c>
      <c r="N88" s="91">
        <v>2563</v>
      </c>
      <c r="O88" s="91">
        <v>1129</v>
      </c>
      <c r="P88" s="91">
        <v>77</v>
      </c>
      <c r="Q88" s="91"/>
      <c r="R88" s="91">
        <v>575</v>
      </c>
      <c r="S88" s="91">
        <v>119</v>
      </c>
      <c r="T88" s="91">
        <v>458</v>
      </c>
      <c r="U88" s="91">
        <v>1081</v>
      </c>
      <c r="V88" s="91"/>
      <c r="W88" s="91">
        <v>25</v>
      </c>
      <c r="X88" s="91">
        <v>34</v>
      </c>
      <c r="Y88" s="91">
        <v>439</v>
      </c>
      <c r="Z88" s="91">
        <v>4</v>
      </c>
      <c r="AA88" s="91">
        <v>349</v>
      </c>
      <c r="AB88" s="91">
        <v>34</v>
      </c>
      <c r="AC88" s="91">
        <v>1873</v>
      </c>
      <c r="AD88" s="91">
        <v>6023</v>
      </c>
      <c r="AE88" s="91">
        <v>284</v>
      </c>
      <c r="AF88" s="91">
        <v>56650</v>
      </c>
      <c r="AG88" s="93">
        <f t="shared" ref="AG88:AG104" si="17">B88+SUM(F88:AF88)</f>
        <v>3600869</v>
      </c>
    </row>
    <row r="89" spans="1:33" x14ac:dyDescent="0.2">
      <c r="A89" s="64">
        <v>1997</v>
      </c>
      <c r="B89" s="91">
        <v>1374286</v>
      </c>
      <c r="C89" s="92">
        <v>1109753</v>
      </c>
      <c r="D89" s="92">
        <v>188395</v>
      </c>
      <c r="E89" s="92">
        <v>76138</v>
      </c>
      <c r="F89" s="91">
        <v>1982168</v>
      </c>
      <c r="G89" s="91">
        <v>10446</v>
      </c>
      <c r="H89" s="91">
        <v>248</v>
      </c>
      <c r="I89" s="91"/>
      <c r="J89" s="91">
        <v>4011</v>
      </c>
      <c r="K89" s="91">
        <v>300316</v>
      </c>
      <c r="L89" s="91"/>
      <c r="M89" s="91">
        <v>15424</v>
      </c>
      <c r="N89" s="91">
        <v>3159</v>
      </c>
      <c r="O89" s="91">
        <v>9814</v>
      </c>
      <c r="P89" s="91">
        <v>693</v>
      </c>
      <c r="Q89" s="91"/>
      <c r="R89" s="91">
        <v>144</v>
      </c>
      <c r="S89" s="91"/>
      <c r="T89" s="91">
        <v>36</v>
      </c>
      <c r="U89" s="91">
        <v>439</v>
      </c>
      <c r="V89" s="91">
        <v>2</v>
      </c>
      <c r="W89" s="91">
        <v>676</v>
      </c>
      <c r="X89" s="91">
        <v>378</v>
      </c>
      <c r="Y89" s="91"/>
      <c r="Z89" s="91"/>
      <c r="AA89" s="91">
        <v>320</v>
      </c>
      <c r="AB89" s="91">
        <v>349</v>
      </c>
      <c r="AC89" s="91">
        <v>229</v>
      </c>
      <c r="AD89" s="91">
        <v>674</v>
      </c>
      <c r="AE89" s="91">
        <v>85</v>
      </c>
      <c r="AF89" s="91">
        <v>162011</v>
      </c>
      <c r="AG89" s="93">
        <f t="shared" si="17"/>
        <v>3865908</v>
      </c>
    </row>
    <row r="90" spans="1:33" x14ac:dyDescent="0.2">
      <c r="A90" s="64">
        <v>1998</v>
      </c>
      <c r="B90" s="91">
        <v>1249194</v>
      </c>
      <c r="C90" s="92">
        <v>1049405</v>
      </c>
      <c r="D90" s="92">
        <v>132229</v>
      </c>
      <c r="E90" s="92">
        <v>67560</v>
      </c>
      <c r="F90" s="91">
        <v>2433811</v>
      </c>
      <c r="G90" s="91">
        <v>13589</v>
      </c>
      <c r="H90" s="91">
        <v>145</v>
      </c>
      <c r="I90" s="91">
        <v>2213</v>
      </c>
      <c r="J90" s="91">
        <v>8743</v>
      </c>
      <c r="K90" s="91">
        <v>209302</v>
      </c>
      <c r="L90" s="91">
        <v>118</v>
      </c>
      <c r="M90" s="91">
        <v>19841</v>
      </c>
      <c r="N90" s="91">
        <v>79566</v>
      </c>
      <c r="O90" s="91">
        <v>1856</v>
      </c>
      <c r="P90" s="91"/>
      <c r="Q90" s="91"/>
      <c r="R90" s="91">
        <v>108</v>
      </c>
      <c r="S90" s="91"/>
      <c r="T90" s="91">
        <v>175</v>
      </c>
      <c r="U90" s="91">
        <v>432</v>
      </c>
      <c r="V90" s="91">
        <v>232</v>
      </c>
      <c r="W90" s="91">
        <v>5222</v>
      </c>
      <c r="X90" s="91"/>
      <c r="Y90" s="91"/>
      <c r="Z90" s="91"/>
      <c r="AA90" s="91">
        <v>3801</v>
      </c>
      <c r="AB90" s="91">
        <v>101</v>
      </c>
      <c r="AC90" s="91">
        <v>3986</v>
      </c>
      <c r="AD90" s="91">
        <v>8188</v>
      </c>
      <c r="AE90" s="91"/>
      <c r="AF90" s="91">
        <v>32406</v>
      </c>
      <c r="AG90" s="93">
        <f t="shared" si="17"/>
        <v>4073029</v>
      </c>
    </row>
    <row r="91" spans="1:33" x14ac:dyDescent="0.2">
      <c r="A91" s="64">
        <v>1999</v>
      </c>
      <c r="B91" s="91">
        <v>1623545</v>
      </c>
      <c r="C91" s="92">
        <v>967768</v>
      </c>
      <c r="D91" s="92">
        <v>509974</v>
      </c>
      <c r="E91" s="92">
        <v>145803</v>
      </c>
      <c r="F91" s="91">
        <v>2322281</v>
      </c>
      <c r="G91" s="91">
        <v>39984</v>
      </c>
      <c r="H91" s="91">
        <v>1656</v>
      </c>
      <c r="I91" s="91">
        <v>3361</v>
      </c>
      <c r="J91" s="91">
        <v>7669</v>
      </c>
      <c r="K91" s="91">
        <v>361114</v>
      </c>
      <c r="L91" s="91">
        <v>276</v>
      </c>
      <c r="M91" s="91">
        <v>7892</v>
      </c>
      <c r="N91" s="91">
        <v>12555</v>
      </c>
      <c r="O91" s="91">
        <v>955</v>
      </c>
      <c r="P91" s="91">
        <v>180</v>
      </c>
      <c r="Q91" s="91">
        <v>95</v>
      </c>
      <c r="R91" s="91">
        <v>343</v>
      </c>
      <c r="S91" s="91"/>
      <c r="T91" s="91">
        <v>372</v>
      </c>
      <c r="U91" s="91"/>
      <c r="V91" s="91"/>
      <c r="W91" s="91">
        <v>97</v>
      </c>
      <c r="X91" s="91">
        <v>1319</v>
      </c>
      <c r="Y91" s="91"/>
      <c r="Z91" s="91"/>
      <c r="AA91" s="91"/>
      <c r="AB91" s="91"/>
      <c r="AC91" s="91">
        <v>140</v>
      </c>
      <c r="AD91" s="91">
        <v>6195</v>
      </c>
      <c r="AE91" s="91">
        <v>367</v>
      </c>
      <c r="AF91" s="91">
        <v>100207</v>
      </c>
      <c r="AG91" s="93">
        <f t="shared" si="17"/>
        <v>4490603</v>
      </c>
    </row>
    <row r="92" spans="1:33" x14ac:dyDescent="0.2">
      <c r="A92" s="56">
        <v>2000</v>
      </c>
      <c r="B92" s="91">
        <v>1354412</v>
      </c>
      <c r="C92" s="92">
        <v>1003163</v>
      </c>
      <c r="D92" s="92">
        <v>288590</v>
      </c>
      <c r="E92" s="92">
        <v>62659</v>
      </c>
      <c r="F92" s="91">
        <v>2873539</v>
      </c>
      <c r="G92" s="91">
        <v>33875</v>
      </c>
      <c r="H92" s="91">
        <v>863</v>
      </c>
      <c r="I92" s="91">
        <v>2704</v>
      </c>
      <c r="J92" s="91">
        <v>7028</v>
      </c>
      <c r="K92" s="91">
        <v>199669</v>
      </c>
      <c r="L92" s="91"/>
      <c r="M92" s="91">
        <v>21134</v>
      </c>
      <c r="N92" s="91">
        <v>8001</v>
      </c>
      <c r="O92" s="91">
        <v>770</v>
      </c>
      <c r="P92" s="91">
        <v>393</v>
      </c>
      <c r="Q92" s="91">
        <v>599</v>
      </c>
      <c r="R92" s="91">
        <v>3152</v>
      </c>
      <c r="S92" s="91">
        <v>8350</v>
      </c>
      <c r="T92" s="91">
        <v>84</v>
      </c>
      <c r="U92" s="91">
        <v>1</v>
      </c>
      <c r="V92" s="91">
        <v>228</v>
      </c>
      <c r="W92" s="91">
        <v>262</v>
      </c>
      <c r="X92" s="91">
        <v>865</v>
      </c>
      <c r="Y92" s="91"/>
      <c r="Z92" s="91">
        <v>17</v>
      </c>
      <c r="AA92" s="91">
        <v>51</v>
      </c>
      <c r="AB92" s="91">
        <v>10</v>
      </c>
      <c r="AC92" s="91">
        <v>153</v>
      </c>
      <c r="AD92" s="91">
        <v>9285</v>
      </c>
      <c r="AE92" s="91"/>
      <c r="AF92" s="91">
        <v>154632</v>
      </c>
      <c r="AG92" s="93">
        <f t="shared" si="17"/>
        <v>4680077</v>
      </c>
    </row>
    <row r="93" spans="1:33" x14ac:dyDescent="0.2">
      <c r="A93" s="56">
        <v>2001</v>
      </c>
      <c r="B93" s="91">
        <v>2129376</v>
      </c>
      <c r="C93" s="92">
        <v>1556005</v>
      </c>
      <c r="D93" s="92">
        <v>480525</v>
      </c>
      <c r="E93" s="92">
        <v>92846</v>
      </c>
      <c r="F93" s="91">
        <v>2264173</v>
      </c>
      <c r="G93" s="91">
        <v>56584</v>
      </c>
      <c r="H93" s="91">
        <v>500</v>
      </c>
      <c r="I93" s="91">
        <v>12347</v>
      </c>
      <c r="J93" s="91">
        <v>26058</v>
      </c>
      <c r="K93" s="91">
        <v>254662</v>
      </c>
      <c r="L93" s="91">
        <v>49</v>
      </c>
      <c r="M93" s="91">
        <v>114</v>
      </c>
      <c r="N93" s="91">
        <v>13256</v>
      </c>
      <c r="O93" s="91"/>
      <c r="P93" s="91"/>
      <c r="Q93" s="91">
        <v>971</v>
      </c>
      <c r="R93" s="91">
        <v>92</v>
      </c>
      <c r="S93" s="91">
        <v>13341</v>
      </c>
      <c r="T93" s="91">
        <v>197</v>
      </c>
      <c r="U93" s="91">
        <v>99</v>
      </c>
      <c r="V93" s="91">
        <v>3</v>
      </c>
      <c r="W93" s="91">
        <v>688</v>
      </c>
      <c r="X93" s="91">
        <v>14150</v>
      </c>
      <c r="Y93" s="91"/>
      <c r="Z93" s="91"/>
      <c r="AA93" s="91"/>
      <c r="AB93" s="91"/>
      <c r="AC93" s="91">
        <v>1176</v>
      </c>
      <c r="AD93" s="91">
        <v>4546</v>
      </c>
      <c r="AE93" s="91">
        <v>766</v>
      </c>
      <c r="AF93" s="91">
        <v>163801</v>
      </c>
      <c r="AG93" s="93">
        <f t="shared" si="17"/>
        <v>4956949</v>
      </c>
    </row>
    <row r="94" spans="1:33" x14ac:dyDescent="0.2">
      <c r="A94" s="56">
        <v>2002</v>
      </c>
      <c r="B94" s="91">
        <v>1885355</v>
      </c>
      <c r="C94" s="92">
        <v>1336875</v>
      </c>
      <c r="D94" s="92">
        <v>413495</v>
      </c>
      <c r="E94" s="92">
        <v>134986</v>
      </c>
      <c r="F94" s="91">
        <v>2526170</v>
      </c>
      <c r="G94" s="91">
        <v>49301</v>
      </c>
      <c r="H94" s="91">
        <v>2371</v>
      </c>
      <c r="I94" s="91"/>
      <c r="J94" s="91">
        <v>85224</v>
      </c>
      <c r="K94" s="91">
        <v>256601</v>
      </c>
      <c r="L94" s="91"/>
      <c r="M94" s="91">
        <v>972</v>
      </c>
      <c r="N94" s="91">
        <v>18739</v>
      </c>
      <c r="O94" s="91">
        <v>3804</v>
      </c>
      <c r="P94" s="91"/>
      <c r="Q94" s="91"/>
      <c r="R94" s="91">
        <v>2161</v>
      </c>
      <c r="S94" s="91">
        <v>618</v>
      </c>
      <c r="T94" s="91">
        <v>623</v>
      </c>
      <c r="U94" s="91">
        <v>1770</v>
      </c>
      <c r="V94" s="91">
        <v>3307</v>
      </c>
      <c r="W94" s="91">
        <v>205</v>
      </c>
      <c r="X94" s="91">
        <v>1249</v>
      </c>
      <c r="Y94" s="91"/>
      <c r="Z94" s="91"/>
      <c r="AA94" s="91"/>
      <c r="AB94" s="91">
        <v>21</v>
      </c>
      <c r="AC94" s="91">
        <v>1807</v>
      </c>
      <c r="AD94" s="91">
        <v>3376</v>
      </c>
      <c r="AE94" s="91">
        <v>309</v>
      </c>
      <c r="AF94" s="91">
        <v>197869</v>
      </c>
      <c r="AG94" s="93">
        <f t="shared" si="17"/>
        <v>5041852</v>
      </c>
    </row>
    <row r="95" spans="1:33" x14ac:dyDescent="0.2">
      <c r="A95" s="56">
        <v>2003</v>
      </c>
      <c r="B95" s="91">
        <v>2198722</v>
      </c>
      <c r="C95" s="92">
        <v>1414137</v>
      </c>
      <c r="D95" s="92">
        <v>635647</v>
      </c>
      <c r="E95" s="92">
        <v>148938</v>
      </c>
      <c r="F95" s="91">
        <v>2548880</v>
      </c>
      <c r="G95" s="91">
        <v>46879</v>
      </c>
      <c r="H95" s="91">
        <v>186</v>
      </c>
      <c r="I95" s="91">
        <v>6602</v>
      </c>
      <c r="J95" s="91">
        <v>26541</v>
      </c>
      <c r="K95" s="91">
        <v>215382</v>
      </c>
      <c r="L95" s="91"/>
      <c r="M95" s="91"/>
      <c r="N95" s="91">
        <v>26733</v>
      </c>
      <c r="O95" s="91">
        <v>852</v>
      </c>
      <c r="P95" s="91"/>
      <c r="Q95" s="91"/>
      <c r="R95" s="91">
        <v>4548</v>
      </c>
      <c r="S95" s="91">
        <v>2034</v>
      </c>
      <c r="T95" s="91">
        <v>376</v>
      </c>
      <c r="U95" s="91">
        <v>403</v>
      </c>
      <c r="V95" s="91">
        <v>104</v>
      </c>
      <c r="W95" s="91">
        <v>388</v>
      </c>
      <c r="X95" s="91">
        <v>529</v>
      </c>
      <c r="Y95" s="91"/>
      <c r="Z95" s="91"/>
      <c r="AA95" s="91"/>
      <c r="AB95" s="91">
        <v>83</v>
      </c>
      <c r="AC95" s="91">
        <v>18</v>
      </c>
      <c r="AD95" s="91">
        <v>1595</v>
      </c>
      <c r="AE95" s="91">
        <v>24</v>
      </c>
      <c r="AF95" s="91">
        <v>241506</v>
      </c>
      <c r="AG95" s="93">
        <f t="shared" si="17"/>
        <v>5322385</v>
      </c>
    </row>
    <row r="96" spans="1:33" x14ac:dyDescent="0.2">
      <c r="A96" s="56">
        <v>2004</v>
      </c>
      <c r="B96" s="91">
        <v>2365575</v>
      </c>
      <c r="C96" s="92">
        <v>1202606</v>
      </c>
      <c r="D96" s="92">
        <v>1099192</v>
      </c>
      <c r="E96" s="92">
        <v>63776</v>
      </c>
      <c r="F96" s="91">
        <v>2510733</v>
      </c>
      <c r="G96" s="91">
        <v>64939</v>
      </c>
      <c r="H96" s="91">
        <v>4899</v>
      </c>
      <c r="I96" s="91">
        <v>3691</v>
      </c>
      <c r="J96" s="91">
        <v>53374</v>
      </c>
      <c r="K96" s="91">
        <v>316098</v>
      </c>
      <c r="L96" s="91"/>
      <c r="M96" s="91"/>
      <c r="N96" s="91">
        <v>10713</v>
      </c>
      <c r="O96" s="91"/>
      <c r="P96" s="91"/>
      <c r="Q96" s="91">
        <v>2095</v>
      </c>
      <c r="R96" s="91">
        <v>1016</v>
      </c>
      <c r="S96" s="91">
        <v>205</v>
      </c>
      <c r="T96" s="91">
        <v>451</v>
      </c>
      <c r="U96" s="91">
        <v>211</v>
      </c>
      <c r="V96" s="91">
        <v>160</v>
      </c>
      <c r="W96" s="91">
        <v>621</v>
      </c>
      <c r="X96" s="91">
        <v>1967</v>
      </c>
      <c r="Y96" s="91">
        <v>86</v>
      </c>
      <c r="Z96" s="91"/>
      <c r="AA96" s="91">
        <v>7</v>
      </c>
      <c r="AB96" s="91">
        <v>181</v>
      </c>
      <c r="AC96" s="91">
        <v>187</v>
      </c>
      <c r="AD96" s="91">
        <v>2756</v>
      </c>
      <c r="AE96" s="91">
        <v>233</v>
      </c>
      <c r="AF96" s="91">
        <v>212375</v>
      </c>
      <c r="AG96" s="93">
        <f t="shared" si="17"/>
        <v>5552573</v>
      </c>
    </row>
    <row r="97" spans="1:33" x14ac:dyDescent="0.2">
      <c r="A97" s="56">
        <v>2005</v>
      </c>
      <c r="B97" s="91">
        <v>2312689</v>
      </c>
      <c r="C97" s="92">
        <v>1509934</v>
      </c>
      <c r="D97" s="92">
        <v>649897</v>
      </c>
      <c r="E97" s="92">
        <v>152858</v>
      </c>
      <c r="F97" s="91">
        <v>2350372</v>
      </c>
      <c r="G97" s="91">
        <v>45349</v>
      </c>
      <c r="H97" s="91">
        <v>266</v>
      </c>
      <c r="I97" s="91">
        <v>8511</v>
      </c>
      <c r="J97" s="91">
        <v>18818</v>
      </c>
      <c r="K97" s="91">
        <v>628557</v>
      </c>
      <c r="L97" s="91"/>
      <c r="M97" s="91">
        <v>2527</v>
      </c>
      <c r="N97" s="91">
        <v>27844</v>
      </c>
      <c r="O97" s="91"/>
      <c r="P97" s="91"/>
      <c r="Q97" s="91"/>
      <c r="R97" s="91">
        <v>10606</v>
      </c>
      <c r="S97" s="91"/>
      <c r="T97" s="91">
        <v>904</v>
      </c>
      <c r="U97" s="91">
        <v>23</v>
      </c>
      <c r="V97" s="91">
        <v>274</v>
      </c>
      <c r="W97" s="91">
        <v>9369</v>
      </c>
      <c r="X97" s="91">
        <v>36839</v>
      </c>
      <c r="Y97" s="91"/>
      <c r="Z97" s="91"/>
      <c r="AA97" s="91">
        <v>2469</v>
      </c>
      <c r="AB97" s="91">
        <v>1570</v>
      </c>
      <c r="AC97" s="91">
        <v>3097</v>
      </c>
      <c r="AD97" s="91">
        <v>30181</v>
      </c>
      <c r="AE97" s="91">
        <v>1355</v>
      </c>
      <c r="AF97" s="91">
        <v>63212</v>
      </c>
      <c r="AG97" s="93">
        <f t="shared" si="17"/>
        <v>5554832</v>
      </c>
    </row>
    <row r="98" spans="1:33" x14ac:dyDescent="0.2">
      <c r="A98" s="69">
        <v>2006</v>
      </c>
      <c r="B98" s="258">
        <v>2587371</v>
      </c>
      <c r="C98" s="258">
        <v>1707054</v>
      </c>
      <c r="D98" s="258">
        <v>685522</v>
      </c>
      <c r="E98" s="258">
        <v>194795</v>
      </c>
      <c r="F98" s="258">
        <v>2492597</v>
      </c>
      <c r="G98" s="258">
        <v>33649</v>
      </c>
      <c r="H98" s="258">
        <v>3024</v>
      </c>
      <c r="I98" s="258">
        <v>4030</v>
      </c>
      <c r="J98" s="258">
        <v>102360</v>
      </c>
      <c r="K98" s="258">
        <v>352315</v>
      </c>
      <c r="L98" s="258">
        <v>0</v>
      </c>
      <c r="M98" s="258">
        <v>1588</v>
      </c>
      <c r="N98" s="258">
        <v>14992</v>
      </c>
      <c r="O98" s="258">
        <v>5969</v>
      </c>
      <c r="P98" s="258">
        <v>0</v>
      </c>
      <c r="Q98" s="258">
        <v>0</v>
      </c>
      <c r="R98" s="258">
        <v>0</v>
      </c>
      <c r="S98" s="258">
        <v>0</v>
      </c>
      <c r="T98" s="258">
        <v>461</v>
      </c>
      <c r="U98" s="258">
        <v>11931</v>
      </c>
      <c r="V98" s="258">
        <v>619</v>
      </c>
      <c r="W98" s="258">
        <v>19512</v>
      </c>
      <c r="X98" s="258">
        <v>31704</v>
      </c>
      <c r="Y98" s="258">
        <v>12897</v>
      </c>
      <c r="Z98" s="258">
        <v>3312</v>
      </c>
      <c r="AA98" s="258">
        <v>0</v>
      </c>
      <c r="AB98" s="258">
        <v>2040</v>
      </c>
      <c r="AC98" s="258">
        <v>1271</v>
      </c>
      <c r="AD98" s="258">
        <v>36897</v>
      </c>
      <c r="AE98" s="258">
        <v>219</v>
      </c>
      <c r="AF98" s="258">
        <v>65054</v>
      </c>
      <c r="AG98" s="93">
        <f t="shared" si="17"/>
        <v>5783812</v>
      </c>
    </row>
    <row r="99" spans="1:33" x14ac:dyDescent="0.2">
      <c r="A99" s="69">
        <v>2007</v>
      </c>
      <c r="B99" s="258">
        <v>2410538</v>
      </c>
      <c r="C99" s="258">
        <v>1725420</v>
      </c>
      <c r="D99" s="258">
        <v>467434</v>
      </c>
      <c r="E99" s="258">
        <v>217684</v>
      </c>
      <c r="F99" s="258">
        <v>2510882</v>
      </c>
      <c r="G99" s="258">
        <v>74670</v>
      </c>
      <c r="H99" s="258">
        <v>973</v>
      </c>
      <c r="I99" s="258">
        <v>2724</v>
      </c>
      <c r="J99" s="258">
        <v>15199</v>
      </c>
      <c r="K99" s="258">
        <v>501203</v>
      </c>
      <c r="L99" s="258">
        <v>0</v>
      </c>
      <c r="M99" s="258">
        <v>3997</v>
      </c>
      <c r="N99" s="258">
        <v>4431</v>
      </c>
      <c r="O99" s="258">
        <v>832</v>
      </c>
      <c r="P99" s="258">
        <v>0</v>
      </c>
      <c r="Q99" s="258">
        <v>49</v>
      </c>
      <c r="R99" s="258">
        <v>1137</v>
      </c>
      <c r="S99" s="258">
        <v>0</v>
      </c>
      <c r="T99" s="258">
        <v>1086</v>
      </c>
      <c r="U99" s="258">
        <v>2264</v>
      </c>
      <c r="V99" s="258">
        <v>1616</v>
      </c>
      <c r="W99" s="258">
        <v>17760</v>
      </c>
      <c r="X99" s="258">
        <v>46952</v>
      </c>
      <c r="Y99" s="258">
        <v>11869</v>
      </c>
      <c r="Z99" s="258">
        <v>0</v>
      </c>
      <c r="AA99" s="258">
        <v>0</v>
      </c>
      <c r="AB99" s="258">
        <v>0</v>
      </c>
      <c r="AC99" s="258">
        <v>354</v>
      </c>
      <c r="AD99" s="258">
        <v>24543</v>
      </c>
      <c r="AE99" s="258">
        <v>4167</v>
      </c>
      <c r="AF99" s="258">
        <v>73573</v>
      </c>
      <c r="AG99" s="93">
        <f t="shared" si="17"/>
        <v>5710819</v>
      </c>
    </row>
    <row r="100" spans="1:33" x14ac:dyDescent="0.2">
      <c r="A100" s="69">
        <v>2008</v>
      </c>
      <c r="B100" s="258">
        <v>2718487</v>
      </c>
      <c r="C100" s="258">
        <v>1977039</v>
      </c>
      <c r="D100" s="258">
        <v>584101</v>
      </c>
      <c r="E100" s="258">
        <v>157347</v>
      </c>
      <c r="F100" s="258">
        <v>2599367</v>
      </c>
      <c r="G100" s="258">
        <v>57298</v>
      </c>
      <c r="H100" s="258">
        <v>10122</v>
      </c>
      <c r="I100" s="258">
        <v>207</v>
      </c>
      <c r="J100" s="258">
        <v>117598</v>
      </c>
      <c r="K100" s="258">
        <v>326132</v>
      </c>
      <c r="L100" s="258">
        <v>0</v>
      </c>
      <c r="M100" s="258">
        <v>3509</v>
      </c>
      <c r="N100" s="258">
        <v>51240</v>
      </c>
      <c r="O100" s="258">
        <v>0</v>
      </c>
      <c r="P100" s="258">
        <v>1510</v>
      </c>
      <c r="Q100" s="258">
        <v>731</v>
      </c>
      <c r="R100" s="258">
        <v>5253</v>
      </c>
      <c r="S100" s="258">
        <v>1902</v>
      </c>
      <c r="T100" s="258">
        <v>1871</v>
      </c>
      <c r="U100" s="258">
        <v>15473</v>
      </c>
      <c r="V100" s="258">
        <v>9805</v>
      </c>
      <c r="W100" s="258">
        <v>23174</v>
      </c>
      <c r="X100" s="258">
        <v>6869</v>
      </c>
      <c r="Y100" s="258">
        <v>7663</v>
      </c>
      <c r="Z100" s="258">
        <v>0</v>
      </c>
      <c r="AA100" s="258">
        <v>0</v>
      </c>
      <c r="AB100" s="258">
        <v>0</v>
      </c>
      <c r="AC100" s="258">
        <v>5081</v>
      </c>
      <c r="AD100" s="258">
        <v>7538</v>
      </c>
      <c r="AE100" s="258">
        <v>1654</v>
      </c>
      <c r="AF100" s="258">
        <v>79113</v>
      </c>
      <c r="AG100" s="93">
        <f t="shared" si="17"/>
        <v>6051597</v>
      </c>
    </row>
    <row r="101" spans="1:33" x14ac:dyDescent="0.2">
      <c r="A101" s="69">
        <v>2009</v>
      </c>
      <c r="B101" s="258">
        <v>2638442</v>
      </c>
      <c r="C101" s="258">
        <v>1765031</v>
      </c>
      <c r="D101" s="258">
        <v>714049</v>
      </c>
      <c r="E101" s="258">
        <v>159362</v>
      </c>
      <c r="F101" s="258">
        <v>2763358</v>
      </c>
      <c r="G101" s="258">
        <v>68234</v>
      </c>
      <c r="H101" s="258">
        <v>338</v>
      </c>
      <c r="I101" s="258">
        <v>745</v>
      </c>
      <c r="J101" s="258">
        <v>94184</v>
      </c>
      <c r="K101" s="258">
        <v>344981</v>
      </c>
      <c r="L101" s="258">
        <v>1155</v>
      </c>
      <c r="M101" s="258">
        <v>827</v>
      </c>
      <c r="N101" s="258">
        <v>14637</v>
      </c>
      <c r="O101" s="258">
        <v>0</v>
      </c>
      <c r="P101" s="258">
        <v>1721</v>
      </c>
      <c r="Q101" s="258">
        <v>499</v>
      </c>
      <c r="R101" s="258">
        <v>1058</v>
      </c>
      <c r="S101" s="258">
        <v>47878</v>
      </c>
      <c r="T101" s="258">
        <v>804</v>
      </c>
      <c r="U101" s="258">
        <v>52387</v>
      </c>
      <c r="V101" s="258">
        <v>5930</v>
      </c>
      <c r="W101" s="258">
        <v>7264</v>
      </c>
      <c r="X101" s="258">
        <v>17886</v>
      </c>
      <c r="Y101" s="258">
        <v>7813</v>
      </c>
      <c r="Z101" s="258">
        <v>0</v>
      </c>
      <c r="AA101" s="258">
        <v>19663</v>
      </c>
      <c r="AB101" s="258">
        <v>316</v>
      </c>
      <c r="AC101" s="258">
        <v>8864</v>
      </c>
      <c r="AD101" s="258">
        <v>61950</v>
      </c>
      <c r="AE101" s="258">
        <v>1900</v>
      </c>
      <c r="AF101" s="258">
        <v>46017</v>
      </c>
      <c r="AG101" s="93">
        <f t="shared" si="17"/>
        <v>6208851</v>
      </c>
    </row>
    <row r="102" spans="1:33" x14ac:dyDescent="0.2">
      <c r="A102" s="69">
        <v>2010</v>
      </c>
      <c r="B102" s="258">
        <v>2591799</v>
      </c>
      <c r="C102" s="258">
        <v>1849168</v>
      </c>
      <c r="D102" s="258">
        <v>491468</v>
      </c>
      <c r="E102" s="258">
        <v>251162</v>
      </c>
      <c r="F102" s="258">
        <v>2672983</v>
      </c>
      <c r="G102" s="258">
        <v>21776</v>
      </c>
      <c r="H102" s="258">
        <v>43855</v>
      </c>
      <c r="I102" s="258">
        <v>5125</v>
      </c>
      <c r="J102" s="258">
        <v>103693</v>
      </c>
      <c r="K102" s="258">
        <v>626757</v>
      </c>
      <c r="L102" s="258">
        <v>296</v>
      </c>
      <c r="M102" s="258">
        <v>2969</v>
      </c>
      <c r="N102" s="258">
        <v>28380</v>
      </c>
      <c r="O102" s="258">
        <v>0</v>
      </c>
      <c r="P102" s="258">
        <v>1527</v>
      </c>
      <c r="Q102" s="258">
        <v>0</v>
      </c>
      <c r="R102" s="258">
        <v>7199</v>
      </c>
      <c r="S102" s="258">
        <v>24344</v>
      </c>
      <c r="T102" s="258">
        <v>1486</v>
      </c>
      <c r="U102" s="258">
        <v>26822</v>
      </c>
      <c r="V102" s="258">
        <v>1284</v>
      </c>
      <c r="W102" s="258">
        <v>8538</v>
      </c>
      <c r="X102" s="258">
        <v>3050</v>
      </c>
      <c r="Y102" s="258">
        <v>19305</v>
      </c>
      <c r="Z102" s="258">
        <v>4380</v>
      </c>
      <c r="AA102" s="258">
        <v>0</v>
      </c>
      <c r="AB102" s="258">
        <v>1545</v>
      </c>
      <c r="AC102" s="258">
        <v>325</v>
      </c>
      <c r="AD102" s="258">
        <v>9361</v>
      </c>
      <c r="AE102" s="258">
        <v>5286</v>
      </c>
      <c r="AF102" s="258">
        <v>32273</v>
      </c>
      <c r="AG102" s="93">
        <f t="shared" si="17"/>
        <v>6244358</v>
      </c>
    </row>
    <row r="103" spans="1:33" x14ac:dyDescent="0.2">
      <c r="A103" s="69">
        <v>2011</v>
      </c>
      <c r="B103" s="258">
        <v>2801467</v>
      </c>
      <c r="C103" s="258">
        <v>1838647</v>
      </c>
      <c r="D103" s="258">
        <v>692226</v>
      </c>
      <c r="E103" s="258">
        <v>270594</v>
      </c>
      <c r="F103" s="258">
        <v>2831621</v>
      </c>
      <c r="G103" s="258">
        <v>56055</v>
      </c>
      <c r="H103" s="258">
        <v>1530</v>
      </c>
      <c r="I103" s="258">
        <v>6531</v>
      </c>
      <c r="J103" s="258">
        <v>111716</v>
      </c>
      <c r="K103" s="258">
        <v>415836</v>
      </c>
      <c r="L103" s="258">
        <v>986</v>
      </c>
      <c r="M103" s="258">
        <v>4129</v>
      </c>
      <c r="N103" s="258">
        <v>21284</v>
      </c>
      <c r="O103" s="258">
        <v>0</v>
      </c>
      <c r="P103" s="258">
        <v>4455</v>
      </c>
      <c r="Q103" s="258">
        <v>0</v>
      </c>
      <c r="R103" s="258">
        <v>2527</v>
      </c>
      <c r="S103" s="258">
        <v>5338</v>
      </c>
      <c r="T103" s="258">
        <v>2841</v>
      </c>
      <c r="U103" s="258">
        <v>47336</v>
      </c>
      <c r="V103" s="258">
        <v>1816</v>
      </c>
      <c r="W103" s="258">
        <v>744</v>
      </c>
      <c r="X103" s="258">
        <v>15779</v>
      </c>
      <c r="Y103" s="258">
        <v>5133</v>
      </c>
      <c r="Z103" s="258">
        <v>641</v>
      </c>
      <c r="AA103" s="258">
        <v>0</v>
      </c>
      <c r="AB103" s="258">
        <v>581</v>
      </c>
      <c r="AC103" s="258">
        <v>33350</v>
      </c>
      <c r="AD103" s="258">
        <v>48724</v>
      </c>
      <c r="AE103" s="258">
        <v>2046</v>
      </c>
      <c r="AF103" s="258">
        <v>39519</v>
      </c>
      <c r="AG103" s="93">
        <f t="shared" si="17"/>
        <v>6461985</v>
      </c>
    </row>
    <row r="104" spans="1:33" x14ac:dyDescent="0.2">
      <c r="A104" s="69">
        <v>2012</v>
      </c>
      <c r="B104" s="258">
        <v>2905856</v>
      </c>
      <c r="C104" s="258">
        <v>1860705</v>
      </c>
      <c r="D104" s="258">
        <v>764194</v>
      </c>
      <c r="E104" s="258">
        <v>280957</v>
      </c>
      <c r="F104" s="258">
        <v>2644694</v>
      </c>
      <c r="G104" s="258">
        <v>21769</v>
      </c>
      <c r="H104" s="258">
        <v>12029</v>
      </c>
      <c r="I104" s="258">
        <v>16530</v>
      </c>
      <c r="J104" s="258">
        <v>46770</v>
      </c>
      <c r="K104" s="258">
        <v>503147</v>
      </c>
      <c r="L104" s="258">
        <v>0</v>
      </c>
      <c r="M104" s="258">
        <v>1546</v>
      </c>
      <c r="N104" s="258">
        <v>38269</v>
      </c>
      <c r="O104" s="258">
        <v>575</v>
      </c>
      <c r="P104" s="258">
        <v>967</v>
      </c>
      <c r="Q104" s="258">
        <v>1568</v>
      </c>
      <c r="R104" s="258">
        <v>11225</v>
      </c>
      <c r="S104" s="258">
        <v>347</v>
      </c>
      <c r="T104" s="258">
        <v>2343</v>
      </c>
      <c r="U104" s="258">
        <v>18357</v>
      </c>
      <c r="V104" s="258">
        <v>1107</v>
      </c>
      <c r="W104" s="258">
        <v>46557</v>
      </c>
      <c r="X104" s="258">
        <v>3451</v>
      </c>
      <c r="Y104" s="258">
        <v>6580</v>
      </c>
      <c r="Z104" s="258">
        <v>13856</v>
      </c>
      <c r="AA104" s="258">
        <v>0</v>
      </c>
      <c r="AB104" s="258">
        <v>1788</v>
      </c>
      <c r="AC104" s="258">
        <v>5857</v>
      </c>
      <c r="AD104" s="258">
        <v>39058</v>
      </c>
      <c r="AE104" s="258">
        <v>7582</v>
      </c>
      <c r="AF104" s="258">
        <v>115421</v>
      </c>
      <c r="AG104" s="93">
        <f t="shared" si="17"/>
        <v>6467249</v>
      </c>
    </row>
    <row r="105" spans="1:33" x14ac:dyDescent="0.2">
      <c r="A105" s="69">
        <v>2013</v>
      </c>
      <c r="B105" s="258">
        <v>2729664</v>
      </c>
      <c r="C105" s="258">
        <v>1780279</v>
      </c>
      <c r="D105" s="258">
        <v>751613</v>
      </c>
      <c r="E105" s="258">
        <v>197771</v>
      </c>
      <c r="F105" s="258">
        <v>3087949</v>
      </c>
      <c r="G105" s="258">
        <v>64887</v>
      </c>
      <c r="H105" s="258">
        <v>22406</v>
      </c>
      <c r="I105" s="258">
        <v>37757</v>
      </c>
      <c r="J105" s="258">
        <v>76259</v>
      </c>
      <c r="K105" s="258">
        <v>274602</v>
      </c>
      <c r="L105" s="258">
        <v>8898</v>
      </c>
      <c r="M105" s="258">
        <v>659</v>
      </c>
      <c r="N105" s="258">
        <v>8423</v>
      </c>
      <c r="O105" s="258">
        <v>1738</v>
      </c>
      <c r="P105" s="258">
        <v>0</v>
      </c>
      <c r="Q105" s="258">
        <v>46</v>
      </c>
      <c r="R105" s="258">
        <v>414</v>
      </c>
      <c r="S105" s="258">
        <v>2881</v>
      </c>
      <c r="T105" s="258">
        <v>6544</v>
      </c>
      <c r="U105" s="258">
        <v>47772</v>
      </c>
      <c r="V105" s="258">
        <v>773</v>
      </c>
      <c r="W105" s="258">
        <v>61933</v>
      </c>
      <c r="X105" s="258">
        <v>21830</v>
      </c>
      <c r="Y105" s="258">
        <v>21895</v>
      </c>
      <c r="Z105" s="258">
        <v>0</v>
      </c>
      <c r="AA105" s="258">
        <v>0</v>
      </c>
      <c r="AB105" s="258">
        <v>798</v>
      </c>
      <c r="AC105" s="258">
        <v>0</v>
      </c>
      <c r="AD105" s="258">
        <v>25832</v>
      </c>
      <c r="AE105" s="258">
        <v>3146</v>
      </c>
      <c r="AF105" s="258">
        <v>107469</v>
      </c>
      <c r="AG105" s="93">
        <f t="shared" ref="AG105:AG107" si="18">B105+SUM(F105:AF105)</f>
        <v>6614575</v>
      </c>
    </row>
    <row r="106" spans="1:33" x14ac:dyDescent="0.2">
      <c r="A106" s="69">
        <v>2014</v>
      </c>
      <c r="B106" s="258">
        <v>3268679</v>
      </c>
      <c r="C106" s="258">
        <v>2273206</v>
      </c>
      <c r="D106" s="258">
        <v>760932</v>
      </c>
      <c r="E106" s="258">
        <v>234541</v>
      </c>
      <c r="F106" s="258">
        <v>2959013</v>
      </c>
      <c r="G106" s="258">
        <v>80205</v>
      </c>
      <c r="H106" s="258">
        <v>6589</v>
      </c>
      <c r="I106" s="258">
        <v>15071</v>
      </c>
      <c r="J106" s="258">
        <v>18034</v>
      </c>
      <c r="K106" s="258">
        <v>294152</v>
      </c>
      <c r="L106" s="258">
        <v>0</v>
      </c>
      <c r="M106" s="258">
        <v>1157</v>
      </c>
      <c r="N106" s="258">
        <v>13707</v>
      </c>
      <c r="O106" s="258">
        <v>101</v>
      </c>
      <c r="P106" s="258">
        <v>21561</v>
      </c>
      <c r="Q106" s="258">
        <v>0</v>
      </c>
      <c r="R106" s="258">
        <v>8657</v>
      </c>
      <c r="S106" s="258">
        <v>16443</v>
      </c>
      <c r="T106" s="258">
        <v>13364</v>
      </c>
      <c r="U106" s="258">
        <v>19972</v>
      </c>
      <c r="V106" s="258">
        <v>15832</v>
      </c>
      <c r="W106" s="258">
        <v>35355</v>
      </c>
      <c r="X106" s="258">
        <v>17944</v>
      </c>
      <c r="Y106" s="258">
        <v>4511</v>
      </c>
      <c r="Z106" s="258">
        <v>0</v>
      </c>
      <c r="AA106" s="258">
        <v>0</v>
      </c>
      <c r="AB106" s="258">
        <v>3608</v>
      </c>
      <c r="AC106" s="258">
        <v>115</v>
      </c>
      <c r="AD106" s="258">
        <v>48569</v>
      </c>
      <c r="AE106" s="258">
        <v>4637</v>
      </c>
      <c r="AF106" s="258">
        <v>115785</v>
      </c>
      <c r="AG106" s="93">
        <f t="shared" si="18"/>
        <v>6983061</v>
      </c>
    </row>
    <row r="107" spans="1:33" x14ac:dyDescent="0.2">
      <c r="A107" s="69">
        <v>2015</v>
      </c>
      <c r="B107" s="258">
        <v>2897263</v>
      </c>
      <c r="C107" s="258">
        <v>1959015</v>
      </c>
      <c r="D107" s="258">
        <v>667170</v>
      </c>
      <c r="E107" s="258">
        <v>271077</v>
      </c>
      <c r="F107" s="258">
        <v>3119017</v>
      </c>
      <c r="G107" s="258">
        <v>97842</v>
      </c>
      <c r="H107" s="258">
        <v>766</v>
      </c>
      <c r="I107" s="258">
        <v>6845</v>
      </c>
      <c r="J107" s="258">
        <v>30984</v>
      </c>
      <c r="K107" s="258">
        <v>545095</v>
      </c>
      <c r="L107" s="258">
        <v>0</v>
      </c>
      <c r="M107" s="258">
        <v>1103</v>
      </c>
      <c r="N107" s="258">
        <v>19638</v>
      </c>
      <c r="O107" s="258">
        <v>3702</v>
      </c>
      <c r="P107" s="258">
        <v>0</v>
      </c>
      <c r="Q107" s="258">
        <v>1394</v>
      </c>
      <c r="R107" s="258">
        <v>6437</v>
      </c>
      <c r="S107" s="258">
        <v>2043</v>
      </c>
      <c r="T107" s="258">
        <v>2701</v>
      </c>
      <c r="U107" s="258">
        <v>91350</v>
      </c>
      <c r="V107" s="258">
        <v>13286</v>
      </c>
      <c r="W107" s="258">
        <v>17551</v>
      </c>
      <c r="X107" s="258">
        <v>1576</v>
      </c>
      <c r="Y107" s="258">
        <v>6014</v>
      </c>
      <c r="Z107" s="258">
        <v>0</v>
      </c>
      <c r="AA107" s="258">
        <v>0</v>
      </c>
      <c r="AB107" s="258">
        <v>7755</v>
      </c>
      <c r="AC107" s="258">
        <v>28030</v>
      </c>
      <c r="AD107" s="258">
        <v>52252</v>
      </c>
      <c r="AE107" s="258">
        <v>0</v>
      </c>
      <c r="AF107" s="258">
        <v>92689</v>
      </c>
      <c r="AG107" s="93">
        <f t="shared" si="18"/>
        <v>7045333</v>
      </c>
    </row>
    <row r="108" spans="1:33" x14ac:dyDescent="0.2">
      <c r="A108" s="69">
        <v>2016</v>
      </c>
      <c r="B108" s="258">
        <v>3020864</v>
      </c>
      <c r="C108" s="258">
        <v>1822472</v>
      </c>
      <c r="D108" s="258">
        <v>855418</v>
      </c>
      <c r="E108" s="258">
        <v>342974</v>
      </c>
      <c r="F108" s="258">
        <v>3430349</v>
      </c>
      <c r="G108" s="258">
        <v>96988</v>
      </c>
      <c r="H108" s="258">
        <v>28457</v>
      </c>
      <c r="I108" s="258">
        <v>26588</v>
      </c>
      <c r="J108" s="258">
        <v>80466</v>
      </c>
      <c r="K108" s="258">
        <v>428982</v>
      </c>
      <c r="L108" s="258">
        <v>32</v>
      </c>
      <c r="M108" s="258">
        <v>6587</v>
      </c>
      <c r="N108" s="258">
        <v>8947</v>
      </c>
      <c r="O108" s="258">
        <v>973</v>
      </c>
      <c r="P108" s="258">
        <v>0</v>
      </c>
      <c r="Q108" s="258">
        <v>681</v>
      </c>
      <c r="R108" s="258">
        <v>2511</v>
      </c>
      <c r="S108" s="258">
        <v>1626</v>
      </c>
      <c r="T108" s="258">
        <v>661</v>
      </c>
      <c r="U108" s="258">
        <v>3294</v>
      </c>
      <c r="V108" s="258">
        <v>15879</v>
      </c>
      <c r="W108" s="258">
        <v>33832</v>
      </c>
      <c r="X108" s="258">
        <v>3758</v>
      </c>
      <c r="Y108" s="258">
        <v>31430</v>
      </c>
      <c r="Z108" s="258">
        <v>778</v>
      </c>
      <c r="AA108" s="258">
        <v>0</v>
      </c>
      <c r="AB108" s="258">
        <v>14762</v>
      </c>
      <c r="AC108" s="258">
        <v>4640</v>
      </c>
      <c r="AD108" s="258">
        <v>15477</v>
      </c>
      <c r="AE108" s="258">
        <v>2313</v>
      </c>
      <c r="AF108" s="258">
        <v>70551</v>
      </c>
      <c r="AG108" s="93">
        <f t="shared" ref="AG108:AG109" si="19">B108+SUM(F108:AF108)</f>
        <v>7331426</v>
      </c>
    </row>
    <row r="109" spans="1:33" x14ac:dyDescent="0.2">
      <c r="A109" s="69">
        <v>2017</v>
      </c>
      <c r="B109" s="258">
        <v>3388372</v>
      </c>
      <c r="C109" s="258">
        <v>2588052</v>
      </c>
      <c r="D109" s="258">
        <v>634207</v>
      </c>
      <c r="E109" s="258">
        <v>166113</v>
      </c>
      <c r="F109" s="258">
        <v>2949310</v>
      </c>
      <c r="G109" s="258">
        <v>20452</v>
      </c>
      <c r="H109" s="258">
        <v>35503</v>
      </c>
      <c r="I109" s="258">
        <v>10800</v>
      </c>
      <c r="J109" s="258">
        <v>58460</v>
      </c>
      <c r="K109" s="258">
        <v>722221</v>
      </c>
      <c r="L109" s="258">
        <v>735</v>
      </c>
      <c r="M109" s="258">
        <v>5583</v>
      </c>
      <c r="N109" s="258">
        <v>13405</v>
      </c>
      <c r="O109" s="258">
        <v>3107</v>
      </c>
      <c r="P109" s="258">
        <v>4608</v>
      </c>
      <c r="Q109" s="258">
        <v>263</v>
      </c>
      <c r="R109" s="258">
        <v>1224</v>
      </c>
      <c r="S109" s="258">
        <v>27809</v>
      </c>
      <c r="T109" s="258">
        <v>3869</v>
      </c>
      <c r="U109" s="258">
        <v>55087</v>
      </c>
      <c r="V109" s="258">
        <v>210</v>
      </c>
      <c r="W109" s="258">
        <v>9368</v>
      </c>
      <c r="X109" s="258">
        <v>1673</v>
      </c>
      <c r="Y109" s="258">
        <v>44034</v>
      </c>
      <c r="Z109" s="258">
        <v>559</v>
      </c>
      <c r="AA109" s="258">
        <v>352</v>
      </c>
      <c r="AB109" s="258">
        <v>1792</v>
      </c>
      <c r="AC109" s="258">
        <v>7033</v>
      </c>
      <c r="AD109" s="258">
        <v>51193</v>
      </c>
      <c r="AE109" s="258">
        <v>7644</v>
      </c>
      <c r="AF109" s="258">
        <v>84745</v>
      </c>
      <c r="AG109" s="93">
        <f t="shared" si="19"/>
        <v>7509411</v>
      </c>
    </row>
    <row r="110" spans="1:33" x14ac:dyDescent="0.2">
      <c r="A110" s="69">
        <v>2018</v>
      </c>
      <c r="B110" s="258">
        <v>3340538</v>
      </c>
      <c r="C110" s="258">
        <v>2586390</v>
      </c>
      <c r="D110" s="258">
        <v>462748</v>
      </c>
      <c r="E110" s="258">
        <v>291400</v>
      </c>
      <c r="F110" s="258">
        <v>3085168</v>
      </c>
      <c r="G110" s="258">
        <v>89496</v>
      </c>
      <c r="H110" s="258">
        <v>21330</v>
      </c>
      <c r="I110" s="258">
        <v>30890</v>
      </c>
      <c r="J110" s="258">
        <v>81423</v>
      </c>
      <c r="K110" s="258">
        <v>713839</v>
      </c>
      <c r="L110" s="258">
        <v>60</v>
      </c>
      <c r="M110" s="258">
        <v>0</v>
      </c>
      <c r="N110" s="258">
        <v>28575</v>
      </c>
      <c r="O110" s="258">
        <v>2563</v>
      </c>
      <c r="P110" s="258">
        <v>514</v>
      </c>
      <c r="Q110" s="258">
        <v>0</v>
      </c>
      <c r="R110" s="258">
        <v>16105</v>
      </c>
      <c r="S110" s="258">
        <v>4232</v>
      </c>
      <c r="T110" s="258">
        <v>5196</v>
      </c>
      <c r="U110" s="258">
        <v>1915</v>
      </c>
      <c r="V110" s="258">
        <v>488</v>
      </c>
      <c r="W110" s="258">
        <v>16967</v>
      </c>
      <c r="X110" s="258">
        <v>24276</v>
      </c>
      <c r="Y110" s="258">
        <v>18238</v>
      </c>
      <c r="Z110" s="258">
        <v>3133</v>
      </c>
      <c r="AA110" s="258">
        <v>0</v>
      </c>
      <c r="AB110" s="258">
        <v>3399</v>
      </c>
      <c r="AC110" s="258">
        <v>19326</v>
      </c>
      <c r="AD110" s="258">
        <v>64070</v>
      </c>
      <c r="AE110" s="258">
        <v>778</v>
      </c>
      <c r="AF110" s="258">
        <v>83107</v>
      </c>
      <c r="AG110" s="93">
        <f t="shared" ref="AG110" si="20">B110+SUM(F110:AF110)</f>
        <v>7655626</v>
      </c>
    </row>
    <row r="111" spans="1:33" s="9" customFormat="1" x14ac:dyDescent="0.2">
      <c r="A111" s="110" t="s">
        <v>163</v>
      </c>
      <c r="B111" s="201"/>
      <c r="C111" s="201"/>
      <c r="D111" s="201"/>
      <c r="E111" s="201"/>
      <c r="F111" s="201"/>
      <c r="G111" s="201"/>
      <c r="H111" s="201"/>
      <c r="I111" s="202"/>
    </row>
    <row r="112" spans="1:33" x14ac:dyDescent="0.2">
      <c r="A112" s="55"/>
      <c r="B112" s="366"/>
      <c r="C112" s="367"/>
      <c r="D112" s="367"/>
      <c r="E112" s="367"/>
      <c r="F112" s="366"/>
      <c r="G112" s="366"/>
      <c r="H112" s="366"/>
      <c r="I112" s="366"/>
      <c r="J112" s="366"/>
      <c r="K112" s="366"/>
      <c r="L112" s="366"/>
      <c r="M112" s="366"/>
      <c r="N112" s="366"/>
      <c r="O112" s="366"/>
      <c r="P112" s="366"/>
      <c r="Q112" s="366"/>
      <c r="R112" s="366"/>
      <c r="S112" s="366"/>
      <c r="T112" s="366"/>
      <c r="U112" s="366"/>
      <c r="V112" s="366"/>
      <c r="W112" s="366"/>
      <c r="X112" s="366"/>
      <c r="Y112" s="366"/>
      <c r="Z112" s="366"/>
      <c r="AA112" s="366"/>
      <c r="AB112" s="366"/>
      <c r="AC112" s="366"/>
      <c r="AD112" s="366"/>
      <c r="AE112" s="366"/>
      <c r="AF112" s="366"/>
      <c r="AG112" s="368"/>
    </row>
  </sheetData>
  <phoneticPr fontId="5" type="noConversion"/>
  <hyperlinks>
    <hyperlink ref="A2" location="Sommaire!A1" display="Retour au menu &quot;Films en salles&quot;" xr:uid="{00000000-0004-0000-11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59" max="16383" man="1"/>
  </rowBreaks>
  <legacyDrawingHF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euil12"/>
  <dimension ref="A1:J112"/>
  <sheetViews>
    <sheetView workbookViewId="0"/>
  </sheetViews>
  <sheetFormatPr baseColWidth="10" defaultRowHeight="12" x14ac:dyDescent="0.2"/>
  <cols>
    <col min="1" max="1" width="14.42578125" style="4" customWidth="1"/>
    <col min="2" max="7" width="10.85546875" style="97" customWidth="1"/>
    <col min="8" max="8" width="8.5703125" style="97" bestFit="1" customWidth="1"/>
    <col min="9" max="9" width="7.85546875" style="97" bestFit="1" customWidth="1"/>
    <col min="10" max="10" width="6.42578125" style="4" bestFit="1" customWidth="1"/>
    <col min="11" max="16384" width="11.42578125" style="4"/>
  </cols>
  <sheetData>
    <row r="1" spans="1:10" s="10" customFormat="1" ht="12.75" x14ac:dyDescent="0.2">
      <c r="B1" s="25"/>
      <c r="C1" s="25"/>
      <c r="D1" s="25"/>
      <c r="E1" s="25"/>
      <c r="F1" s="25"/>
      <c r="G1" s="25"/>
      <c r="H1" s="25"/>
      <c r="I1" s="25"/>
      <c r="J1" s="23"/>
    </row>
    <row r="2" spans="1:10" s="29" customFormat="1" ht="12.75" x14ac:dyDescent="0.2">
      <c r="A2" s="27" t="s">
        <v>161</v>
      </c>
      <c r="B2" s="57"/>
      <c r="C2" s="57"/>
      <c r="D2" s="57"/>
      <c r="E2" s="57"/>
      <c r="F2" s="57"/>
      <c r="G2" s="57"/>
      <c r="H2" s="57"/>
      <c r="I2" s="57"/>
      <c r="J2" s="28"/>
    </row>
    <row r="3" spans="1:10" s="10" customFormat="1" ht="12.75" x14ac:dyDescent="0.2">
      <c r="B3" s="25"/>
      <c r="C3" s="25"/>
      <c r="D3" s="25"/>
      <c r="E3" s="25"/>
      <c r="F3" s="25"/>
      <c r="G3" s="25"/>
      <c r="H3" s="25"/>
      <c r="I3" s="25"/>
      <c r="J3" s="23"/>
    </row>
    <row r="4" spans="1:10" s="10" customFormat="1" ht="12.75" x14ac:dyDescent="0.2">
      <c r="B4" s="25"/>
      <c r="C4" s="25"/>
      <c r="D4" s="25"/>
      <c r="E4" s="25"/>
      <c r="F4" s="25"/>
      <c r="G4" s="25"/>
      <c r="H4" s="25"/>
      <c r="I4" s="25"/>
      <c r="J4" s="23"/>
    </row>
    <row r="5" spans="1:10" s="10" customFormat="1" ht="12.75" x14ac:dyDescent="0.2">
      <c r="A5" s="22" t="s">
        <v>152</v>
      </c>
      <c r="B5" s="96"/>
      <c r="C5" s="96"/>
      <c r="D5" s="96"/>
      <c r="E5" s="96"/>
      <c r="F5" s="96"/>
      <c r="G5" s="96"/>
      <c r="H5" s="96"/>
      <c r="I5" s="96"/>
    </row>
    <row r="6" spans="1:10" ht="3" customHeight="1" x14ac:dyDescent="0.2"/>
    <row r="7" spans="1:10" s="105" customFormat="1" ht="36" x14ac:dyDescent="0.2">
      <c r="A7" s="101" t="s">
        <v>44</v>
      </c>
      <c r="B7" s="12" t="s">
        <v>51</v>
      </c>
      <c r="C7" s="12" t="s">
        <v>22</v>
      </c>
      <c r="D7" s="12" t="s">
        <v>23</v>
      </c>
      <c r="E7" s="12" t="s">
        <v>24</v>
      </c>
      <c r="F7" s="12" t="s">
        <v>25</v>
      </c>
      <c r="G7" s="12" t="s">
        <v>26</v>
      </c>
      <c r="H7" s="12" t="s">
        <v>42</v>
      </c>
      <c r="I7" s="12" t="s">
        <v>41</v>
      </c>
    </row>
    <row r="8" spans="1:10" s="7" customFormat="1" x14ac:dyDescent="0.2">
      <c r="A8" s="94">
        <v>1996</v>
      </c>
      <c r="B8" s="19">
        <v>13</v>
      </c>
      <c r="C8" s="19">
        <v>17</v>
      </c>
      <c r="D8" s="19">
        <v>31</v>
      </c>
      <c r="E8" s="19">
        <v>46</v>
      </c>
      <c r="F8" s="19">
        <v>46</v>
      </c>
      <c r="G8" s="19">
        <v>36</v>
      </c>
      <c r="H8" s="19">
        <v>210</v>
      </c>
      <c r="I8" s="99">
        <f t="shared" ref="I8:I24" si="0">SUM(B8:H8)</f>
        <v>399</v>
      </c>
    </row>
    <row r="9" spans="1:10" s="7" customFormat="1" x14ac:dyDescent="0.2">
      <c r="A9" s="94">
        <v>1997</v>
      </c>
      <c r="B9" s="19">
        <v>17</v>
      </c>
      <c r="C9" s="19">
        <v>19</v>
      </c>
      <c r="D9" s="19">
        <v>24</v>
      </c>
      <c r="E9" s="19">
        <v>47</v>
      </c>
      <c r="F9" s="19">
        <v>38</v>
      </c>
      <c r="G9" s="19">
        <v>33</v>
      </c>
      <c r="H9" s="19">
        <v>243</v>
      </c>
      <c r="I9" s="99">
        <f t="shared" si="0"/>
        <v>421</v>
      </c>
    </row>
    <row r="10" spans="1:10" s="7" customFormat="1" x14ac:dyDescent="0.2">
      <c r="A10" s="94">
        <v>1998</v>
      </c>
      <c r="B10" s="19">
        <v>17</v>
      </c>
      <c r="C10" s="19">
        <v>20</v>
      </c>
      <c r="D10" s="19">
        <v>21</v>
      </c>
      <c r="E10" s="19">
        <v>46</v>
      </c>
      <c r="F10" s="19">
        <v>36</v>
      </c>
      <c r="G10" s="19">
        <v>50</v>
      </c>
      <c r="H10" s="19">
        <v>265</v>
      </c>
      <c r="I10" s="99">
        <f t="shared" si="0"/>
        <v>455</v>
      </c>
    </row>
    <row r="11" spans="1:10" s="7" customFormat="1" x14ac:dyDescent="0.2">
      <c r="A11" s="94">
        <v>1999</v>
      </c>
      <c r="B11" s="19">
        <v>13</v>
      </c>
      <c r="C11" s="19">
        <v>22</v>
      </c>
      <c r="D11" s="19">
        <v>36</v>
      </c>
      <c r="E11" s="19">
        <v>44</v>
      </c>
      <c r="F11" s="19">
        <v>44</v>
      </c>
      <c r="G11" s="19">
        <v>47</v>
      </c>
      <c r="H11" s="19">
        <v>328</v>
      </c>
      <c r="I11" s="99">
        <f t="shared" si="0"/>
        <v>534</v>
      </c>
    </row>
    <row r="12" spans="1:10" s="7" customFormat="1" x14ac:dyDescent="0.2">
      <c r="A12" s="94">
        <v>2000</v>
      </c>
      <c r="B12" s="19">
        <v>16</v>
      </c>
      <c r="C12" s="19">
        <v>19</v>
      </c>
      <c r="D12" s="19">
        <v>33</v>
      </c>
      <c r="E12" s="19">
        <v>58</v>
      </c>
      <c r="F12" s="19">
        <v>38</v>
      </c>
      <c r="G12" s="19">
        <v>53</v>
      </c>
      <c r="H12" s="19">
        <v>315</v>
      </c>
      <c r="I12" s="99">
        <f t="shared" si="0"/>
        <v>532</v>
      </c>
    </row>
    <row r="13" spans="1:10" s="21" customFormat="1" x14ac:dyDescent="0.2">
      <c r="A13" s="94">
        <v>2001</v>
      </c>
      <c r="B13" s="19">
        <v>25</v>
      </c>
      <c r="C13" s="19">
        <v>21</v>
      </c>
      <c r="D13" s="19">
        <v>25</v>
      </c>
      <c r="E13" s="19">
        <v>62</v>
      </c>
      <c r="F13" s="19">
        <v>37</v>
      </c>
      <c r="G13" s="19">
        <v>65</v>
      </c>
      <c r="H13" s="19">
        <v>269</v>
      </c>
      <c r="I13" s="99">
        <f t="shared" si="0"/>
        <v>504</v>
      </c>
    </row>
    <row r="14" spans="1:10" s="7" customFormat="1" x14ac:dyDescent="0.2">
      <c r="A14" s="94">
        <v>2002</v>
      </c>
      <c r="B14" s="19">
        <v>17</v>
      </c>
      <c r="C14" s="19">
        <v>24</v>
      </c>
      <c r="D14" s="19">
        <v>31</v>
      </c>
      <c r="E14" s="19">
        <v>61</v>
      </c>
      <c r="F14" s="19">
        <v>42</v>
      </c>
      <c r="G14" s="19">
        <v>46</v>
      </c>
      <c r="H14" s="19">
        <v>266</v>
      </c>
      <c r="I14" s="99">
        <f t="shared" si="0"/>
        <v>487</v>
      </c>
    </row>
    <row r="15" spans="1:10" s="7" customFormat="1" x14ac:dyDescent="0.2">
      <c r="A15" s="94">
        <v>2003</v>
      </c>
      <c r="B15" s="19">
        <v>15</v>
      </c>
      <c r="C15" s="19">
        <v>30</v>
      </c>
      <c r="D15" s="19">
        <v>34</v>
      </c>
      <c r="E15" s="19">
        <v>59</v>
      </c>
      <c r="F15" s="19">
        <v>50</v>
      </c>
      <c r="G15" s="19">
        <v>58</v>
      </c>
      <c r="H15" s="19">
        <v>263</v>
      </c>
      <c r="I15" s="99">
        <f t="shared" si="0"/>
        <v>509</v>
      </c>
    </row>
    <row r="16" spans="1:10" s="7" customFormat="1" x14ac:dyDescent="0.2">
      <c r="A16" s="94">
        <v>2004</v>
      </c>
      <c r="B16" s="19">
        <v>20</v>
      </c>
      <c r="C16" s="19">
        <v>29</v>
      </c>
      <c r="D16" s="19">
        <v>40</v>
      </c>
      <c r="E16" s="19">
        <v>68</v>
      </c>
      <c r="F16" s="19">
        <v>44</v>
      </c>
      <c r="G16" s="19">
        <v>40</v>
      </c>
      <c r="H16" s="19">
        <v>318</v>
      </c>
      <c r="I16" s="99">
        <f t="shared" si="0"/>
        <v>559</v>
      </c>
    </row>
    <row r="17" spans="1:9" s="7" customFormat="1" x14ac:dyDescent="0.2">
      <c r="A17" s="94">
        <v>2005</v>
      </c>
      <c r="B17" s="19">
        <v>18</v>
      </c>
      <c r="C17" s="19">
        <v>27</v>
      </c>
      <c r="D17" s="19">
        <v>38</v>
      </c>
      <c r="E17" s="19">
        <v>56</v>
      </c>
      <c r="F17" s="19">
        <v>56</v>
      </c>
      <c r="G17" s="19">
        <v>48</v>
      </c>
      <c r="H17" s="19">
        <v>307</v>
      </c>
      <c r="I17" s="99">
        <f t="shared" si="0"/>
        <v>550</v>
      </c>
    </row>
    <row r="18" spans="1:9" s="7" customFormat="1" x14ac:dyDescent="0.2">
      <c r="A18" s="269">
        <v>2006</v>
      </c>
      <c r="B18" s="259">
        <v>17</v>
      </c>
      <c r="C18" s="259">
        <v>25</v>
      </c>
      <c r="D18" s="259">
        <v>48</v>
      </c>
      <c r="E18" s="259">
        <v>67</v>
      </c>
      <c r="F18" s="259">
        <v>50</v>
      </c>
      <c r="G18" s="259">
        <v>55</v>
      </c>
      <c r="H18" s="259">
        <v>327</v>
      </c>
      <c r="I18" s="99">
        <f t="shared" si="0"/>
        <v>589</v>
      </c>
    </row>
    <row r="19" spans="1:9" s="7" customFormat="1" x14ac:dyDescent="0.2">
      <c r="A19" s="269">
        <v>2007</v>
      </c>
      <c r="B19" s="259">
        <v>13</v>
      </c>
      <c r="C19" s="259">
        <v>25</v>
      </c>
      <c r="D19" s="259">
        <v>34</v>
      </c>
      <c r="E19" s="259">
        <v>82</v>
      </c>
      <c r="F19" s="259">
        <v>67</v>
      </c>
      <c r="G19" s="259">
        <v>58</v>
      </c>
      <c r="H19" s="259">
        <v>293</v>
      </c>
      <c r="I19" s="99">
        <f t="shared" si="0"/>
        <v>572</v>
      </c>
    </row>
    <row r="20" spans="1:9" s="7" customFormat="1" x14ac:dyDescent="0.2">
      <c r="A20" s="269">
        <v>2008</v>
      </c>
      <c r="B20" s="259">
        <v>14</v>
      </c>
      <c r="C20" s="259">
        <v>31</v>
      </c>
      <c r="D20" s="259">
        <v>44</v>
      </c>
      <c r="E20" s="259">
        <v>68</v>
      </c>
      <c r="F20" s="259">
        <v>47</v>
      </c>
      <c r="G20" s="259">
        <v>62</v>
      </c>
      <c r="H20" s="259">
        <v>289</v>
      </c>
      <c r="I20" s="99">
        <f t="shared" si="0"/>
        <v>555</v>
      </c>
    </row>
    <row r="21" spans="1:9" s="7" customFormat="1" x14ac:dyDescent="0.2">
      <c r="A21" s="269">
        <v>2009</v>
      </c>
      <c r="B21" s="259">
        <v>21</v>
      </c>
      <c r="C21" s="259">
        <v>29</v>
      </c>
      <c r="D21" s="259">
        <v>47</v>
      </c>
      <c r="E21" s="259">
        <v>61</v>
      </c>
      <c r="F21" s="259">
        <v>62</v>
      </c>
      <c r="G21" s="259">
        <v>48</v>
      </c>
      <c r="H21" s="259">
        <v>317</v>
      </c>
      <c r="I21" s="99">
        <f t="shared" si="0"/>
        <v>585</v>
      </c>
    </row>
    <row r="22" spans="1:9" s="7" customFormat="1" x14ac:dyDescent="0.2">
      <c r="A22" s="269">
        <v>2010</v>
      </c>
      <c r="B22" s="259">
        <v>25</v>
      </c>
      <c r="C22" s="259">
        <v>25</v>
      </c>
      <c r="D22" s="259">
        <v>42</v>
      </c>
      <c r="E22" s="259">
        <v>68</v>
      </c>
      <c r="F22" s="259">
        <v>50</v>
      </c>
      <c r="G22" s="259">
        <v>49</v>
      </c>
      <c r="H22" s="259">
        <v>319</v>
      </c>
      <c r="I22" s="99">
        <f t="shared" si="0"/>
        <v>578</v>
      </c>
    </row>
    <row r="23" spans="1:9" s="7" customFormat="1" x14ac:dyDescent="0.2">
      <c r="A23" s="269">
        <v>2011</v>
      </c>
      <c r="B23" s="259">
        <v>20</v>
      </c>
      <c r="C23" s="259">
        <v>33</v>
      </c>
      <c r="D23" s="259">
        <v>52</v>
      </c>
      <c r="E23" s="259">
        <v>71</v>
      </c>
      <c r="F23" s="259">
        <v>52</v>
      </c>
      <c r="G23" s="259">
        <v>41</v>
      </c>
      <c r="H23" s="259">
        <v>315</v>
      </c>
      <c r="I23" s="99">
        <f t="shared" si="0"/>
        <v>584</v>
      </c>
    </row>
    <row r="24" spans="1:9" s="7" customFormat="1" x14ac:dyDescent="0.2">
      <c r="A24" s="269">
        <v>2012</v>
      </c>
      <c r="B24" s="259">
        <v>19</v>
      </c>
      <c r="C24" s="259">
        <v>30</v>
      </c>
      <c r="D24" s="259">
        <v>39</v>
      </c>
      <c r="E24" s="259">
        <v>74</v>
      </c>
      <c r="F24" s="259">
        <v>57</v>
      </c>
      <c r="G24" s="259">
        <v>56</v>
      </c>
      <c r="H24" s="259">
        <v>338</v>
      </c>
      <c r="I24" s="99">
        <f t="shared" si="0"/>
        <v>613</v>
      </c>
    </row>
    <row r="25" spans="1:9" s="7" customFormat="1" x14ac:dyDescent="0.2">
      <c r="A25" s="269">
        <v>2013</v>
      </c>
      <c r="B25" s="259">
        <v>19</v>
      </c>
      <c r="C25" s="259">
        <v>34</v>
      </c>
      <c r="D25" s="259">
        <v>34</v>
      </c>
      <c r="E25" s="259">
        <v>88</v>
      </c>
      <c r="F25" s="259">
        <v>61</v>
      </c>
      <c r="G25" s="259">
        <v>57</v>
      </c>
      <c r="H25" s="259">
        <v>357</v>
      </c>
      <c r="I25" s="99">
        <f t="shared" ref="I25" si="1">SUM(B25:H25)</f>
        <v>650</v>
      </c>
    </row>
    <row r="26" spans="1:9" s="7" customFormat="1" x14ac:dyDescent="0.2">
      <c r="A26" s="269">
        <v>2014</v>
      </c>
      <c r="B26" s="259">
        <v>22</v>
      </c>
      <c r="C26" s="259">
        <v>32</v>
      </c>
      <c r="D26" s="259">
        <v>33</v>
      </c>
      <c r="E26" s="259">
        <v>82</v>
      </c>
      <c r="F26" s="259">
        <v>65</v>
      </c>
      <c r="G26" s="259">
        <v>57</v>
      </c>
      <c r="H26" s="259">
        <v>369</v>
      </c>
      <c r="I26" s="99">
        <f t="shared" ref="I26" si="2">SUM(B26:H26)</f>
        <v>660</v>
      </c>
    </row>
    <row r="27" spans="1:9" s="7" customFormat="1" x14ac:dyDescent="0.2">
      <c r="A27" s="269">
        <v>2015</v>
      </c>
      <c r="B27" s="259">
        <v>23</v>
      </c>
      <c r="C27" s="259">
        <v>20</v>
      </c>
      <c r="D27" s="259">
        <v>46</v>
      </c>
      <c r="E27" s="259">
        <v>69</v>
      </c>
      <c r="F27" s="259">
        <v>60</v>
      </c>
      <c r="G27" s="259">
        <v>67</v>
      </c>
      <c r="H27" s="259">
        <v>361</v>
      </c>
      <c r="I27" s="99">
        <f>SUM(B27:H27)</f>
        <v>646</v>
      </c>
    </row>
    <row r="28" spans="1:9" s="7" customFormat="1" x14ac:dyDescent="0.2">
      <c r="A28" s="269">
        <v>2016</v>
      </c>
      <c r="B28" s="259">
        <v>25</v>
      </c>
      <c r="C28" s="259">
        <v>27</v>
      </c>
      <c r="D28" s="259">
        <v>50</v>
      </c>
      <c r="E28" s="259">
        <v>67</v>
      </c>
      <c r="F28" s="259">
        <v>69</v>
      </c>
      <c r="G28" s="259">
        <v>62</v>
      </c>
      <c r="H28" s="259">
        <v>416</v>
      </c>
      <c r="I28" s="99">
        <f>SUM(B28:H28)</f>
        <v>716</v>
      </c>
    </row>
    <row r="29" spans="1:9" s="7" customFormat="1" x14ac:dyDescent="0.2">
      <c r="A29" s="269">
        <v>2017</v>
      </c>
      <c r="B29" s="259">
        <v>24</v>
      </c>
      <c r="C29" s="259">
        <v>29</v>
      </c>
      <c r="D29" s="259">
        <v>35</v>
      </c>
      <c r="E29" s="259">
        <v>81</v>
      </c>
      <c r="F29" s="259">
        <v>63</v>
      </c>
      <c r="G29" s="259">
        <v>76</v>
      </c>
      <c r="H29" s="259">
        <v>385</v>
      </c>
      <c r="I29" s="99">
        <f>SUM(B29:H29)</f>
        <v>693</v>
      </c>
    </row>
    <row r="30" spans="1:9" s="7" customFormat="1" x14ac:dyDescent="0.2">
      <c r="A30" s="269">
        <v>2018</v>
      </c>
      <c r="B30" s="259">
        <v>21</v>
      </c>
      <c r="C30" s="259">
        <v>17</v>
      </c>
      <c r="D30" s="259">
        <v>51</v>
      </c>
      <c r="E30" s="259">
        <v>75</v>
      </c>
      <c r="F30" s="259">
        <v>64</v>
      </c>
      <c r="G30" s="259">
        <v>55</v>
      </c>
      <c r="H30" s="259">
        <v>401</v>
      </c>
      <c r="I30" s="99">
        <f>SUM(B30:H30)</f>
        <v>684</v>
      </c>
    </row>
    <row r="31" spans="1:9" s="7" customFormat="1" x14ac:dyDescent="0.2">
      <c r="B31" s="100"/>
      <c r="C31" s="100"/>
      <c r="D31" s="100"/>
      <c r="E31" s="100"/>
      <c r="F31" s="100"/>
      <c r="G31" s="100"/>
      <c r="H31" s="100"/>
      <c r="I31" s="100"/>
    </row>
    <row r="32" spans="1:9" s="7" customFormat="1" x14ac:dyDescent="0.2">
      <c r="B32" s="100"/>
      <c r="C32" s="100"/>
      <c r="D32" s="100"/>
      <c r="E32" s="100"/>
      <c r="F32" s="100"/>
      <c r="G32" s="100"/>
      <c r="H32" s="100"/>
      <c r="I32" s="100"/>
    </row>
    <row r="33" spans="1:9" s="105" customFormat="1" ht="36" x14ac:dyDescent="0.2">
      <c r="A33" s="101" t="s">
        <v>162</v>
      </c>
      <c r="B33" s="12" t="s">
        <v>51</v>
      </c>
      <c r="C33" s="12" t="s">
        <v>22</v>
      </c>
      <c r="D33" s="12" t="s">
        <v>23</v>
      </c>
      <c r="E33" s="12" t="s">
        <v>24</v>
      </c>
      <c r="F33" s="12" t="s">
        <v>25</v>
      </c>
      <c r="G33" s="12" t="s">
        <v>26</v>
      </c>
      <c r="H33" s="12" t="s">
        <v>42</v>
      </c>
      <c r="I33" s="12" t="s">
        <v>41</v>
      </c>
    </row>
    <row r="34" spans="1:9" x14ac:dyDescent="0.2">
      <c r="A34" s="260">
        <v>1996</v>
      </c>
      <c r="B34" s="266">
        <v>43948759</v>
      </c>
      <c r="C34" s="266">
        <v>25222989</v>
      </c>
      <c r="D34" s="266">
        <v>21436717</v>
      </c>
      <c r="E34" s="266">
        <v>14834883</v>
      </c>
      <c r="F34" s="266">
        <v>6393276</v>
      </c>
      <c r="G34" s="266">
        <v>2664734</v>
      </c>
      <c r="H34" s="266">
        <v>2198720</v>
      </c>
      <c r="I34" s="265">
        <f t="shared" ref="I34:I50" si="3">SUM(B34:H34)</f>
        <v>116700078</v>
      </c>
    </row>
    <row r="35" spans="1:9" x14ac:dyDescent="0.2">
      <c r="A35" s="260">
        <v>1997</v>
      </c>
      <c r="B35" s="266">
        <v>58626162</v>
      </c>
      <c r="C35" s="266">
        <v>27213918</v>
      </c>
      <c r="D35" s="266">
        <v>17518477</v>
      </c>
      <c r="E35" s="266">
        <v>15919485</v>
      </c>
      <c r="F35" s="266">
        <v>5738020</v>
      </c>
      <c r="G35" s="266">
        <v>2397820</v>
      </c>
      <c r="H35" s="266">
        <v>2861914</v>
      </c>
      <c r="I35" s="265">
        <f t="shared" si="3"/>
        <v>130275796</v>
      </c>
    </row>
    <row r="36" spans="1:9" x14ac:dyDescent="0.2">
      <c r="A36" s="260">
        <v>1998</v>
      </c>
      <c r="B36" s="266">
        <v>85551395</v>
      </c>
      <c r="C36" s="266">
        <v>25455556</v>
      </c>
      <c r="D36" s="266">
        <v>14998381</v>
      </c>
      <c r="E36" s="266">
        <v>16167563</v>
      </c>
      <c r="F36" s="266">
        <v>5681144</v>
      </c>
      <c r="G36" s="266">
        <v>3724226</v>
      </c>
      <c r="H36" s="266">
        <v>2850777</v>
      </c>
      <c r="I36" s="265">
        <f t="shared" si="3"/>
        <v>154429042</v>
      </c>
    </row>
    <row r="37" spans="1:9" x14ac:dyDescent="0.2">
      <c r="A37" s="260">
        <v>1999</v>
      </c>
      <c r="B37" s="266">
        <v>54127628</v>
      </c>
      <c r="C37" s="266">
        <v>29167478</v>
      </c>
      <c r="D37" s="266">
        <v>27342187</v>
      </c>
      <c r="E37" s="266">
        <v>14123271</v>
      </c>
      <c r="F37" s="266">
        <v>6696843</v>
      </c>
      <c r="G37" s="266">
        <v>3292311</v>
      </c>
      <c r="H37" s="266">
        <v>3559244</v>
      </c>
      <c r="I37" s="265">
        <f t="shared" si="3"/>
        <v>138308962</v>
      </c>
    </row>
    <row r="38" spans="1:9" x14ac:dyDescent="0.2">
      <c r="A38" s="260">
        <v>2000</v>
      </c>
      <c r="B38" s="266">
        <v>64411978</v>
      </c>
      <c r="C38" s="266">
        <v>28791802</v>
      </c>
      <c r="D38" s="266">
        <v>23092361</v>
      </c>
      <c r="E38" s="266">
        <v>20066921</v>
      </c>
      <c r="F38" s="266">
        <v>5477645</v>
      </c>
      <c r="G38" s="266">
        <v>3937731</v>
      </c>
      <c r="H38" s="266">
        <v>3681458</v>
      </c>
      <c r="I38" s="265">
        <f t="shared" si="3"/>
        <v>149459896</v>
      </c>
    </row>
    <row r="39" spans="1:9" x14ac:dyDescent="0.2">
      <c r="A39" s="260">
        <v>2001</v>
      </c>
      <c r="B39" s="266">
        <v>89131016</v>
      </c>
      <c r="C39" s="266">
        <v>30009428</v>
      </c>
      <c r="D39" s="266">
        <v>16591178</v>
      </c>
      <c r="E39" s="266">
        <v>19432347</v>
      </c>
      <c r="F39" s="266">
        <v>5262597</v>
      </c>
      <c r="G39" s="266">
        <v>4780505</v>
      </c>
      <c r="H39" s="266">
        <v>3327237</v>
      </c>
      <c r="I39" s="265">
        <f t="shared" si="3"/>
        <v>168534308</v>
      </c>
    </row>
    <row r="40" spans="1:9" x14ac:dyDescent="0.2">
      <c r="A40" s="260">
        <v>2002</v>
      </c>
      <c r="B40" s="266">
        <v>78026740</v>
      </c>
      <c r="C40" s="266">
        <v>33153393</v>
      </c>
      <c r="D40" s="266">
        <v>21597719</v>
      </c>
      <c r="E40" s="266">
        <v>19250340</v>
      </c>
      <c r="F40" s="266">
        <v>6039444</v>
      </c>
      <c r="G40" s="266">
        <v>3144048</v>
      </c>
      <c r="H40" s="266">
        <v>3293884</v>
      </c>
      <c r="I40" s="265">
        <f t="shared" si="3"/>
        <v>164505568</v>
      </c>
    </row>
    <row r="41" spans="1:9" x14ac:dyDescent="0.2">
      <c r="A41" s="260">
        <v>2003</v>
      </c>
      <c r="B41" s="266">
        <v>59396770</v>
      </c>
      <c r="C41" s="266">
        <v>40287889</v>
      </c>
      <c r="D41" s="266">
        <v>24034471</v>
      </c>
      <c r="E41" s="266">
        <v>20588370</v>
      </c>
      <c r="F41" s="266">
        <v>7294224</v>
      </c>
      <c r="G41" s="266">
        <v>4153743</v>
      </c>
      <c r="H41" s="266">
        <v>3232198</v>
      </c>
      <c r="I41" s="265">
        <f t="shared" si="3"/>
        <v>158987665</v>
      </c>
    </row>
    <row r="42" spans="1:9" x14ac:dyDescent="0.2">
      <c r="A42" s="260">
        <v>2004</v>
      </c>
      <c r="B42" s="266">
        <v>74558488</v>
      </c>
      <c r="C42" s="266">
        <v>40875411</v>
      </c>
      <c r="D42" s="266">
        <v>29102002</v>
      </c>
      <c r="E42" s="266">
        <v>22040215</v>
      </c>
      <c r="F42" s="266">
        <v>6199590</v>
      </c>
      <c r="G42" s="266">
        <v>2763235</v>
      </c>
      <c r="H42" s="266">
        <v>4187570</v>
      </c>
      <c r="I42" s="265">
        <f t="shared" si="3"/>
        <v>179726511</v>
      </c>
    </row>
    <row r="43" spans="1:9" x14ac:dyDescent="0.2">
      <c r="A43" s="260">
        <v>2005</v>
      </c>
      <c r="B43" s="266">
        <v>60165377</v>
      </c>
      <c r="C43" s="266">
        <v>37875339</v>
      </c>
      <c r="D43" s="266">
        <v>26665575</v>
      </c>
      <c r="E43" s="266">
        <v>19519679</v>
      </c>
      <c r="F43" s="266">
        <v>8359564</v>
      </c>
      <c r="G43" s="266">
        <v>3341883</v>
      </c>
      <c r="H43" s="266">
        <v>3568740</v>
      </c>
      <c r="I43" s="265">
        <f t="shared" si="3"/>
        <v>159496157</v>
      </c>
    </row>
    <row r="44" spans="1:9" x14ac:dyDescent="0.2">
      <c r="A44" s="260">
        <v>2006</v>
      </c>
      <c r="B44" s="266">
        <v>67352624</v>
      </c>
      <c r="C44" s="266">
        <v>34503065</v>
      </c>
      <c r="D44" s="266">
        <v>33784255</v>
      </c>
      <c r="E44" s="266">
        <v>23206295</v>
      </c>
      <c r="F44" s="266">
        <v>6990630</v>
      </c>
      <c r="G44" s="266">
        <v>3806725</v>
      </c>
      <c r="H44" s="266">
        <v>4065403</v>
      </c>
      <c r="I44" s="265">
        <f t="shared" si="3"/>
        <v>173708997</v>
      </c>
    </row>
    <row r="45" spans="1:9" x14ac:dyDescent="0.2">
      <c r="A45" s="260">
        <v>2007</v>
      </c>
      <c r="B45" s="266">
        <v>56026666</v>
      </c>
      <c r="C45" s="266">
        <v>35201735</v>
      </c>
      <c r="D45" s="266">
        <v>24093681</v>
      </c>
      <c r="E45" s="266">
        <v>26627145</v>
      </c>
      <c r="F45" s="266">
        <v>9899521</v>
      </c>
      <c r="G45" s="266">
        <v>4167164</v>
      </c>
      <c r="H45" s="266">
        <v>3303513</v>
      </c>
      <c r="I45" s="265">
        <f t="shared" si="3"/>
        <v>159319425</v>
      </c>
    </row>
    <row r="46" spans="1:9" x14ac:dyDescent="0.2">
      <c r="A46" s="260">
        <v>2008</v>
      </c>
      <c r="B46" s="266">
        <v>63992832</v>
      </c>
      <c r="C46" s="266">
        <v>41777666</v>
      </c>
      <c r="D46" s="266">
        <v>30957257</v>
      </c>
      <c r="E46" s="266">
        <v>22395211</v>
      </c>
      <c r="F46" s="266">
        <v>6738589</v>
      </c>
      <c r="G46" s="266">
        <v>4515437</v>
      </c>
      <c r="H46" s="266">
        <v>3894696</v>
      </c>
      <c r="I46" s="265">
        <f t="shared" si="3"/>
        <v>174271688</v>
      </c>
    </row>
    <row r="47" spans="1:9" x14ac:dyDescent="0.2">
      <c r="A47" s="260">
        <v>2009</v>
      </c>
      <c r="B47" s="266">
        <v>77639762</v>
      </c>
      <c r="C47" s="266">
        <v>40745905</v>
      </c>
      <c r="D47" s="266">
        <v>33244927</v>
      </c>
      <c r="E47" s="266">
        <v>18599553</v>
      </c>
      <c r="F47" s="266">
        <v>9134997</v>
      </c>
      <c r="G47" s="266">
        <v>3619712</v>
      </c>
      <c r="H47" s="266">
        <v>3403023</v>
      </c>
      <c r="I47" s="265">
        <f t="shared" si="3"/>
        <v>186387879</v>
      </c>
    </row>
    <row r="48" spans="1:9" x14ac:dyDescent="0.2">
      <c r="A48" s="260">
        <v>2010</v>
      </c>
      <c r="B48" s="266">
        <v>85043600</v>
      </c>
      <c r="C48" s="266">
        <v>33408158</v>
      </c>
      <c r="D48" s="266">
        <v>28765259</v>
      </c>
      <c r="E48" s="266">
        <v>22157362</v>
      </c>
      <c r="F48" s="266">
        <v>7273449</v>
      </c>
      <c r="G48" s="266">
        <v>3455322</v>
      </c>
      <c r="H48" s="266">
        <v>4324582</v>
      </c>
      <c r="I48" s="265">
        <f t="shared" si="3"/>
        <v>184427732</v>
      </c>
    </row>
    <row r="49" spans="1:9" x14ac:dyDescent="0.2">
      <c r="A49" s="260">
        <v>2011</v>
      </c>
      <c r="B49" s="266">
        <v>82518429</v>
      </c>
      <c r="C49" s="266">
        <v>45562438</v>
      </c>
      <c r="D49" s="266">
        <v>36894405</v>
      </c>
      <c r="E49" s="266">
        <v>21594319</v>
      </c>
      <c r="F49" s="266">
        <v>7496279</v>
      </c>
      <c r="G49" s="266">
        <v>2950079</v>
      </c>
      <c r="H49" s="266">
        <v>3671102</v>
      </c>
      <c r="I49" s="265">
        <f t="shared" si="3"/>
        <v>200687051</v>
      </c>
    </row>
    <row r="50" spans="1:9" x14ac:dyDescent="0.2">
      <c r="A50" s="260">
        <v>2012</v>
      </c>
      <c r="B50" s="266">
        <v>70772422</v>
      </c>
      <c r="C50" s="266">
        <v>43454275</v>
      </c>
      <c r="D50" s="266">
        <v>27240628</v>
      </c>
      <c r="E50" s="266">
        <v>24312312</v>
      </c>
      <c r="F50" s="266">
        <v>8106344</v>
      </c>
      <c r="G50" s="266">
        <v>4062467</v>
      </c>
      <c r="H50" s="266">
        <v>3289619</v>
      </c>
      <c r="I50" s="265">
        <f t="shared" si="3"/>
        <v>181238067</v>
      </c>
    </row>
    <row r="51" spans="1:9" x14ac:dyDescent="0.2">
      <c r="A51" s="260">
        <v>2013</v>
      </c>
      <c r="B51" s="266">
        <v>58294034</v>
      </c>
      <c r="C51" s="266">
        <v>48734169</v>
      </c>
      <c r="D51" s="266">
        <v>23587888</v>
      </c>
      <c r="E51" s="266">
        <v>28454668</v>
      </c>
      <c r="F51" s="266">
        <v>8644089</v>
      </c>
      <c r="G51" s="266">
        <v>4101267</v>
      </c>
      <c r="H51" s="266">
        <v>3433860</v>
      </c>
      <c r="I51" s="265">
        <f t="shared" ref="I51:I53" si="4">SUM(B51:H51)</f>
        <v>175249975</v>
      </c>
    </row>
    <row r="52" spans="1:9" x14ac:dyDescent="0.2">
      <c r="A52" s="260">
        <v>2014</v>
      </c>
      <c r="B52" s="266">
        <v>75881754</v>
      </c>
      <c r="C52" s="266">
        <v>45382480</v>
      </c>
      <c r="D52" s="266">
        <v>22327268</v>
      </c>
      <c r="E52" s="266">
        <v>27410145</v>
      </c>
      <c r="F52" s="266">
        <v>9536084</v>
      </c>
      <c r="G52" s="266">
        <v>4003057</v>
      </c>
      <c r="H52" s="266">
        <v>3690266</v>
      </c>
      <c r="I52" s="265">
        <f t="shared" si="4"/>
        <v>188231054</v>
      </c>
    </row>
    <row r="53" spans="1:9" x14ac:dyDescent="0.2">
      <c r="A53" s="260">
        <v>2015</v>
      </c>
      <c r="B53" s="266">
        <v>83506292</v>
      </c>
      <c r="C53" s="266">
        <v>27349367</v>
      </c>
      <c r="D53" s="266">
        <v>32278207</v>
      </c>
      <c r="E53" s="266">
        <v>21667468</v>
      </c>
      <c r="F53" s="266">
        <v>8204497</v>
      </c>
      <c r="G53" s="266">
        <v>4755941</v>
      </c>
      <c r="H53" s="266">
        <v>4079320</v>
      </c>
      <c r="I53" s="265">
        <f t="shared" si="4"/>
        <v>181841092</v>
      </c>
    </row>
    <row r="54" spans="1:9" x14ac:dyDescent="0.2">
      <c r="A54" s="260">
        <v>2016</v>
      </c>
      <c r="B54" s="266">
        <v>78280430</v>
      </c>
      <c r="C54" s="266">
        <v>38999188</v>
      </c>
      <c r="D54" s="266">
        <v>34336327</v>
      </c>
      <c r="E54" s="266">
        <v>21913442</v>
      </c>
      <c r="F54" s="266">
        <v>9843199</v>
      </c>
      <c r="G54" s="266">
        <v>4342602</v>
      </c>
      <c r="H54" s="266">
        <v>4493820</v>
      </c>
      <c r="I54" s="265">
        <f t="shared" ref="I54:I55" si="5">SUM(B54:H54)</f>
        <v>192209008</v>
      </c>
    </row>
    <row r="55" spans="1:9" x14ac:dyDescent="0.2">
      <c r="A55" s="260">
        <v>2017</v>
      </c>
      <c r="B55" s="266">
        <v>79235398</v>
      </c>
      <c r="C55" s="266">
        <v>41705072</v>
      </c>
      <c r="D55" s="266">
        <v>24614339</v>
      </c>
      <c r="E55" s="266">
        <v>25699482</v>
      </c>
      <c r="F55" s="266">
        <v>9002673</v>
      </c>
      <c r="G55" s="266">
        <v>5425167</v>
      </c>
      <c r="H55" s="266">
        <v>3988452</v>
      </c>
      <c r="I55" s="265">
        <f t="shared" si="5"/>
        <v>189670583</v>
      </c>
    </row>
    <row r="56" spans="1:9" x14ac:dyDescent="0.2">
      <c r="A56" s="260">
        <v>2018</v>
      </c>
      <c r="B56" s="266">
        <v>73373052</v>
      </c>
      <c r="C56" s="266">
        <v>25310126</v>
      </c>
      <c r="D56" s="266">
        <v>35037039</v>
      </c>
      <c r="E56" s="266">
        <v>23915697</v>
      </c>
      <c r="F56" s="266">
        <v>9379087</v>
      </c>
      <c r="G56" s="266">
        <v>4160749</v>
      </c>
      <c r="H56" s="266">
        <v>4908493</v>
      </c>
      <c r="I56" s="265">
        <f t="shared" ref="I56" si="6">SUM(B56:H56)</f>
        <v>176084243</v>
      </c>
    </row>
    <row r="57" spans="1:9" x14ac:dyDescent="0.2">
      <c r="A57" s="110" t="s">
        <v>163</v>
      </c>
      <c r="B57" s="201"/>
      <c r="C57" s="201"/>
      <c r="D57" s="201"/>
      <c r="E57" s="201"/>
      <c r="F57" s="201"/>
      <c r="G57" s="201"/>
      <c r="H57" s="201"/>
      <c r="I57" s="202"/>
    </row>
    <row r="60" spans="1:9" s="105" customFormat="1" ht="36" x14ac:dyDescent="0.2">
      <c r="A60" s="101" t="s">
        <v>43</v>
      </c>
      <c r="B60" s="12" t="s">
        <v>51</v>
      </c>
      <c r="C60" s="12" t="s">
        <v>22</v>
      </c>
      <c r="D60" s="12" t="s">
        <v>23</v>
      </c>
      <c r="E60" s="12" t="s">
        <v>24</v>
      </c>
      <c r="F60" s="12" t="s">
        <v>25</v>
      </c>
      <c r="G60" s="12" t="s">
        <v>26</v>
      </c>
      <c r="H60" s="12" t="s">
        <v>42</v>
      </c>
      <c r="I60" s="12" t="s">
        <v>41</v>
      </c>
    </row>
    <row r="61" spans="1:9" x14ac:dyDescent="0.2">
      <c r="A61" s="260">
        <v>1996</v>
      </c>
      <c r="B61" s="266">
        <v>236479445.03999999</v>
      </c>
      <c r="C61" s="266">
        <v>138137105.46000001</v>
      </c>
      <c r="D61" s="266">
        <v>115750681.77</v>
      </c>
      <c r="E61" s="266">
        <v>79441653.340000004</v>
      </c>
      <c r="F61" s="266">
        <v>34223891.740000002</v>
      </c>
      <c r="G61" s="266">
        <v>14396698.74</v>
      </c>
      <c r="H61" s="266">
        <v>11281964.439999999</v>
      </c>
      <c r="I61" s="265">
        <f t="shared" ref="I61:I77" si="7">SUM(B61:H61)</f>
        <v>629711440.53000009</v>
      </c>
    </row>
    <row r="62" spans="1:9" x14ac:dyDescent="0.2">
      <c r="A62" s="260">
        <v>1997</v>
      </c>
      <c r="B62" s="266">
        <v>318326074.94999999</v>
      </c>
      <c r="C62" s="266">
        <v>146558075.44</v>
      </c>
      <c r="D62" s="266">
        <v>94312020.150000006</v>
      </c>
      <c r="E62" s="266">
        <v>85429832.189999998</v>
      </c>
      <c r="F62" s="266">
        <v>30114697.82</v>
      </c>
      <c r="G62" s="266">
        <v>12781432.51</v>
      </c>
      <c r="H62" s="266">
        <v>14951447.859999999</v>
      </c>
      <c r="I62" s="265">
        <f t="shared" si="7"/>
        <v>702473580.92000008</v>
      </c>
    </row>
    <row r="63" spans="1:9" x14ac:dyDescent="0.2">
      <c r="A63" s="260">
        <v>1998</v>
      </c>
      <c r="B63" s="266">
        <v>470480526.31</v>
      </c>
      <c r="C63" s="266">
        <v>138636191.66</v>
      </c>
      <c r="D63" s="266">
        <v>82596315.170000002</v>
      </c>
      <c r="E63" s="266">
        <v>86548466.859999999</v>
      </c>
      <c r="F63" s="266">
        <v>30222909.629999999</v>
      </c>
      <c r="G63" s="266">
        <v>19619425.57</v>
      </c>
      <c r="H63" s="266">
        <v>14571396.939999999</v>
      </c>
      <c r="I63" s="265">
        <f t="shared" si="7"/>
        <v>842675232.1400001</v>
      </c>
    </row>
    <row r="64" spans="1:9" x14ac:dyDescent="0.2">
      <c r="A64" s="260">
        <v>1999</v>
      </c>
      <c r="B64" s="266">
        <v>287450053.18000001</v>
      </c>
      <c r="C64" s="266">
        <v>161703098.91</v>
      </c>
      <c r="D64" s="266">
        <v>154339413.44</v>
      </c>
      <c r="E64" s="266">
        <v>77959165.349999994</v>
      </c>
      <c r="F64" s="266">
        <v>36279760.020000003</v>
      </c>
      <c r="G64" s="266">
        <v>17657573.98</v>
      </c>
      <c r="H64" s="266">
        <v>19519988.760000002</v>
      </c>
      <c r="I64" s="265">
        <f t="shared" si="7"/>
        <v>754909053.63999999</v>
      </c>
    </row>
    <row r="65" spans="1:9" x14ac:dyDescent="0.2">
      <c r="A65" s="260">
        <v>2000</v>
      </c>
      <c r="B65" s="266">
        <v>355100398.25999999</v>
      </c>
      <c r="C65" s="266">
        <v>158326130.44999999</v>
      </c>
      <c r="D65" s="266">
        <v>128074327.58</v>
      </c>
      <c r="E65" s="266">
        <v>110222057.72</v>
      </c>
      <c r="F65" s="266">
        <v>28314616.52</v>
      </c>
      <c r="G65" s="266">
        <v>21278132.510000002</v>
      </c>
      <c r="H65" s="266">
        <v>19639695.09</v>
      </c>
      <c r="I65" s="265">
        <f t="shared" si="7"/>
        <v>820955358.13</v>
      </c>
    </row>
    <row r="66" spans="1:9" x14ac:dyDescent="0.2">
      <c r="A66" s="260">
        <v>2001</v>
      </c>
      <c r="B66" s="266">
        <v>495826554.47000003</v>
      </c>
      <c r="C66" s="266">
        <v>167863524.37</v>
      </c>
      <c r="D66" s="266">
        <v>92249656.599999994</v>
      </c>
      <c r="E66" s="266">
        <v>106355234.28</v>
      </c>
      <c r="F66" s="266">
        <v>28149930.670000002</v>
      </c>
      <c r="G66" s="266">
        <v>25151337.579999998</v>
      </c>
      <c r="H66" s="266">
        <v>17518889.75</v>
      </c>
      <c r="I66" s="265">
        <f t="shared" si="7"/>
        <v>933115127.72000003</v>
      </c>
    </row>
    <row r="67" spans="1:9" x14ac:dyDescent="0.2">
      <c r="A67" s="260">
        <v>2002</v>
      </c>
      <c r="B67" s="266">
        <v>444099366.66000003</v>
      </c>
      <c r="C67" s="266">
        <v>186084811.86000001</v>
      </c>
      <c r="D67" s="266">
        <v>125220647.20999999</v>
      </c>
      <c r="E67" s="266">
        <v>108288978.56999999</v>
      </c>
      <c r="F67" s="266">
        <v>34479076.32</v>
      </c>
      <c r="G67" s="266">
        <v>17645126.710000001</v>
      </c>
      <c r="H67" s="266">
        <v>17671951.52</v>
      </c>
      <c r="I67" s="265">
        <f t="shared" si="7"/>
        <v>933489958.85000002</v>
      </c>
    </row>
    <row r="68" spans="1:9" x14ac:dyDescent="0.2">
      <c r="A68" s="260">
        <v>2003</v>
      </c>
      <c r="B68" s="266">
        <v>349879652.18000001</v>
      </c>
      <c r="C68" s="266">
        <v>239089659.16999999</v>
      </c>
      <c r="D68" s="266">
        <v>139768678.69</v>
      </c>
      <c r="E68" s="266">
        <v>116401683.98</v>
      </c>
      <c r="F68" s="266">
        <v>41670947.109999999</v>
      </c>
      <c r="G68" s="266">
        <v>23527383.120000001</v>
      </c>
      <c r="H68" s="266">
        <v>17549863.34</v>
      </c>
      <c r="I68" s="265">
        <f t="shared" si="7"/>
        <v>927887867.59000003</v>
      </c>
    </row>
    <row r="69" spans="1:9" x14ac:dyDescent="0.2">
      <c r="A69" s="260">
        <v>2004</v>
      </c>
      <c r="B69" s="266">
        <v>440895740.25999999</v>
      </c>
      <c r="C69" s="266">
        <v>243205980.46000001</v>
      </c>
      <c r="D69" s="266">
        <v>174624984.13</v>
      </c>
      <c r="E69" s="266">
        <v>128578671.03</v>
      </c>
      <c r="F69" s="266">
        <v>36215820.810000002</v>
      </c>
      <c r="G69" s="266">
        <v>15420647.630000001</v>
      </c>
      <c r="H69" s="266">
        <v>23115239.98</v>
      </c>
      <c r="I69" s="265">
        <f t="shared" si="7"/>
        <v>1062057084.3000001</v>
      </c>
    </row>
    <row r="70" spans="1:9" x14ac:dyDescent="0.2">
      <c r="A70" s="260">
        <v>2005</v>
      </c>
      <c r="B70" s="266">
        <v>362335583.06999999</v>
      </c>
      <c r="C70" s="266">
        <v>225727014.22999999</v>
      </c>
      <c r="D70" s="266">
        <v>162088328.81</v>
      </c>
      <c r="E70" s="266">
        <v>116372834.76000001</v>
      </c>
      <c r="F70" s="266">
        <v>49304960.340000004</v>
      </c>
      <c r="G70" s="266">
        <v>18723936.530000001</v>
      </c>
      <c r="H70" s="266">
        <v>19878598.170000002</v>
      </c>
      <c r="I70" s="265">
        <f t="shared" si="7"/>
        <v>954431255.90999985</v>
      </c>
    </row>
    <row r="71" spans="1:9" x14ac:dyDescent="0.2">
      <c r="A71" s="260">
        <v>2006</v>
      </c>
      <c r="B71" s="266">
        <v>414860359.16000003</v>
      </c>
      <c r="C71" s="266">
        <v>207798768.58000001</v>
      </c>
      <c r="D71" s="266">
        <v>203968024.96000001</v>
      </c>
      <c r="E71" s="266">
        <v>137625180.16</v>
      </c>
      <c r="F71" s="266">
        <v>40942165.960000001</v>
      </c>
      <c r="G71" s="266">
        <v>22041615.079999998</v>
      </c>
      <c r="H71" s="266">
        <v>22624908.420000002</v>
      </c>
      <c r="I71" s="265">
        <f t="shared" si="7"/>
        <v>1049861022.3200001</v>
      </c>
    </row>
    <row r="72" spans="1:9" x14ac:dyDescent="0.2">
      <c r="A72" s="260">
        <v>2007</v>
      </c>
      <c r="B72" s="266">
        <v>341534002.41000003</v>
      </c>
      <c r="C72" s="266">
        <v>216936765.22999999</v>
      </c>
      <c r="D72" s="266">
        <v>147145003.5</v>
      </c>
      <c r="E72" s="266">
        <v>160676209.16</v>
      </c>
      <c r="F72" s="266">
        <v>57827265.049999997</v>
      </c>
      <c r="G72" s="266">
        <v>24301884.030000001</v>
      </c>
      <c r="H72" s="266">
        <v>18568121.510000002</v>
      </c>
      <c r="I72" s="265">
        <f t="shared" si="7"/>
        <v>966989250.88999987</v>
      </c>
    </row>
    <row r="73" spans="1:9" x14ac:dyDescent="0.2">
      <c r="A73" s="260">
        <v>2008</v>
      </c>
      <c r="B73" s="266">
        <v>394612242.12</v>
      </c>
      <c r="C73" s="266">
        <v>259783095.63</v>
      </c>
      <c r="D73" s="266">
        <v>190362944.16999999</v>
      </c>
      <c r="E73" s="266">
        <v>134228582.77000001</v>
      </c>
      <c r="F73" s="266">
        <v>39735193.719999999</v>
      </c>
      <c r="G73" s="266">
        <v>25871199.449999999</v>
      </c>
      <c r="H73" s="266">
        <v>21800937.949999999</v>
      </c>
      <c r="I73" s="265">
        <f t="shared" si="7"/>
        <v>1066394195.8100001</v>
      </c>
    </row>
    <row r="74" spans="1:9" x14ac:dyDescent="0.2">
      <c r="A74" s="260">
        <v>2009</v>
      </c>
      <c r="B74" s="266">
        <v>495901118.22000003</v>
      </c>
      <c r="C74" s="266">
        <v>258159866.52000001</v>
      </c>
      <c r="D74" s="266">
        <v>203129540.56999999</v>
      </c>
      <c r="E74" s="266">
        <v>112780645.93000001</v>
      </c>
      <c r="F74" s="266">
        <v>53484102.420000002</v>
      </c>
      <c r="G74" s="266">
        <v>20811106.149999999</v>
      </c>
      <c r="H74" s="266">
        <v>19185194.859999999</v>
      </c>
      <c r="I74" s="265">
        <f t="shared" si="7"/>
        <v>1163451574.6700001</v>
      </c>
    </row>
    <row r="75" spans="1:9" x14ac:dyDescent="0.2">
      <c r="A75" s="260">
        <v>2010</v>
      </c>
      <c r="B75" s="266">
        <v>548776942.57000005</v>
      </c>
      <c r="C75" s="266">
        <v>213611309.19</v>
      </c>
      <c r="D75" s="266">
        <v>186859978.15000001</v>
      </c>
      <c r="E75" s="266">
        <v>133929964.51000001</v>
      </c>
      <c r="F75" s="266">
        <v>43544640.979999997</v>
      </c>
      <c r="G75" s="266">
        <v>19943583.91</v>
      </c>
      <c r="H75" s="266">
        <v>24348119.800000001</v>
      </c>
      <c r="I75" s="265">
        <f t="shared" si="7"/>
        <v>1171014539.1100001</v>
      </c>
    </row>
    <row r="76" spans="1:9" x14ac:dyDescent="0.2">
      <c r="A76" s="260">
        <v>2011</v>
      </c>
      <c r="B76" s="266">
        <v>550364190.92999995</v>
      </c>
      <c r="C76" s="266">
        <v>290491513.17000002</v>
      </c>
      <c r="D76" s="266">
        <v>231010529.31</v>
      </c>
      <c r="E76" s="266">
        <v>133454418.41</v>
      </c>
      <c r="F76" s="266">
        <v>44772523.210000001</v>
      </c>
      <c r="G76" s="266">
        <v>17198688.059999999</v>
      </c>
      <c r="H76" s="266">
        <v>20662854.050000001</v>
      </c>
      <c r="I76" s="265">
        <f t="shared" si="7"/>
        <v>1287954717.1399999</v>
      </c>
    </row>
    <row r="77" spans="1:9" x14ac:dyDescent="0.2">
      <c r="A77" s="260">
        <v>2012</v>
      </c>
      <c r="B77" s="266">
        <v>480854964.56999999</v>
      </c>
      <c r="C77" s="266">
        <v>280377722.62</v>
      </c>
      <c r="D77" s="266">
        <v>175342748.69</v>
      </c>
      <c r="E77" s="266">
        <v>152374816.08000001</v>
      </c>
      <c r="F77" s="266">
        <v>48883487.140000001</v>
      </c>
      <c r="G77" s="266">
        <v>23764045.780000001</v>
      </c>
      <c r="H77" s="266">
        <v>18706010.149999999</v>
      </c>
      <c r="I77" s="265">
        <f t="shared" si="7"/>
        <v>1180303795.0300002</v>
      </c>
    </row>
    <row r="78" spans="1:9" x14ac:dyDescent="0.2">
      <c r="A78" s="260">
        <v>2013</v>
      </c>
      <c r="B78" s="266">
        <v>401107917.73000002</v>
      </c>
      <c r="C78" s="266">
        <v>318778415.70999998</v>
      </c>
      <c r="D78" s="266">
        <v>152439610.37</v>
      </c>
      <c r="E78" s="266">
        <v>181137189.97999999</v>
      </c>
      <c r="F78" s="266">
        <v>52224539.030000001</v>
      </c>
      <c r="G78" s="266">
        <v>23788277.039999999</v>
      </c>
      <c r="H78" s="266">
        <v>19921009.690000001</v>
      </c>
      <c r="I78" s="265">
        <f t="shared" ref="I78:I80" si="8">SUM(B78:H78)</f>
        <v>1149396959.5500002</v>
      </c>
    </row>
    <row r="79" spans="1:9" x14ac:dyDescent="0.2">
      <c r="A79" s="260">
        <v>2014</v>
      </c>
      <c r="B79" s="266">
        <v>504556781.19999999</v>
      </c>
      <c r="C79" s="266">
        <v>291376749.30000001</v>
      </c>
      <c r="D79" s="266">
        <v>145109301.80000001</v>
      </c>
      <c r="E79" s="266">
        <v>172472285.53999999</v>
      </c>
      <c r="F79" s="266">
        <v>57844359.049999997</v>
      </c>
      <c r="G79" s="266">
        <v>23810182.07</v>
      </c>
      <c r="H79" s="266">
        <v>21231338.719999999</v>
      </c>
      <c r="I79" s="265">
        <f t="shared" si="8"/>
        <v>1216400997.6799998</v>
      </c>
    </row>
    <row r="80" spans="1:9" x14ac:dyDescent="0.2">
      <c r="A80" s="260">
        <v>2015</v>
      </c>
      <c r="B80" s="266">
        <v>572374421.40999997</v>
      </c>
      <c r="C80" s="266">
        <v>171675114.63</v>
      </c>
      <c r="D80" s="266">
        <v>212325740.65000001</v>
      </c>
      <c r="E80" s="266">
        <v>138789354.27000001</v>
      </c>
      <c r="F80" s="266">
        <v>50425292.18</v>
      </c>
      <c r="G80" s="266">
        <v>28827731.510000002</v>
      </c>
      <c r="H80" s="266">
        <v>23162853.640000001</v>
      </c>
      <c r="I80" s="265">
        <f t="shared" si="8"/>
        <v>1197580508.2900002</v>
      </c>
    </row>
    <row r="81" spans="1:9" x14ac:dyDescent="0.2">
      <c r="A81" s="260">
        <v>2016</v>
      </c>
      <c r="B81" s="266">
        <v>522334350.76999998</v>
      </c>
      <c r="C81" s="266">
        <v>264859778.38999999</v>
      </c>
      <c r="D81" s="266">
        <v>225994445.59</v>
      </c>
      <c r="E81" s="266">
        <v>142897311.18000001</v>
      </c>
      <c r="F81" s="266">
        <v>61319894.579999998</v>
      </c>
      <c r="G81" s="266">
        <v>26544712.579999998</v>
      </c>
      <c r="H81" s="266">
        <v>26530946.350000001</v>
      </c>
      <c r="I81" s="265">
        <f t="shared" ref="I81:I82" si="9">SUM(B81:H81)</f>
        <v>1270481439.4399998</v>
      </c>
    </row>
    <row r="82" spans="1:9" x14ac:dyDescent="0.2">
      <c r="A82" s="260">
        <v>2017</v>
      </c>
      <c r="B82" s="266">
        <v>549102937.07000005</v>
      </c>
      <c r="C82" s="266">
        <v>281524376.81</v>
      </c>
      <c r="D82" s="266">
        <v>162478300.28</v>
      </c>
      <c r="E82" s="266">
        <v>165915394.88</v>
      </c>
      <c r="F82" s="266">
        <v>57162778.890000001</v>
      </c>
      <c r="G82" s="266">
        <v>32895434.039999999</v>
      </c>
      <c r="H82" s="266">
        <v>23661473.010000002</v>
      </c>
      <c r="I82" s="265">
        <f t="shared" si="9"/>
        <v>1272740694.98</v>
      </c>
    </row>
    <row r="83" spans="1:9" x14ac:dyDescent="0.2">
      <c r="A83" s="260">
        <v>2018</v>
      </c>
      <c r="B83" s="266">
        <v>516262743.51999998</v>
      </c>
      <c r="C83" s="266">
        <v>176135425.47999999</v>
      </c>
      <c r="D83" s="266">
        <v>234753783.36000001</v>
      </c>
      <c r="E83" s="266">
        <v>153512311.66999999</v>
      </c>
      <c r="F83" s="266">
        <v>59287720.520000003</v>
      </c>
      <c r="G83" s="266">
        <v>25693439.719999999</v>
      </c>
      <c r="H83" s="266">
        <v>29023937.510000002</v>
      </c>
      <c r="I83" s="265">
        <f t="shared" ref="I83" si="10">SUM(B83:H83)</f>
        <v>1194669361.78</v>
      </c>
    </row>
    <row r="84" spans="1:9" x14ac:dyDescent="0.2">
      <c r="A84" s="110" t="s">
        <v>163</v>
      </c>
      <c r="B84" s="201"/>
      <c r="C84" s="201"/>
      <c r="D84" s="201"/>
      <c r="E84" s="201"/>
      <c r="F84" s="201"/>
      <c r="G84" s="201"/>
      <c r="H84" s="201"/>
      <c r="I84" s="202"/>
    </row>
    <row r="87" spans="1:9" s="105" customFormat="1" ht="36" x14ac:dyDescent="0.2">
      <c r="A87" s="101" t="s">
        <v>37</v>
      </c>
      <c r="B87" s="12" t="s">
        <v>51</v>
      </c>
      <c r="C87" s="12" t="s">
        <v>22</v>
      </c>
      <c r="D87" s="12" t="s">
        <v>23</v>
      </c>
      <c r="E87" s="12" t="s">
        <v>24</v>
      </c>
      <c r="F87" s="12" t="s">
        <v>25</v>
      </c>
      <c r="G87" s="12" t="s">
        <v>26</v>
      </c>
      <c r="H87" s="12" t="s">
        <v>42</v>
      </c>
      <c r="I87" s="12" t="s">
        <v>41</v>
      </c>
    </row>
    <row r="88" spans="1:9" s="7" customFormat="1" x14ac:dyDescent="0.2">
      <c r="A88" s="94">
        <v>1996</v>
      </c>
      <c r="B88" s="116">
        <v>851348</v>
      </c>
      <c r="C88" s="116">
        <v>667702</v>
      </c>
      <c r="D88" s="116">
        <v>783504</v>
      </c>
      <c r="E88" s="116">
        <v>651129</v>
      </c>
      <c r="F88" s="116">
        <v>328515</v>
      </c>
      <c r="G88" s="116">
        <v>158884</v>
      </c>
      <c r="H88" s="116">
        <v>159788</v>
      </c>
      <c r="I88" s="117">
        <f t="shared" ref="I88:I104" si="11">SUM(B88:H88)</f>
        <v>3600870</v>
      </c>
    </row>
    <row r="89" spans="1:9" s="7" customFormat="1" x14ac:dyDescent="0.2">
      <c r="A89" s="94">
        <v>1997</v>
      </c>
      <c r="B89" s="116">
        <v>1102856</v>
      </c>
      <c r="C89" s="116">
        <v>771045</v>
      </c>
      <c r="D89" s="116">
        <v>610965</v>
      </c>
      <c r="E89" s="116">
        <v>714488</v>
      </c>
      <c r="F89" s="116">
        <v>288933</v>
      </c>
      <c r="G89" s="116">
        <v>150380</v>
      </c>
      <c r="H89" s="116">
        <v>227242</v>
      </c>
      <c r="I89" s="117">
        <f t="shared" si="11"/>
        <v>3865909</v>
      </c>
    </row>
    <row r="90" spans="1:9" s="7" customFormat="1" x14ac:dyDescent="0.2">
      <c r="A90" s="94">
        <v>1998</v>
      </c>
      <c r="B90" s="116">
        <v>1403359</v>
      </c>
      <c r="C90" s="116">
        <v>748221</v>
      </c>
      <c r="D90" s="116">
        <v>492458</v>
      </c>
      <c r="E90" s="116">
        <v>690472</v>
      </c>
      <c r="F90" s="116">
        <v>292292</v>
      </c>
      <c r="G90" s="116">
        <v>224899</v>
      </c>
      <c r="H90" s="116">
        <v>221328</v>
      </c>
      <c r="I90" s="117">
        <f t="shared" si="11"/>
        <v>4073029</v>
      </c>
    </row>
    <row r="91" spans="1:9" s="37" customFormat="1" x14ac:dyDescent="0.2">
      <c r="A91" s="94">
        <v>1999</v>
      </c>
      <c r="B91" s="116">
        <v>998124</v>
      </c>
      <c r="C91" s="116">
        <v>904451</v>
      </c>
      <c r="D91" s="116">
        <v>1019506</v>
      </c>
      <c r="E91" s="116">
        <v>663014</v>
      </c>
      <c r="F91" s="116">
        <v>399498</v>
      </c>
      <c r="G91" s="116">
        <v>216452</v>
      </c>
      <c r="H91" s="116">
        <v>289557</v>
      </c>
      <c r="I91" s="117">
        <f t="shared" si="11"/>
        <v>4490602</v>
      </c>
    </row>
    <row r="92" spans="1:9" x14ac:dyDescent="0.2">
      <c r="A92" s="94">
        <v>2000</v>
      </c>
      <c r="B92" s="116">
        <v>1247568</v>
      </c>
      <c r="C92" s="116">
        <v>821654</v>
      </c>
      <c r="D92" s="116">
        <v>876251</v>
      </c>
      <c r="E92" s="116">
        <v>871806</v>
      </c>
      <c r="F92" s="116">
        <v>296239</v>
      </c>
      <c r="G92" s="116">
        <v>257423</v>
      </c>
      <c r="H92" s="116">
        <v>309140</v>
      </c>
      <c r="I92" s="117">
        <f t="shared" si="11"/>
        <v>4680081</v>
      </c>
    </row>
    <row r="93" spans="1:9" x14ac:dyDescent="0.2">
      <c r="A93" s="94">
        <v>2001</v>
      </c>
      <c r="B93" s="116">
        <v>1719481</v>
      </c>
      <c r="C93" s="116">
        <v>866890</v>
      </c>
      <c r="D93" s="116">
        <v>635169</v>
      </c>
      <c r="E93" s="116">
        <v>891121</v>
      </c>
      <c r="F93" s="116">
        <v>286325</v>
      </c>
      <c r="G93" s="116">
        <v>292048</v>
      </c>
      <c r="H93" s="116">
        <v>265914</v>
      </c>
      <c r="I93" s="117">
        <f t="shared" si="11"/>
        <v>4956948</v>
      </c>
    </row>
    <row r="94" spans="1:9" x14ac:dyDescent="0.2">
      <c r="A94" s="94">
        <v>2002</v>
      </c>
      <c r="B94" s="116">
        <v>1398725</v>
      </c>
      <c r="C94" s="116">
        <v>1017889</v>
      </c>
      <c r="D94" s="116">
        <v>869987</v>
      </c>
      <c r="E94" s="116">
        <v>918462</v>
      </c>
      <c r="F94" s="116">
        <v>350626</v>
      </c>
      <c r="G94" s="116">
        <v>224047</v>
      </c>
      <c r="H94" s="116">
        <v>262115</v>
      </c>
      <c r="I94" s="117">
        <f t="shared" si="11"/>
        <v>5041851</v>
      </c>
    </row>
    <row r="95" spans="1:9" x14ac:dyDescent="0.2">
      <c r="A95" s="94">
        <v>2003</v>
      </c>
      <c r="B95" s="116">
        <v>1053658</v>
      </c>
      <c r="C95" s="116">
        <v>1341729</v>
      </c>
      <c r="D95" s="116">
        <v>937290</v>
      </c>
      <c r="E95" s="116">
        <v>1014388</v>
      </c>
      <c r="F95" s="116">
        <v>439801</v>
      </c>
      <c r="G95" s="116">
        <v>276207</v>
      </c>
      <c r="H95" s="116">
        <v>259311</v>
      </c>
      <c r="I95" s="117">
        <f t="shared" si="11"/>
        <v>5322384</v>
      </c>
    </row>
    <row r="96" spans="1:9" x14ac:dyDescent="0.2">
      <c r="A96" s="94">
        <v>2004</v>
      </c>
      <c r="B96" s="116">
        <v>1495476</v>
      </c>
      <c r="C96" s="116">
        <v>1194650</v>
      </c>
      <c r="D96" s="116">
        <v>1038919</v>
      </c>
      <c r="E96" s="116">
        <v>1004521</v>
      </c>
      <c r="F96" s="116">
        <v>330064</v>
      </c>
      <c r="G96" s="116">
        <v>182940</v>
      </c>
      <c r="H96" s="116">
        <v>306007</v>
      </c>
      <c r="I96" s="117">
        <f t="shared" si="11"/>
        <v>5552577</v>
      </c>
    </row>
    <row r="97" spans="1:9" x14ac:dyDescent="0.2">
      <c r="A97" s="94">
        <v>2005</v>
      </c>
      <c r="B97" s="116">
        <v>1253225</v>
      </c>
      <c r="C97" s="116">
        <v>1182621</v>
      </c>
      <c r="D97" s="116">
        <v>1071646</v>
      </c>
      <c r="E97" s="116">
        <v>996969</v>
      </c>
      <c r="F97" s="116">
        <v>505046</v>
      </c>
      <c r="G97" s="116">
        <v>242298</v>
      </c>
      <c r="H97" s="116">
        <v>303026</v>
      </c>
      <c r="I97" s="117">
        <f t="shared" si="11"/>
        <v>5554831</v>
      </c>
    </row>
    <row r="98" spans="1:9" x14ac:dyDescent="0.2">
      <c r="A98" s="260">
        <v>2006</v>
      </c>
      <c r="B98" s="261">
        <v>1282190</v>
      </c>
      <c r="C98" s="261">
        <v>1068532</v>
      </c>
      <c r="D98" s="261">
        <v>1296155</v>
      </c>
      <c r="E98" s="261">
        <v>1115744</v>
      </c>
      <c r="F98" s="261">
        <v>394326</v>
      </c>
      <c r="G98" s="261">
        <v>295545</v>
      </c>
      <c r="H98" s="261">
        <v>331319</v>
      </c>
      <c r="I98" s="117">
        <f t="shared" si="11"/>
        <v>5783811</v>
      </c>
    </row>
    <row r="99" spans="1:9" x14ac:dyDescent="0.2">
      <c r="A99" s="260">
        <v>2007</v>
      </c>
      <c r="B99" s="261">
        <v>1075096</v>
      </c>
      <c r="C99" s="261">
        <v>1101824</v>
      </c>
      <c r="D99" s="261">
        <v>945785</v>
      </c>
      <c r="E99" s="261">
        <v>1379080</v>
      </c>
      <c r="F99" s="261">
        <v>621412</v>
      </c>
      <c r="G99" s="261">
        <v>306277</v>
      </c>
      <c r="H99" s="261">
        <v>281346</v>
      </c>
      <c r="I99" s="117">
        <f t="shared" si="11"/>
        <v>5710820</v>
      </c>
    </row>
    <row r="100" spans="1:9" x14ac:dyDescent="0.2">
      <c r="A100" s="260">
        <v>2008</v>
      </c>
      <c r="B100" s="261">
        <v>1226889</v>
      </c>
      <c r="C100" s="261">
        <v>1317197</v>
      </c>
      <c r="D100" s="261">
        <v>1245752</v>
      </c>
      <c r="E100" s="261">
        <v>1154620</v>
      </c>
      <c r="F100" s="261">
        <v>425145</v>
      </c>
      <c r="G100" s="261">
        <v>341137</v>
      </c>
      <c r="H100" s="261">
        <v>340855</v>
      </c>
      <c r="I100" s="117">
        <f t="shared" si="11"/>
        <v>6051595</v>
      </c>
    </row>
    <row r="101" spans="1:9" x14ac:dyDescent="0.2">
      <c r="A101" s="260">
        <v>2009</v>
      </c>
      <c r="B101" s="261">
        <v>1534600</v>
      </c>
      <c r="C101" s="261">
        <v>1254002</v>
      </c>
      <c r="D101" s="261">
        <v>1363682</v>
      </c>
      <c r="E101" s="261">
        <v>946416</v>
      </c>
      <c r="F101" s="261">
        <v>589064</v>
      </c>
      <c r="G101" s="261">
        <v>237963</v>
      </c>
      <c r="H101" s="261">
        <v>283122</v>
      </c>
      <c r="I101" s="117">
        <f t="shared" si="11"/>
        <v>6208849</v>
      </c>
    </row>
    <row r="102" spans="1:9" x14ac:dyDescent="0.2">
      <c r="A102" s="260">
        <v>2010</v>
      </c>
      <c r="B102" s="261">
        <v>1843217</v>
      </c>
      <c r="C102" s="261">
        <v>1108917</v>
      </c>
      <c r="D102" s="261">
        <v>1136725</v>
      </c>
      <c r="E102" s="261">
        <v>1105704</v>
      </c>
      <c r="F102" s="261">
        <v>428242</v>
      </c>
      <c r="G102" s="261">
        <v>253085</v>
      </c>
      <c r="H102" s="261">
        <v>368469</v>
      </c>
      <c r="I102" s="117">
        <f t="shared" si="11"/>
        <v>6244359</v>
      </c>
    </row>
    <row r="103" spans="1:9" x14ac:dyDescent="0.2">
      <c r="A103" s="260">
        <v>2011</v>
      </c>
      <c r="B103" s="261">
        <v>1497448</v>
      </c>
      <c r="C103" s="261">
        <v>1409291</v>
      </c>
      <c r="D103" s="261">
        <v>1446896</v>
      </c>
      <c r="E103" s="261">
        <v>1091668</v>
      </c>
      <c r="F103" s="261">
        <v>476529</v>
      </c>
      <c r="G103" s="261">
        <v>229662</v>
      </c>
      <c r="H103" s="261">
        <v>310490</v>
      </c>
      <c r="I103" s="117">
        <f t="shared" si="11"/>
        <v>6461984</v>
      </c>
    </row>
    <row r="104" spans="1:9" x14ac:dyDescent="0.2">
      <c r="A104" s="260">
        <v>2012</v>
      </c>
      <c r="B104" s="261">
        <v>1525834</v>
      </c>
      <c r="C104" s="261">
        <v>1349048</v>
      </c>
      <c r="D104" s="261">
        <v>1117641</v>
      </c>
      <c r="E104" s="261">
        <v>1331778</v>
      </c>
      <c r="F104" s="261">
        <v>527693</v>
      </c>
      <c r="G104" s="261">
        <v>328699</v>
      </c>
      <c r="H104" s="261">
        <v>286554</v>
      </c>
      <c r="I104" s="117">
        <f t="shared" si="11"/>
        <v>6467247</v>
      </c>
    </row>
    <row r="105" spans="1:9" x14ac:dyDescent="0.2">
      <c r="A105" s="260">
        <v>2013</v>
      </c>
      <c r="B105" s="261">
        <v>1308417</v>
      </c>
      <c r="C105" s="261">
        <v>1526575</v>
      </c>
      <c r="D105" s="261">
        <v>996117</v>
      </c>
      <c r="E105" s="261">
        <v>1537596</v>
      </c>
      <c r="F105" s="261">
        <v>591453</v>
      </c>
      <c r="G105" s="261">
        <v>320925</v>
      </c>
      <c r="H105" s="261">
        <v>333491</v>
      </c>
      <c r="I105" s="117">
        <f t="shared" ref="I105:I107" si="12">SUM(B105:H105)</f>
        <v>6614574</v>
      </c>
    </row>
    <row r="106" spans="1:9" x14ac:dyDescent="0.2">
      <c r="A106" s="260">
        <v>2014</v>
      </c>
      <c r="B106" s="261">
        <v>1751307</v>
      </c>
      <c r="C106" s="261">
        <v>1431827</v>
      </c>
      <c r="D106" s="261">
        <v>941219</v>
      </c>
      <c r="E106" s="261">
        <v>1519647</v>
      </c>
      <c r="F106" s="261">
        <v>657490</v>
      </c>
      <c r="G106" s="261">
        <v>340006</v>
      </c>
      <c r="H106" s="261">
        <v>341567</v>
      </c>
      <c r="I106" s="117">
        <f t="shared" si="12"/>
        <v>6983063</v>
      </c>
    </row>
    <row r="107" spans="1:9" x14ac:dyDescent="0.2">
      <c r="A107" s="260">
        <v>2015</v>
      </c>
      <c r="B107" s="261">
        <v>1863959</v>
      </c>
      <c r="C107" s="261">
        <v>997404</v>
      </c>
      <c r="D107" s="261">
        <v>1484911</v>
      </c>
      <c r="E107" s="261">
        <v>1231855</v>
      </c>
      <c r="F107" s="261">
        <v>633534</v>
      </c>
      <c r="G107" s="261">
        <v>411507</v>
      </c>
      <c r="H107" s="261">
        <v>422161</v>
      </c>
      <c r="I107" s="117">
        <f t="shared" si="12"/>
        <v>7045331</v>
      </c>
    </row>
    <row r="108" spans="1:9" x14ac:dyDescent="0.2">
      <c r="A108" s="260">
        <v>2016</v>
      </c>
      <c r="B108" s="261">
        <v>1846495</v>
      </c>
      <c r="C108" s="261">
        <v>1234098</v>
      </c>
      <c r="D108" s="261">
        <v>1560571</v>
      </c>
      <c r="E108" s="261">
        <v>1186935</v>
      </c>
      <c r="F108" s="261">
        <v>704149</v>
      </c>
      <c r="G108" s="261">
        <v>374092</v>
      </c>
      <c r="H108" s="261">
        <v>425087</v>
      </c>
      <c r="I108" s="117">
        <f t="shared" ref="I108:I109" si="13">SUM(B108:H108)</f>
        <v>7331427</v>
      </c>
    </row>
    <row r="109" spans="1:9" x14ac:dyDescent="0.2">
      <c r="A109" s="260">
        <v>2017</v>
      </c>
      <c r="B109" s="261">
        <v>1909644</v>
      </c>
      <c r="C109" s="261">
        <v>1365777</v>
      </c>
      <c r="D109" s="261">
        <v>1119887</v>
      </c>
      <c r="E109" s="261">
        <v>1552213</v>
      </c>
      <c r="F109" s="261">
        <v>688468</v>
      </c>
      <c r="G109" s="261">
        <v>478644</v>
      </c>
      <c r="H109" s="261">
        <v>394778</v>
      </c>
      <c r="I109" s="117">
        <f t="shared" si="13"/>
        <v>7509411</v>
      </c>
    </row>
    <row r="110" spans="1:9" x14ac:dyDescent="0.2">
      <c r="A110" s="260">
        <v>2018</v>
      </c>
      <c r="B110" s="261">
        <v>1825633</v>
      </c>
      <c r="C110" s="261">
        <v>910632</v>
      </c>
      <c r="D110" s="261">
        <v>1706668</v>
      </c>
      <c r="E110" s="261">
        <v>1540891</v>
      </c>
      <c r="F110" s="261">
        <v>809546</v>
      </c>
      <c r="G110" s="261">
        <v>364521</v>
      </c>
      <c r="H110" s="261">
        <v>497736</v>
      </c>
      <c r="I110" s="117">
        <f t="shared" ref="I110" si="14">SUM(B110:H110)</f>
        <v>7655627</v>
      </c>
    </row>
    <row r="111" spans="1:9" x14ac:dyDescent="0.2">
      <c r="A111" s="110" t="s">
        <v>163</v>
      </c>
      <c r="B111" s="201"/>
      <c r="C111" s="201"/>
      <c r="D111" s="201"/>
      <c r="E111" s="201"/>
      <c r="F111" s="201"/>
      <c r="G111" s="201"/>
      <c r="H111" s="201"/>
      <c r="I111" s="202"/>
    </row>
    <row r="112" spans="1:9" x14ac:dyDescent="0.2">
      <c r="A112" s="55"/>
    </row>
  </sheetData>
  <phoneticPr fontId="5" type="noConversion"/>
  <hyperlinks>
    <hyperlink ref="A2" location="Sommaire!A1" display="Retour au menu &quot;Films en salles&quot;" xr:uid="{00000000-0004-0000-12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59" max="16383" man="1"/>
  </rowBreaks>
  <legacyDrawingHF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12"/>
  <sheetViews>
    <sheetView workbookViewId="0"/>
  </sheetViews>
  <sheetFormatPr baseColWidth="10" defaultRowHeight="12" x14ac:dyDescent="0.2"/>
  <cols>
    <col min="1" max="1" width="14.42578125" style="4" customWidth="1"/>
    <col min="2" max="2" width="6.85546875" style="97" bestFit="1" customWidth="1"/>
    <col min="3" max="3" width="12.28515625" style="97" customWidth="1"/>
    <col min="4" max="4" width="9" style="97" bestFit="1" customWidth="1"/>
    <col min="5" max="5" width="6.85546875" style="97" bestFit="1" customWidth="1"/>
    <col min="6" max="6" width="6.42578125" style="4" bestFit="1" customWidth="1"/>
    <col min="7" max="16384" width="11.42578125" style="4"/>
  </cols>
  <sheetData>
    <row r="1" spans="1:6" s="10" customFormat="1" ht="12.75" x14ac:dyDescent="0.2">
      <c r="B1" s="25"/>
      <c r="C1" s="25"/>
      <c r="D1" s="25"/>
      <c r="E1" s="25"/>
      <c r="F1" s="23"/>
    </row>
    <row r="2" spans="1:6" s="29" customFormat="1" ht="12.75" x14ac:dyDescent="0.2">
      <c r="A2" s="27" t="s">
        <v>161</v>
      </c>
      <c r="B2" s="57"/>
      <c r="C2" s="57"/>
      <c r="D2" s="57"/>
      <c r="E2" s="57"/>
      <c r="F2" s="28"/>
    </row>
    <row r="3" spans="1:6" s="10" customFormat="1" ht="12.75" x14ac:dyDescent="0.2">
      <c r="B3" s="25"/>
      <c r="C3" s="25"/>
      <c r="D3" s="25"/>
      <c r="E3" s="25"/>
      <c r="F3" s="23"/>
    </row>
    <row r="4" spans="1:6" s="10" customFormat="1" ht="12.75" x14ac:dyDescent="0.2">
      <c r="B4" s="25"/>
      <c r="C4" s="25"/>
      <c r="D4" s="25"/>
      <c r="E4" s="25"/>
      <c r="F4" s="23"/>
    </row>
    <row r="5" spans="1:6" s="10" customFormat="1" ht="12.75" x14ac:dyDescent="0.2">
      <c r="A5" s="22" t="s">
        <v>212</v>
      </c>
      <c r="B5" s="96"/>
      <c r="C5" s="96"/>
      <c r="D5" s="96"/>
      <c r="E5" s="96"/>
    </row>
    <row r="6" spans="1:6" ht="3" customHeight="1" x14ac:dyDescent="0.2"/>
    <row r="7" spans="1:6" s="105" customFormat="1" x14ac:dyDescent="0.2">
      <c r="A7" s="101" t="s">
        <v>44</v>
      </c>
      <c r="B7" s="12" t="s">
        <v>213</v>
      </c>
      <c r="C7" s="12" t="s">
        <v>214</v>
      </c>
      <c r="D7" s="12" t="s">
        <v>215</v>
      </c>
      <c r="E7" s="12" t="s">
        <v>41</v>
      </c>
    </row>
    <row r="8" spans="1:6" s="7" customFormat="1" x14ac:dyDescent="0.2">
      <c r="A8" s="94">
        <v>1996</v>
      </c>
      <c r="B8" s="19">
        <v>375</v>
      </c>
      <c r="C8" s="19">
        <v>14</v>
      </c>
      <c r="D8" s="19">
        <v>10</v>
      </c>
      <c r="E8" s="99">
        <f t="shared" ref="E8:E27" si="0">SUM(B8:D8)</f>
        <v>399</v>
      </c>
      <c r="F8" s="326"/>
    </row>
    <row r="9" spans="1:6" s="7" customFormat="1" x14ac:dyDescent="0.2">
      <c r="A9" s="94">
        <v>1997</v>
      </c>
      <c r="B9" s="19">
        <v>387</v>
      </c>
      <c r="C9" s="19">
        <v>27</v>
      </c>
      <c r="D9" s="19">
        <v>7</v>
      </c>
      <c r="E9" s="99">
        <f t="shared" si="0"/>
        <v>421</v>
      </c>
      <c r="F9" s="326"/>
    </row>
    <row r="10" spans="1:6" s="7" customFormat="1" x14ac:dyDescent="0.2">
      <c r="A10" s="94">
        <v>1998</v>
      </c>
      <c r="B10" s="19">
        <v>423</v>
      </c>
      <c r="C10" s="19">
        <v>26</v>
      </c>
      <c r="D10" s="19">
        <v>6</v>
      </c>
      <c r="E10" s="99">
        <f t="shared" si="0"/>
        <v>455</v>
      </c>
      <c r="F10" s="326"/>
    </row>
    <row r="11" spans="1:6" s="7" customFormat="1" x14ac:dyDescent="0.2">
      <c r="A11" s="94">
        <v>1999</v>
      </c>
      <c r="B11" s="19">
        <v>494</v>
      </c>
      <c r="C11" s="19">
        <v>22</v>
      </c>
      <c r="D11" s="19">
        <v>18</v>
      </c>
      <c r="E11" s="99">
        <f t="shared" si="0"/>
        <v>534</v>
      </c>
      <c r="F11" s="326"/>
    </row>
    <row r="12" spans="1:6" s="7" customFormat="1" x14ac:dyDescent="0.2">
      <c r="A12" s="94">
        <v>2000</v>
      </c>
      <c r="B12" s="19">
        <v>486</v>
      </c>
      <c r="C12" s="19">
        <v>28</v>
      </c>
      <c r="D12" s="19">
        <v>18</v>
      </c>
      <c r="E12" s="99">
        <f t="shared" si="0"/>
        <v>532</v>
      </c>
      <c r="F12" s="326"/>
    </row>
    <row r="13" spans="1:6" s="21" customFormat="1" x14ac:dyDescent="0.2">
      <c r="A13" s="94">
        <v>2001</v>
      </c>
      <c r="B13" s="19">
        <v>453</v>
      </c>
      <c r="C13" s="19">
        <v>35</v>
      </c>
      <c r="D13" s="19">
        <v>16</v>
      </c>
      <c r="E13" s="99">
        <f t="shared" si="0"/>
        <v>504</v>
      </c>
      <c r="F13" s="326"/>
    </row>
    <row r="14" spans="1:6" s="7" customFormat="1" x14ac:dyDescent="0.2">
      <c r="A14" s="94">
        <v>2002</v>
      </c>
      <c r="B14" s="19">
        <v>430</v>
      </c>
      <c r="C14" s="19">
        <v>36</v>
      </c>
      <c r="D14" s="19">
        <v>21</v>
      </c>
      <c r="E14" s="99">
        <f t="shared" si="0"/>
        <v>487</v>
      </c>
      <c r="F14" s="326"/>
    </row>
    <row r="15" spans="1:6" s="7" customFormat="1" x14ac:dyDescent="0.2">
      <c r="A15" s="94">
        <v>2003</v>
      </c>
      <c r="B15" s="19">
        <v>445</v>
      </c>
      <c r="C15" s="19">
        <v>42</v>
      </c>
      <c r="D15" s="19">
        <v>22</v>
      </c>
      <c r="E15" s="99">
        <f t="shared" si="0"/>
        <v>509</v>
      </c>
      <c r="F15" s="326"/>
    </row>
    <row r="16" spans="1:6" s="7" customFormat="1" x14ac:dyDescent="0.2">
      <c r="A16" s="94">
        <v>2004</v>
      </c>
      <c r="B16" s="19">
        <v>458</v>
      </c>
      <c r="C16" s="19">
        <v>78</v>
      </c>
      <c r="D16" s="19">
        <v>23</v>
      </c>
      <c r="E16" s="99">
        <f t="shared" si="0"/>
        <v>559</v>
      </c>
      <c r="F16" s="326"/>
    </row>
    <row r="17" spans="1:6" s="7" customFormat="1" x14ac:dyDescent="0.2">
      <c r="A17" s="94">
        <v>2005</v>
      </c>
      <c r="B17" s="19">
        <v>470</v>
      </c>
      <c r="C17" s="19">
        <v>58</v>
      </c>
      <c r="D17" s="19">
        <v>22</v>
      </c>
      <c r="E17" s="99">
        <f t="shared" si="0"/>
        <v>550</v>
      </c>
      <c r="F17" s="326"/>
    </row>
    <row r="18" spans="1:6" s="7" customFormat="1" x14ac:dyDescent="0.2">
      <c r="A18" s="269">
        <v>2006</v>
      </c>
      <c r="B18" s="259">
        <v>507</v>
      </c>
      <c r="C18" s="259">
        <v>52</v>
      </c>
      <c r="D18" s="259">
        <v>30</v>
      </c>
      <c r="E18" s="99">
        <f t="shared" si="0"/>
        <v>589</v>
      </c>
      <c r="F18" s="326"/>
    </row>
    <row r="19" spans="1:6" s="7" customFormat="1" x14ac:dyDescent="0.2">
      <c r="A19" s="269">
        <v>2007</v>
      </c>
      <c r="B19" s="259">
        <v>482</v>
      </c>
      <c r="C19" s="259">
        <v>66</v>
      </c>
      <c r="D19" s="259">
        <v>24</v>
      </c>
      <c r="E19" s="99">
        <f t="shared" si="0"/>
        <v>572</v>
      </c>
      <c r="F19" s="326"/>
    </row>
    <row r="20" spans="1:6" s="7" customFormat="1" x14ac:dyDescent="0.2">
      <c r="A20" s="269">
        <v>2008</v>
      </c>
      <c r="B20" s="259">
        <v>475</v>
      </c>
      <c r="C20" s="259">
        <v>58</v>
      </c>
      <c r="D20" s="259">
        <v>22</v>
      </c>
      <c r="E20" s="99">
        <f t="shared" si="0"/>
        <v>555</v>
      </c>
      <c r="F20" s="326"/>
    </row>
    <row r="21" spans="1:6" s="7" customFormat="1" x14ac:dyDescent="0.2">
      <c r="A21" s="269">
        <v>2009</v>
      </c>
      <c r="B21" s="259">
        <v>481</v>
      </c>
      <c r="C21" s="259">
        <v>70</v>
      </c>
      <c r="D21" s="259">
        <v>34</v>
      </c>
      <c r="E21" s="99">
        <f t="shared" si="0"/>
        <v>585</v>
      </c>
      <c r="F21" s="326"/>
    </row>
    <row r="22" spans="1:6" s="7" customFormat="1" x14ac:dyDescent="0.2">
      <c r="A22" s="269">
        <v>2010</v>
      </c>
      <c r="B22" s="259">
        <v>479</v>
      </c>
      <c r="C22" s="259">
        <v>75</v>
      </c>
      <c r="D22" s="259">
        <v>24</v>
      </c>
      <c r="E22" s="99">
        <f t="shared" si="0"/>
        <v>578</v>
      </c>
      <c r="F22" s="326"/>
    </row>
    <row r="23" spans="1:6" s="7" customFormat="1" x14ac:dyDescent="0.2">
      <c r="A23" s="269">
        <v>2011</v>
      </c>
      <c r="B23" s="259">
        <v>469</v>
      </c>
      <c r="C23" s="259">
        <v>82</v>
      </c>
      <c r="D23" s="259">
        <v>33</v>
      </c>
      <c r="E23" s="99">
        <f t="shared" si="0"/>
        <v>584</v>
      </c>
      <c r="F23" s="326"/>
    </row>
    <row r="24" spans="1:6" s="7" customFormat="1" x14ac:dyDescent="0.2">
      <c r="A24" s="269">
        <v>2012</v>
      </c>
      <c r="B24" s="259">
        <v>492</v>
      </c>
      <c r="C24" s="259">
        <v>91</v>
      </c>
      <c r="D24" s="259">
        <v>30</v>
      </c>
      <c r="E24" s="99">
        <f t="shared" si="0"/>
        <v>613</v>
      </c>
      <c r="F24" s="326"/>
    </row>
    <row r="25" spans="1:6" s="7" customFormat="1" x14ac:dyDescent="0.2">
      <c r="A25" s="269">
        <v>2013</v>
      </c>
      <c r="B25" s="259">
        <v>533</v>
      </c>
      <c r="C25" s="259">
        <v>84</v>
      </c>
      <c r="D25" s="259">
        <v>33</v>
      </c>
      <c r="E25" s="99">
        <f t="shared" si="0"/>
        <v>650</v>
      </c>
      <c r="F25" s="326"/>
    </row>
    <row r="26" spans="1:6" s="7" customFormat="1" x14ac:dyDescent="0.2">
      <c r="A26" s="269">
        <v>2014</v>
      </c>
      <c r="B26" s="259">
        <v>533</v>
      </c>
      <c r="C26" s="259">
        <v>98</v>
      </c>
      <c r="D26" s="259">
        <v>29</v>
      </c>
      <c r="E26" s="99">
        <f t="shared" si="0"/>
        <v>660</v>
      </c>
      <c r="F26" s="326"/>
    </row>
    <row r="27" spans="1:6" s="7" customFormat="1" x14ac:dyDescent="0.2">
      <c r="A27" s="269">
        <v>2015</v>
      </c>
      <c r="B27" s="259">
        <v>511</v>
      </c>
      <c r="C27" s="259">
        <v>101</v>
      </c>
      <c r="D27" s="259">
        <v>34</v>
      </c>
      <c r="E27" s="99">
        <f t="shared" si="0"/>
        <v>646</v>
      </c>
      <c r="F27" s="326"/>
    </row>
    <row r="28" spans="1:6" s="7" customFormat="1" x14ac:dyDescent="0.2">
      <c r="A28" s="269">
        <v>2016</v>
      </c>
      <c r="B28" s="259">
        <v>563</v>
      </c>
      <c r="C28" s="259">
        <v>118</v>
      </c>
      <c r="D28" s="259">
        <v>35</v>
      </c>
      <c r="E28" s="99">
        <f t="shared" ref="E28:E29" si="1">SUM(B28:D28)</f>
        <v>716</v>
      </c>
      <c r="F28" s="326"/>
    </row>
    <row r="29" spans="1:6" s="7" customFormat="1" x14ac:dyDescent="0.2">
      <c r="A29" s="269">
        <v>2017</v>
      </c>
      <c r="B29" s="259">
        <v>538</v>
      </c>
      <c r="C29" s="259">
        <v>119</v>
      </c>
      <c r="D29" s="259">
        <v>36</v>
      </c>
      <c r="E29" s="99">
        <f t="shared" si="1"/>
        <v>693</v>
      </c>
      <c r="F29" s="326"/>
    </row>
    <row r="30" spans="1:6" s="7" customFormat="1" x14ac:dyDescent="0.2">
      <c r="A30" s="269">
        <v>2018</v>
      </c>
      <c r="B30" s="259">
        <v>521</v>
      </c>
      <c r="C30" s="259">
        <v>127</v>
      </c>
      <c r="D30" s="259">
        <v>36</v>
      </c>
      <c r="E30" s="99">
        <f t="shared" ref="E30" si="2">SUM(B30:D30)</f>
        <v>684</v>
      </c>
      <c r="F30" s="326"/>
    </row>
    <row r="31" spans="1:6" s="7" customFormat="1" x14ac:dyDescent="0.2">
      <c r="B31" s="100"/>
      <c r="C31" s="100"/>
      <c r="D31" s="100"/>
      <c r="E31" s="100"/>
    </row>
    <row r="32" spans="1:6" s="7" customFormat="1" x14ac:dyDescent="0.2">
      <c r="B32" s="100"/>
      <c r="C32" s="100"/>
      <c r="D32" s="100"/>
      <c r="E32" s="100"/>
    </row>
    <row r="33" spans="1:6" s="105" customFormat="1" ht="24" x14ac:dyDescent="0.2">
      <c r="A33" s="101" t="s">
        <v>162</v>
      </c>
      <c r="B33" s="12" t="s">
        <v>213</v>
      </c>
      <c r="C33" s="12" t="s">
        <v>214</v>
      </c>
      <c r="D33" s="12" t="s">
        <v>215</v>
      </c>
      <c r="E33" s="12" t="s">
        <v>41</v>
      </c>
    </row>
    <row r="34" spans="1:6" x14ac:dyDescent="0.2">
      <c r="A34" s="260">
        <v>1996</v>
      </c>
      <c r="B34" s="266">
        <v>105422297</v>
      </c>
      <c r="C34" s="266">
        <v>2165685</v>
      </c>
      <c r="D34" s="266">
        <v>9115752</v>
      </c>
      <c r="E34" s="265">
        <f t="shared" ref="E34:E53" si="3">SUM(B34:D34)</f>
        <v>116703734</v>
      </c>
      <c r="F34" s="327"/>
    </row>
    <row r="35" spans="1:6" x14ac:dyDescent="0.2">
      <c r="A35" s="260">
        <v>1997</v>
      </c>
      <c r="B35" s="266">
        <v>125430636</v>
      </c>
      <c r="C35" s="266">
        <v>536017</v>
      </c>
      <c r="D35" s="266">
        <v>4309143</v>
      </c>
      <c r="E35" s="265">
        <f t="shared" si="3"/>
        <v>130275796</v>
      </c>
      <c r="F35" s="327"/>
    </row>
    <row r="36" spans="1:6" x14ac:dyDescent="0.2">
      <c r="A36" s="260">
        <v>1998</v>
      </c>
      <c r="B36" s="266">
        <v>143592803</v>
      </c>
      <c r="C36" s="266">
        <v>411892</v>
      </c>
      <c r="D36" s="266">
        <v>10424348</v>
      </c>
      <c r="E36" s="265">
        <f t="shared" si="3"/>
        <v>154429043</v>
      </c>
      <c r="F36" s="327"/>
    </row>
    <row r="37" spans="1:6" x14ac:dyDescent="0.2">
      <c r="A37" s="260">
        <v>1999</v>
      </c>
      <c r="B37" s="266">
        <v>124681408</v>
      </c>
      <c r="C37" s="266">
        <v>760235</v>
      </c>
      <c r="D37" s="266">
        <v>12867319</v>
      </c>
      <c r="E37" s="265">
        <f t="shared" si="3"/>
        <v>138308962</v>
      </c>
      <c r="F37" s="327"/>
    </row>
    <row r="38" spans="1:6" x14ac:dyDescent="0.2">
      <c r="A38" s="260">
        <v>2000</v>
      </c>
      <c r="B38" s="266">
        <v>132745783</v>
      </c>
      <c r="C38" s="266">
        <v>327201</v>
      </c>
      <c r="D38" s="266">
        <v>16386913</v>
      </c>
      <c r="E38" s="265">
        <f t="shared" si="3"/>
        <v>149459897</v>
      </c>
      <c r="F38" s="327"/>
    </row>
    <row r="39" spans="1:6" x14ac:dyDescent="0.2">
      <c r="A39" s="260">
        <v>2001</v>
      </c>
      <c r="B39" s="266">
        <v>154362355</v>
      </c>
      <c r="C39" s="266">
        <v>1795356</v>
      </c>
      <c r="D39" s="266">
        <v>12379736</v>
      </c>
      <c r="E39" s="265">
        <f t="shared" si="3"/>
        <v>168537447</v>
      </c>
      <c r="F39" s="327"/>
    </row>
    <row r="40" spans="1:6" x14ac:dyDescent="0.2">
      <c r="A40" s="260">
        <v>2002</v>
      </c>
      <c r="B40" s="266">
        <v>144069722</v>
      </c>
      <c r="C40" s="266">
        <v>2771914</v>
      </c>
      <c r="D40" s="266">
        <v>17599965</v>
      </c>
      <c r="E40" s="265">
        <f t="shared" si="3"/>
        <v>164441601</v>
      </c>
      <c r="F40" s="327"/>
    </row>
    <row r="41" spans="1:6" x14ac:dyDescent="0.2">
      <c r="A41" s="260">
        <v>2003</v>
      </c>
      <c r="B41" s="266">
        <v>140539577</v>
      </c>
      <c r="C41" s="266">
        <v>561282</v>
      </c>
      <c r="D41" s="266">
        <v>17802062</v>
      </c>
      <c r="E41" s="265">
        <f t="shared" si="3"/>
        <v>158902921</v>
      </c>
      <c r="F41" s="327"/>
    </row>
    <row r="42" spans="1:6" x14ac:dyDescent="0.2">
      <c r="A42" s="260">
        <v>2004</v>
      </c>
      <c r="B42" s="266">
        <v>150529957</v>
      </c>
      <c r="C42" s="266">
        <v>6516371</v>
      </c>
      <c r="D42" s="266">
        <v>22680371</v>
      </c>
      <c r="E42" s="265">
        <f t="shared" si="3"/>
        <v>179726699</v>
      </c>
      <c r="F42" s="327"/>
    </row>
    <row r="43" spans="1:6" x14ac:dyDescent="0.2">
      <c r="A43" s="260">
        <v>2005</v>
      </c>
      <c r="B43" s="266">
        <v>140452034</v>
      </c>
      <c r="C43" s="266">
        <v>2673355</v>
      </c>
      <c r="D43" s="266">
        <v>16370769</v>
      </c>
      <c r="E43" s="265">
        <f t="shared" si="3"/>
        <v>159496158</v>
      </c>
      <c r="F43" s="327"/>
    </row>
    <row r="44" spans="1:6" x14ac:dyDescent="0.2">
      <c r="A44" s="260">
        <v>2006</v>
      </c>
      <c r="B44" s="266">
        <v>145139743</v>
      </c>
      <c r="C44" s="266">
        <v>1665693</v>
      </c>
      <c r="D44" s="266">
        <v>26903561</v>
      </c>
      <c r="E44" s="265">
        <f t="shared" si="3"/>
        <v>173708997</v>
      </c>
      <c r="F44" s="327"/>
    </row>
    <row r="45" spans="1:6" x14ac:dyDescent="0.2">
      <c r="A45" s="260">
        <v>2007</v>
      </c>
      <c r="B45" s="266">
        <v>132001345</v>
      </c>
      <c r="C45" s="266">
        <v>2978752</v>
      </c>
      <c r="D45" s="266">
        <v>24339326</v>
      </c>
      <c r="E45" s="265">
        <f t="shared" si="3"/>
        <v>159319423</v>
      </c>
      <c r="F45" s="327"/>
    </row>
    <row r="46" spans="1:6" x14ac:dyDescent="0.2">
      <c r="A46" s="260">
        <v>2008</v>
      </c>
      <c r="B46" s="266">
        <v>155371589</v>
      </c>
      <c r="C46" s="266">
        <v>1706008</v>
      </c>
      <c r="D46" s="266">
        <v>17194093</v>
      </c>
      <c r="E46" s="265">
        <f t="shared" si="3"/>
        <v>174271690</v>
      </c>
      <c r="F46" s="327"/>
    </row>
    <row r="47" spans="1:6" x14ac:dyDescent="0.2">
      <c r="A47" s="260">
        <v>2009</v>
      </c>
      <c r="B47" s="266">
        <v>154732357</v>
      </c>
      <c r="C47" s="266">
        <v>3011318</v>
      </c>
      <c r="D47" s="266">
        <v>28644205</v>
      </c>
      <c r="E47" s="265">
        <f t="shared" si="3"/>
        <v>186387880</v>
      </c>
      <c r="F47" s="327"/>
    </row>
    <row r="48" spans="1:6" x14ac:dyDescent="0.2">
      <c r="A48" s="260">
        <v>2010</v>
      </c>
      <c r="B48" s="266">
        <v>149372222</v>
      </c>
      <c r="C48" s="266">
        <v>4752907</v>
      </c>
      <c r="D48" s="266">
        <v>30302604</v>
      </c>
      <c r="E48" s="265">
        <f t="shared" si="3"/>
        <v>184427733</v>
      </c>
      <c r="F48" s="327"/>
    </row>
    <row r="49" spans="1:6" x14ac:dyDescent="0.2">
      <c r="A49" s="260">
        <v>2011</v>
      </c>
      <c r="B49" s="266">
        <v>166904959</v>
      </c>
      <c r="C49" s="266">
        <v>1322422</v>
      </c>
      <c r="D49" s="266">
        <v>32459670</v>
      </c>
      <c r="E49" s="265">
        <f t="shared" si="3"/>
        <v>200687051</v>
      </c>
      <c r="F49" s="327"/>
    </row>
    <row r="50" spans="1:6" x14ac:dyDescent="0.2">
      <c r="A50" s="260">
        <v>2012</v>
      </c>
      <c r="B50" s="266">
        <v>153993301</v>
      </c>
      <c r="C50" s="266">
        <v>1791259</v>
      </c>
      <c r="D50" s="266">
        <v>25453507</v>
      </c>
      <c r="E50" s="265">
        <f t="shared" si="3"/>
        <v>181238067</v>
      </c>
      <c r="F50" s="327"/>
    </row>
    <row r="51" spans="1:6" x14ac:dyDescent="0.2">
      <c r="A51" s="260">
        <v>2013</v>
      </c>
      <c r="B51" s="266">
        <v>146472423</v>
      </c>
      <c r="C51" s="266">
        <v>3127235</v>
      </c>
      <c r="D51" s="266">
        <v>25650318</v>
      </c>
      <c r="E51" s="265">
        <f t="shared" si="3"/>
        <v>175249976</v>
      </c>
      <c r="F51" s="327"/>
    </row>
    <row r="52" spans="1:6" x14ac:dyDescent="0.2">
      <c r="A52" s="260">
        <v>2014</v>
      </c>
      <c r="B52" s="266">
        <v>162845320</v>
      </c>
      <c r="C52" s="266">
        <v>2035575</v>
      </c>
      <c r="D52" s="266">
        <v>23350159</v>
      </c>
      <c r="E52" s="265">
        <f t="shared" si="3"/>
        <v>188231054</v>
      </c>
      <c r="F52" s="327"/>
    </row>
    <row r="53" spans="1:6" x14ac:dyDescent="0.2">
      <c r="A53" s="260">
        <v>2015</v>
      </c>
      <c r="B53" s="266">
        <v>149813306</v>
      </c>
      <c r="C53" s="266">
        <v>2220255</v>
      </c>
      <c r="D53" s="266">
        <v>29807530</v>
      </c>
      <c r="E53" s="265">
        <f t="shared" si="3"/>
        <v>181841091</v>
      </c>
      <c r="F53" s="327"/>
    </row>
    <row r="54" spans="1:6" x14ac:dyDescent="0.2">
      <c r="A54" s="260">
        <v>2016</v>
      </c>
      <c r="B54" s="266">
        <v>155083905</v>
      </c>
      <c r="C54" s="266">
        <v>3265579</v>
      </c>
      <c r="D54" s="266">
        <v>33859524</v>
      </c>
      <c r="E54" s="265">
        <f t="shared" ref="E54:E55" si="4">SUM(B54:D54)</f>
        <v>192209008</v>
      </c>
      <c r="F54" s="327"/>
    </row>
    <row r="55" spans="1:6" x14ac:dyDescent="0.2">
      <c r="A55" s="260">
        <v>2017</v>
      </c>
      <c r="B55" s="266">
        <v>155789130</v>
      </c>
      <c r="C55" s="266">
        <v>2870795</v>
      </c>
      <c r="D55" s="266">
        <v>31010658</v>
      </c>
      <c r="E55" s="265">
        <f t="shared" si="4"/>
        <v>189670583</v>
      </c>
      <c r="F55" s="327"/>
    </row>
    <row r="56" spans="1:6" x14ac:dyDescent="0.2">
      <c r="A56" s="260">
        <v>2018</v>
      </c>
      <c r="B56" s="266">
        <v>149617193</v>
      </c>
      <c r="C56" s="266">
        <v>2168540</v>
      </c>
      <c r="D56" s="266">
        <v>24298510</v>
      </c>
      <c r="E56" s="265">
        <f t="shared" ref="E56" si="5">SUM(B56:D56)</f>
        <v>176084243</v>
      </c>
      <c r="F56" s="327"/>
    </row>
    <row r="57" spans="1:6" x14ac:dyDescent="0.2">
      <c r="A57" s="110" t="s">
        <v>163</v>
      </c>
      <c r="B57" s="201"/>
      <c r="C57" s="201"/>
      <c r="D57" s="201"/>
      <c r="E57" s="202"/>
    </row>
    <row r="60" spans="1:6" s="105" customFormat="1" ht="24" x14ac:dyDescent="0.2">
      <c r="A60" s="101" t="s">
        <v>43</v>
      </c>
      <c r="B60" s="12" t="s">
        <v>213</v>
      </c>
      <c r="C60" s="12" t="s">
        <v>214</v>
      </c>
      <c r="D60" s="12" t="s">
        <v>215</v>
      </c>
      <c r="E60" s="12" t="s">
        <v>41</v>
      </c>
    </row>
    <row r="61" spans="1:6" x14ac:dyDescent="0.2">
      <c r="A61" s="260">
        <v>1996</v>
      </c>
      <c r="B61" s="266">
        <v>573629430.01999998</v>
      </c>
      <c r="C61" s="266">
        <v>10759586.15</v>
      </c>
      <c r="D61" s="266">
        <v>45332166.090000004</v>
      </c>
      <c r="E61" s="265">
        <f t="shared" ref="E61:E80" si="6">SUM(B61:D61)</f>
        <v>629721182.25999999</v>
      </c>
      <c r="F61" s="327"/>
    </row>
    <row r="62" spans="1:6" x14ac:dyDescent="0.2">
      <c r="A62" s="260">
        <v>1997</v>
      </c>
      <c r="B62" s="266">
        <v>678945348.12</v>
      </c>
      <c r="C62" s="266">
        <v>2693790.93</v>
      </c>
      <c r="D62" s="266">
        <v>20834441.859999999</v>
      </c>
      <c r="E62" s="265">
        <f t="shared" si="6"/>
        <v>702473580.90999997</v>
      </c>
      <c r="F62" s="327"/>
    </row>
    <row r="63" spans="1:6" x14ac:dyDescent="0.2">
      <c r="A63" s="260">
        <v>1998</v>
      </c>
      <c r="B63" s="266">
        <v>788171817.08000004</v>
      </c>
      <c r="C63" s="266">
        <v>2013868.45</v>
      </c>
      <c r="D63" s="266">
        <v>52489546.600000001</v>
      </c>
      <c r="E63" s="265">
        <f t="shared" si="6"/>
        <v>842675232.13000011</v>
      </c>
      <c r="F63" s="327"/>
    </row>
    <row r="64" spans="1:6" x14ac:dyDescent="0.2">
      <c r="A64" s="260">
        <v>1999</v>
      </c>
      <c r="B64" s="266">
        <v>685168409.90999997</v>
      </c>
      <c r="C64" s="266">
        <v>4123231.88</v>
      </c>
      <c r="D64" s="266">
        <v>65617411.859999999</v>
      </c>
      <c r="E64" s="265">
        <f t="shared" si="6"/>
        <v>754909053.64999998</v>
      </c>
      <c r="F64" s="327"/>
    </row>
    <row r="65" spans="1:6" x14ac:dyDescent="0.2">
      <c r="A65" s="260">
        <v>2000</v>
      </c>
      <c r="B65" s="266">
        <v>735920014.5</v>
      </c>
      <c r="C65" s="266">
        <v>1648039.98</v>
      </c>
      <c r="D65" s="266">
        <v>83387303.629999995</v>
      </c>
      <c r="E65" s="265">
        <f t="shared" si="6"/>
        <v>820955358.11000001</v>
      </c>
      <c r="F65" s="327"/>
    </row>
    <row r="66" spans="1:6" x14ac:dyDescent="0.2">
      <c r="A66" s="260">
        <v>2001</v>
      </c>
      <c r="B66" s="266">
        <v>858586871.04999995</v>
      </c>
      <c r="C66" s="266">
        <v>9628172.3100000005</v>
      </c>
      <c r="D66" s="266">
        <v>64908633.979999997</v>
      </c>
      <c r="E66" s="265">
        <f t="shared" si="6"/>
        <v>933123677.33999991</v>
      </c>
      <c r="F66" s="327"/>
    </row>
    <row r="67" spans="1:6" x14ac:dyDescent="0.2">
      <c r="A67" s="260">
        <v>2002</v>
      </c>
      <c r="B67" s="266">
        <v>824562502.71000004</v>
      </c>
      <c r="C67" s="266">
        <v>15031672.34</v>
      </c>
      <c r="D67" s="266">
        <v>93691880.340000004</v>
      </c>
      <c r="E67" s="265">
        <f t="shared" si="6"/>
        <v>933286055.3900001</v>
      </c>
      <c r="F67" s="327"/>
    </row>
    <row r="68" spans="1:6" x14ac:dyDescent="0.2">
      <c r="A68" s="260">
        <v>2003</v>
      </c>
      <c r="B68" s="266">
        <v>827320495.15999997</v>
      </c>
      <c r="C68" s="266">
        <v>3120625.86</v>
      </c>
      <c r="D68" s="266">
        <v>97249850.290000007</v>
      </c>
      <c r="E68" s="265">
        <f t="shared" si="6"/>
        <v>927690971.30999994</v>
      </c>
      <c r="F68" s="327"/>
    </row>
    <row r="69" spans="1:6" x14ac:dyDescent="0.2">
      <c r="A69" s="260">
        <v>2004</v>
      </c>
      <c r="B69" s="266">
        <v>898282419.99000001</v>
      </c>
      <c r="C69" s="266">
        <v>37291918.490000002</v>
      </c>
      <c r="D69" s="266">
        <v>126483797.13</v>
      </c>
      <c r="E69" s="265">
        <f t="shared" si="6"/>
        <v>1062058135.61</v>
      </c>
      <c r="F69" s="327"/>
    </row>
    <row r="70" spans="1:6" x14ac:dyDescent="0.2">
      <c r="A70" s="260">
        <v>2005</v>
      </c>
      <c r="B70" s="266">
        <v>847725715.05999994</v>
      </c>
      <c r="C70" s="266">
        <v>15231021.83</v>
      </c>
      <c r="D70" s="266">
        <v>91474519.019999996</v>
      </c>
      <c r="E70" s="265">
        <f t="shared" si="6"/>
        <v>954431255.90999997</v>
      </c>
      <c r="F70" s="327"/>
    </row>
    <row r="71" spans="1:6" x14ac:dyDescent="0.2">
      <c r="A71" s="260">
        <v>2006</v>
      </c>
      <c r="B71" s="266">
        <v>887176292.13</v>
      </c>
      <c r="C71" s="266">
        <v>9173602.8000000007</v>
      </c>
      <c r="D71" s="266">
        <v>153511127.38</v>
      </c>
      <c r="E71" s="265">
        <f t="shared" si="6"/>
        <v>1049861022.3099999</v>
      </c>
      <c r="F71" s="327"/>
    </row>
    <row r="72" spans="1:6" x14ac:dyDescent="0.2">
      <c r="A72" s="260">
        <v>2007</v>
      </c>
      <c r="B72" s="266">
        <v>807234966.26999998</v>
      </c>
      <c r="C72" s="266">
        <v>16606948.029999999</v>
      </c>
      <c r="D72" s="266">
        <v>143147336.59999999</v>
      </c>
      <c r="E72" s="265">
        <f t="shared" si="6"/>
        <v>966989250.89999998</v>
      </c>
      <c r="F72" s="327"/>
    </row>
    <row r="73" spans="1:6" x14ac:dyDescent="0.2">
      <c r="A73" s="260">
        <v>2008</v>
      </c>
      <c r="B73" s="266">
        <v>956266962.87</v>
      </c>
      <c r="C73" s="266">
        <v>9837756.0199999996</v>
      </c>
      <c r="D73" s="266">
        <v>100289476.94</v>
      </c>
      <c r="E73" s="265">
        <f t="shared" si="6"/>
        <v>1066394195.8299999</v>
      </c>
      <c r="F73" s="327"/>
    </row>
    <row r="74" spans="1:6" x14ac:dyDescent="0.2">
      <c r="A74" s="260">
        <v>2009</v>
      </c>
      <c r="B74" s="266">
        <v>964229361.13</v>
      </c>
      <c r="C74" s="266">
        <v>19055021.84</v>
      </c>
      <c r="D74" s="266">
        <v>180167191.69999999</v>
      </c>
      <c r="E74" s="265">
        <f t="shared" si="6"/>
        <v>1163451574.6700001</v>
      </c>
      <c r="F74" s="327"/>
    </row>
    <row r="75" spans="1:6" x14ac:dyDescent="0.2">
      <c r="A75" s="260">
        <v>2010</v>
      </c>
      <c r="B75" s="266">
        <v>944160825.66999996</v>
      </c>
      <c r="C75" s="266">
        <v>28262611.66</v>
      </c>
      <c r="D75" s="266">
        <v>198591101.80000001</v>
      </c>
      <c r="E75" s="265">
        <f t="shared" si="6"/>
        <v>1171014539.1299999</v>
      </c>
      <c r="F75" s="327"/>
    </row>
    <row r="76" spans="1:6" x14ac:dyDescent="0.2">
      <c r="A76" s="260">
        <v>2011</v>
      </c>
      <c r="B76" s="266">
        <v>1067916930.36</v>
      </c>
      <c r="C76" s="266">
        <v>7907330.0899999999</v>
      </c>
      <c r="D76" s="266">
        <v>212130456.69</v>
      </c>
      <c r="E76" s="265">
        <f t="shared" si="6"/>
        <v>1287954717.1400001</v>
      </c>
      <c r="F76" s="327"/>
    </row>
    <row r="77" spans="1:6" x14ac:dyDescent="0.2">
      <c r="A77" s="260">
        <v>2012</v>
      </c>
      <c r="B77" s="266">
        <v>1005133572.8200001</v>
      </c>
      <c r="C77" s="266">
        <v>10592571.279999999</v>
      </c>
      <c r="D77" s="266">
        <v>164577650.94</v>
      </c>
      <c r="E77" s="265">
        <f t="shared" si="6"/>
        <v>1180303795.04</v>
      </c>
      <c r="F77" s="327"/>
    </row>
    <row r="78" spans="1:6" x14ac:dyDescent="0.2">
      <c r="A78" s="260">
        <v>2013</v>
      </c>
      <c r="B78" s="266">
        <v>966498174.63</v>
      </c>
      <c r="C78" s="266">
        <v>17734169.530000001</v>
      </c>
      <c r="D78" s="266">
        <v>165164615.37</v>
      </c>
      <c r="E78" s="265">
        <f t="shared" si="6"/>
        <v>1149396959.53</v>
      </c>
      <c r="F78" s="327"/>
    </row>
    <row r="79" spans="1:6" x14ac:dyDescent="0.2">
      <c r="A79" s="260">
        <v>2014</v>
      </c>
      <c r="B79" s="266">
        <v>1068520916.23</v>
      </c>
      <c r="C79" s="266">
        <v>11788737.6</v>
      </c>
      <c r="D79" s="266">
        <v>136091343.86000001</v>
      </c>
      <c r="E79" s="265">
        <f t="shared" si="6"/>
        <v>1216400997.6900001</v>
      </c>
      <c r="F79" s="327"/>
    </row>
    <row r="80" spans="1:6" x14ac:dyDescent="0.2">
      <c r="A80" s="260">
        <v>2015</v>
      </c>
      <c r="B80" s="266">
        <v>1006268615.14</v>
      </c>
      <c r="C80" s="266">
        <v>13301052.07</v>
      </c>
      <c r="D80" s="266">
        <v>178010841.08000001</v>
      </c>
      <c r="E80" s="265">
        <f t="shared" si="6"/>
        <v>1197580508.29</v>
      </c>
      <c r="F80" s="327"/>
    </row>
    <row r="81" spans="1:6" x14ac:dyDescent="0.2">
      <c r="A81" s="260">
        <v>2016</v>
      </c>
      <c r="B81" s="266">
        <v>1047655643.86</v>
      </c>
      <c r="C81" s="266">
        <v>19554301.109999999</v>
      </c>
      <c r="D81" s="266">
        <v>203271494.46000001</v>
      </c>
      <c r="E81" s="265">
        <f t="shared" ref="E81:E82" si="7">SUM(B81:D81)</f>
        <v>1270481439.4300001</v>
      </c>
      <c r="F81" s="327"/>
    </row>
    <row r="82" spans="1:6" x14ac:dyDescent="0.2">
      <c r="A82" s="260">
        <v>2017</v>
      </c>
      <c r="B82" s="266">
        <v>1068976555.38</v>
      </c>
      <c r="C82" s="266">
        <v>16892908.260000002</v>
      </c>
      <c r="D82" s="266">
        <v>186871231.33000001</v>
      </c>
      <c r="E82" s="265">
        <f t="shared" si="7"/>
        <v>1272740694.97</v>
      </c>
      <c r="F82" s="327"/>
    </row>
    <row r="83" spans="1:6" x14ac:dyDescent="0.2">
      <c r="A83" s="260">
        <v>2018</v>
      </c>
      <c r="B83" s="266">
        <v>1035154487.39</v>
      </c>
      <c r="C83" s="266">
        <v>12840345.880000001</v>
      </c>
      <c r="D83" s="266">
        <v>146674528.50999999</v>
      </c>
      <c r="E83" s="265">
        <f t="shared" ref="E83" si="8">SUM(B83:D83)</f>
        <v>1194669361.78</v>
      </c>
      <c r="F83" s="327"/>
    </row>
    <row r="84" spans="1:6" x14ac:dyDescent="0.2">
      <c r="A84" s="110" t="s">
        <v>163</v>
      </c>
      <c r="B84" s="201"/>
      <c r="C84" s="201"/>
      <c r="D84" s="201"/>
      <c r="E84" s="202"/>
    </row>
    <row r="87" spans="1:6" s="105" customFormat="1" ht="24" x14ac:dyDescent="0.2">
      <c r="A87" s="101" t="s">
        <v>37</v>
      </c>
      <c r="B87" s="12" t="s">
        <v>213</v>
      </c>
      <c r="C87" s="12" t="s">
        <v>214</v>
      </c>
      <c r="D87" s="12" t="s">
        <v>215</v>
      </c>
      <c r="E87" s="12" t="s">
        <v>41</v>
      </c>
    </row>
    <row r="88" spans="1:6" s="7" customFormat="1" x14ac:dyDescent="0.2">
      <c r="A88" s="94">
        <v>1996</v>
      </c>
      <c r="B88" s="116">
        <v>3374838</v>
      </c>
      <c r="C88" s="116">
        <v>46742</v>
      </c>
      <c r="D88" s="116">
        <v>179373</v>
      </c>
      <c r="E88" s="117">
        <f t="shared" ref="E88:E107" si="9">SUM(B88:D88)</f>
        <v>3600953</v>
      </c>
      <c r="F88" s="328"/>
    </row>
    <row r="89" spans="1:6" s="7" customFormat="1" x14ac:dyDescent="0.2">
      <c r="A89" s="94">
        <v>1997</v>
      </c>
      <c r="B89" s="116">
        <v>3757244</v>
      </c>
      <c r="C89" s="116">
        <v>23291</v>
      </c>
      <c r="D89" s="116">
        <v>85372</v>
      </c>
      <c r="E89" s="117">
        <f t="shared" si="9"/>
        <v>3865907</v>
      </c>
      <c r="F89" s="328"/>
    </row>
    <row r="90" spans="1:6" s="7" customFormat="1" x14ac:dyDescent="0.2">
      <c r="A90" s="94">
        <v>1998</v>
      </c>
      <c r="B90" s="116">
        <v>3874479</v>
      </c>
      <c r="C90" s="116">
        <v>18713</v>
      </c>
      <c r="D90" s="116">
        <v>179837</v>
      </c>
      <c r="E90" s="117">
        <f t="shared" si="9"/>
        <v>4073029</v>
      </c>
      <c r="F90" s="328"/>
    </row>
    <row r="91" spans="1:6" s="37" customFormat="1" x14ac:dyDescent="0.2">
      <c r="A91" s="94">
        <v>1999</v>
      </c>
      <c r="B91" s="116">
        <v>4191786</v>
      </c>
      <c r="C91" s="116">
        <v>26132</v>
      </c>
      <c r="D91" s="116">
        <v>272685</v>
      </c>
      <c r="E91" s="117">
        <f t="shared" si="9"/>
        <v>4490603</v>
      </c>
      <c r="F91" s="328"/>
    </row>
    <row r="92" spans="1:6" x14ac:dyDescent="0.2">
      <c r="A92" s="94">
        <v>2000</v>
      </c>
      <c r="B92" s="116">
        <v>4299757</v>
      </c>
      <c r="C92" s="116">
        <v>19036</v>
      </c>
      <c r="D92" s="116">
        <v>361288</v>
      </c>
      <c r="E92" s="117">
        <f t="shared" si="9"/>
        <v>4680081</v>
      </c>
      <c r="F92" s="328"/>
    </row>
    <row r="93" spans="1:6" x14ac:dyDescent="0.2">
      <c r="A93" s="94">
        <v>2001</v>
      </c>
      <c r="B93" s="116">
        <v>4573074</v>
      </c>
      <c r="C93" s="116">
        <v>49256</v>
      </c>
      <c r="D93" s="116">
        <v>334700</v>
      </c>
      <c r="E93" s="117">
        <f t="shared" si="9"/>
        <v>4957030</v>
      </c>
      <c r="F93" s="328"/>
    </row>
    <row r="94" spans="1:6" x14ac:dyDescent="0.2">
      <c r="A94" s="94">
        <v>2002</v>
      </c>
      <c r="B94" s="116">
        <v>4463663</v>
      </c>
      <c r="C94" s="116">
        <v>75557</v>
      </c>
      <c r="D94" s="116">
        <v>500784</v>
      </c>
      <c r="E94" s="117">
        <f t="shared" si="9"/>
        <v>5040004</v>
      </c>
      <c r="F94" s="328"/>
    </row>
    <row r="95" spans="1:6" x14ac:dyDescent="0.2">
      <c r="A95" s="94">
        <v>2003</v>
      </c>
      <c r="B95" s="116">
        <v>4871090</v>
      </c>
      <c r="C95" s="116">
        <v>28057</v>
      </c>
      <c r="D95" s="116">
        <v>422048</v>
      </c>
      <c r="E95" s="117">
        <f t="shared" si="9"/>
        <v>5321195</v>
      </c>
      <c r="F95" s="328"/>
    </row>
    <row r="96" spans="1:6" x14ac:dyDescent="0.2">
      <c r="A96" s="94">
        <v>2004</v>
      </c>
      <c r="B96" s="116">
        <v>4847106</v>
      </c>
      <c r="C96" s="116">
        <v>218972</v>
      </c>
      <c r="D96" s="116">
        <v>486512</v>
      </c>
      <c r="E96" s="117">
        <f t="shared" si="9"/>
        <v>5552590</v>
      </c>
      <c r="F96" s="328"/>
    </row>
    <row r="97" spans="1:6" x14ac:dyDescent="0.2">
      <c r="A97" s="94">
        <v>2005</v>
      </c>
      <c r="B97" s="116">
        <v>4933481</v>
      </c>
      <c r="C97" s="116">
        <v>96578</v>
      </c>
      <c r="D97" s="116">
        <v>524771</v>
      </c>
      <c r="E97" s="117">
        <f t="shared" si="9"/>
        <v>5554830</v>
      </c>
      <c r="F97" s="328"/>
    </row>
    <row r="98" spans="1:6" x14ac:dyDescent="0.2">
      <c r="A98" s="260">
        <v>2006</v>
      </c>
      <c r="B98" s="261">
        <v>4975970</v>
      </c>
      <c r="C98" s="261">
        <v>87444</v>
      </c>
      <c r="D98" s="261">
        <v>720398</v>
      </c>
      <c r="E98" s="117">
        <f t="shared" si="9"/>
        <v>5783812</v>
      </c>
      <c r="F98" s="328"/>
    </row>
    <row r="99" spans="1:6" x14ac:dyDescent="0.2">
      <c r="A99" s="260">
        <v>2007</v>
      </c>
      <c r="B99" s="261">
        <v>4922972</v>
      </c>
      <c r="C99" s="261">
        <v>146014</v>
      </c>
      <c r="D99" s="261">
        <v>641835</v>
      </c>
      <c r="E99" s="117">
        <f t="shared" si="9"/>
        <v>5710821</v>
      </c>
      <c r="F99" s="328"/>
    </row>
    <row r="100" spans="1:6" x14ac:dyDescent="0.2">
      <c r="A100" s="260">
        <v>2008</v>
      </c>
      <c r="B100" s="261">
        <v>5429149</v>
      </c>
      <c r="C100" s="261">
        <v>97222</v>
      </c>
      <c r="D100" s="261">
        <v>525222</v>
      </c>
      <c r="E100" s="117">
        <f t="shared" si="9"/>
        <v>6051593</v>
      </c>
      <c r="F100" s="328"/>
    </row>
    <row r="101" spans="1:6" x14ac:dyDescent="0.2">
      <c r="A101" s="260">
        <v>2009</v>
      </c>
      <c r="B101" s="261">
        <v>5270470</v>
      </c>
      <c r="C101" s="261">
        <v>125067</v>
      </c>
      <c r="D101" s="261">
        <v>813312</v>
      </c>
      <c r="E101" s="117">
        <f t="shared" si="9"/>
        <v>6208849</v>
      </c>
      <c r="F101" s="328"/>
    </row>
    <row r="102" spans="1:6" x14ac:dyDescent="0.2">
      <c r="A102" s="260">
        <v>2010</v>
      </c>
      <c r="B102" s="261">
        <v>5298702</v>
      </c>
      <c r="C102" s="261">
        <v>172644</v>
      </c>
      <c r="D102" s="261">
        <v>773014</v>
      </c>
      <c r="E102" s="117">
        <f t="shared" si="9"/>
        <v>6244360</v>
      </c>
      <c r="F102" s="328"/>
    </row>
    <row r="103" spans="1:6" x14ac:dyDescent="0.2">
      <c r="A103" s="260">
        <v>2011</v>
      </c>
      <c r="B103" s="261">
        <v>5478491</v>
      </c>
      <c r="C103" s="261">
        <v>79192</v>
      </c>
      <c r="D103" s="261">
        <v>904301</v>
      </c>
      <c r="E103" s="117">
        <f t="shared" si="9"/>
        <v>6461984</v>
      </c>
      <c r="F103" s="328"/>
    </row>
    <row r="104" spans="1:6" x14ac:dyDescent="0.2">
      <c r="A104" s="260">
        <v>2012</v>
      </c>
      <c r="B104" s="261">
        <v>5569115</v>
      </c>
      <c r="C104" s="261">
        <v>90837</v>
      </c>
      <c r="D104" s="261">
        <v>807295</v>
      </c>
      <c r="E104" s="117">
        <f t="shared" si="9"/>
        <v>6467247</v>
      </c>
      <c r="F104" s="328"/>
    </row>
    <row r="105" spans="1:6" x14ac:dyDescent="0.2">
      <c r="A105" s="260">
        <v>2013</v>
      </c>
      <c r="B105" s="261">
        <v>5714401</v>
      </c>
      <c r="C105" s="261">
        <v>146141</v>
      </c>
      <c r="D105" s="261">
        <v>754033</v>
      </c>
      <c r="E105" s="117">
        <f t="shared" si="9"/>
        <v>6614575</v>
      </c>
      <c r="F105" s="328"/>
    </row>
    <row r="106" spans="1:6" x14ac:dyDescent="0.2">
      <c r="A106" s="260">
        <v>2014</v>
      </c>
      <c r="B106" s="261">
        <v>6097134</v>
      </c>
      <c r="C106" s="261">
        <v>124765</v>
      </c>
      <c r="D106" s="261">
        <v>761163</v>
      </c>
      <c r="E106" s="117">
        <f t="shared" si="9"/>
        <v>6983062</v>
      </c>
      <c r="F106" s="328"/>
    </row>
    <row r="107" spans="1:6" x14ac:dyDescent="0.2">
      <c r="A107" s="260">
        <v>2015</v>
      </c>
      <c r="B107" s="261">
        <v>5967162</v>
      </c>
      <c r="C107" s="261">
        <v>125910</v>
      </c>
      <c r="D107" s="261">
        <v>952259</v>
      </c>
      <c r="E107" s="117">
        <f t="shared" si="9"/>
        <v>7045331</v>
      </c>
      <c r="F107" s="328"/>
    </row>
    <row r="108" spans="1:6" x14ac:dyDescent="0.2">
      <c r="A108" s="260">
        <v>2016</v>
      </c>
      <c r="B108" s="261">
        <v>6257210</v>
      </c>
      <c r="C108" s="261">
        <v>153742</v>
      </c>
      <c r="D108" s="261">
        <v>920476</v>
      </c>
      <c r="E108" s="117">
        <f t="shared" ref="E108:E109" si="10">SUM(B108:D108)</f>
        <v>7331428</v>
      </c>
      <c r="F108" s="328"/>
    </row>
    <row r="109" spans="1:6" x14ac:dyDescent="0.2">
      <c r="A109" s="260">
        <v>2017</v>
      </c>
      <c r="B109" s="261">
        <v>6399841</v>
      </c>
      <c r="C109" s="261">
        <v>183921</v>
      </c>
      <c r="D109" s="261">
        <v>925649</v>
      </c>
      <c r="E109" s="117">
        <f t="shared" si="10"/>
        <v>7509411</v>
      </c>
      <c r="F109" s="328"/>
    </row>
    <row r="110" spans="1:6" x14ac:dyDescent="0.2">
      <c r="A110" s="260">
        <v>2018</v>
      </c>
      <c r="B110" s="261">
        <v>6607295</v>
      </c>
      <c r="C110" s="261">
        <v>153985</v>
      </c>
      <c r="D110" s="261">
        <v>894347</v>
      </c>
      <c r="E110" s="117">
        <f t="shared" ref="E110" si="11">SUM(B110:D110)</f>
        <v>7655627</v>
      </c>
      <c r="F110" s="328"/>
    </row>
    <row r="111" spans="1:6" x14ac:dyDescent="0.2">
      <c r="A111" s="110" t="s">
        <v>163</v>
      </c>
      <c r="B111" s="201"/>
      <c r="C111" s="201"/>
      <c r="D111" s="201"/>
      <c r="E111" s="202"/>
    </row>
    <row r="112" spans="1:6" x14ac:dyDescent="0.2">
      <c r="A112" s="55"/>
    </row>
  </sheetData>
  <hyperlinks>
    <hyperlink ref="A2" location="Sommaire!A1" display="Retour au menu &quot;Films en salles&quot;" xr:uid="{00000000-0004-0000-13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59" max="16383"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8"/>
  <sheetViews>
    <sheetView showGridLines="0" workbookViewId="0"/>
  </sheetViews>
  <sheetFormatPr baseColWidth="10" defaultRowHeight="12.75" x14ac:dyDescent="0.2"/>
  <cols>
    <col min="1" max="1" width="5.7109375" style="38" customWidth="1"/>
    <col min="2" max="256" width="11.42578125" style="38"/>
    <col min="257" max="257" width="5.7109375" style="38" customWidth="1"/>
    <col min="258" max="512" width="11.42578125" style="38"/>
    <col min="513" max="513" width="5.7109375" style="38" customWidth="1"/>
    <col min="514" max="768" width="11.42578125" style="38"/>
    <col min="769" max="769" width="5.7109375" style="38" customWidth="1"/>
    <col min="770" max="1024" width="11.42578125" style="38"/>
    <col min="1025" max="1025" width="5.7109375" style="38" customWidth="1"/>
    <col min="1026" max="1280" width="11.42578125" style="38"/>
    <col min="1281" max="1281" width="5.7109375" style="38" customWidth="1"/>
    <col min="1282" max="1536" width="11.42578125" style="38"/>
    <col min="1537" max="1537" width="5.7109375" style="38" customWidth="1"/>
    <col min="1538" max="1792" width="11.42578125" style="38"/>
    <col min="1793" max="1793" width="5.7109375" style="38" customWidth="1"/>
    <col min="1794" max="2048" width="11.42578125" style="38"/>
    <col min="2049" max="2049" width="5.7109375" style="38" customWidth="1"/>
    <col min="2050" max="2304" width="11.42578125" style="38"/>
    <col min="2305" max="2305" width="5.7109375" style="38" customWidth="1"/>
    <col min="2306" max="2560" width="11.42578125" style="38"/>
    <col min="2561" max="2561" width="5.7109375" style="38" customWidth="1"/>
    <col min="2562" max="2816" width="11.42578125" style="38"/>
    <col min="2817" max="2817" width="5.7109375" style="38" customWidth="1"/>
    <col min="2818" max="3072" width="11.42578125" style="38"/>
    <col min="3073" max="3073" width="5.7109375" style="38" customWidth="1"/>
    <col min="3074" max="3328" width="11.42578125" style="38"/>
    <col min="3329" max="3329" width="5.7109375" style="38" customWidth="1"/>
    <col min="3330" max="3584" width="11.42578125" style="38"/>
    <col min="3585" max="3585" width="5.7109375" style="38" customWidth="1"/>
    <col min="3586" max="3840" width="11.42578125" style="38"/>
    <col min="3841" max="3841" width="5.7109375" style="38" customWidth="1"/>
    <col min="3842" max="4096" width="11.42578125" style="38"/>
    <col min="4097" max="4097" width="5.7109375" style="38" customWidth="1"/>
    <col min="4098" max="4352" width="11.42578125" style="38"/>
    <col min="4353" max="4353" width="5.7109375" style="38" customWidth="1"/>
    <col min="4354" max="4608" width="11.42578125" style="38"/>
    <col min="4609" max="4609" width="5.7109375" style="38" customWidth="1"/>
    <col min="4610" max="4864" width="11.42578125" style="38"/>
    <col min="4865" max="4865" width="5.7109375" style="38" customWidth="1"/>
    <col min="4866" max="5120" width="11.42578125" style="38"/>
    <col min="5121" max="5121" width="5.7109375" style="38" customWidth="1"/>
    <col min="5122" max="5376" width="11.42578125" style="38"/>
    <col min="5377" max="5377" width="5.7109375" style="38" customWidth="1"/>
    <col min="5378" max="5632" width="11.42578125" style="38"/>
    <col min="5633" max="5633" width="5.7109375" style="38" customWidth="1"/>
    <col min="5634" max="5888" width="11.42578125" style="38"/>
    <col min="5889" max="5889" width="5.7109375" style="38" customWidth="1"/>
    <col min="5890" max="6144" width="11.42578125" style="38"/>
    <col min="6145" max="6145" width="5.7109375" style="38" customWidth="1"/>
    <col min="6146" max="6400" width="11.42578125" style="38"/>
    <col min="6401" max="6401" width="5.7109375" style="38" customWidth="1"/>
    <col min="6402" max="6656" width="11.42578125" style="38"/>
    <col min="6657" max="6657" width="5.7109375" style="38" customWidth="1"/>
    <col min="6658" max="6912" width="11.42578125" style="38"/>
    <col min="6913" max="6913" width="5.7109375" style="38" customWidth="1"/>
    <col min="6914" max="7168" width="11.42578125" style="38"/>
    <col min="7169" max="7169" width="5.7109375" style="38" customWidth="1"/>
    <col min="7170" max="7424" width="11.42578125" style="38"/>
    <col min="7425" max="7425" width="5.7109375" style="38" customWidth="1"/>
    <col min="7426" max="7680" width="11.42578125" style="38"/>
    <col min="7681" max="7681" width="5.7109375" style="38" customWidth="1"/>
    <col min="7682" max="7936" width="11.42578125" style="38"/>
    <col min="7937" max="7937" width="5.7109375" style="38" customWidth="1"/>
    <col min="7938" max="8192" width="11.42578125" style="38"/>
    <col min="8193" max="8193" width="5.7109375" style="38" customWidth="1"/>
    <col min="8194" max="8448" width="11.42578125" style="38"/>
    <col min="8449" max="8449" width="5.7109375" style="38" customWidth="1"/>
    <col min="8450" max="8704" width="11.42578125" style="38"/>
    <col min="8705" max="8705" width="5.7109375" style="38" customWidth="1"/>
    <col min="8706" max="8960" width="11.42578125" style="38"/>
    <col min="8961" max="8961" width="5.7109375" style="38" customWidth="1"/>
    <col min="8962" max="9216" width="11.42578125" style="38"/>
    <col min="9217" max="9217" width="5.7109375" style="38" customWidth="1"/>
    <col min="9218" max="9472" width="11.42578125" style="38"/>
    <col min="9473" max="9473" width="5.7109375" style="38" customWidth="1"/>
    <col min="9474" max="9728" width="11.42578125" style="38"/>
    <col min="9729" max="9729" width="5.7109375" style="38" customWidth="1"/>
    <col min="9730" max="9984" width="11.42578125" style="38"/>
    <col min="9985" max="9985" width="5.7109375" style="38" customWidth="1"/>
    <col min="9986" max="10240" width="11.42578125" style="38"/>
    <col min="10241" max="10241" width="5.7109375" style="38" customWidth="1"/>
    <col min="10242" max="10496" width="11.42578125" style="38"/>
    <col min="10497" max="10497" width="5.7109375" style="38" customWidth="1"/>
    <col min="10498" max="10752" width="11.42578125" style="38"/>
    <col min="10753" max="10753" width="5.7109375" style="38" customWidth="1"/>
    <col min="10754" max="11008" width="11.42578125" style="38"/>
    <col min="11009" max="11009" width="5.7109375" style="38" customWidth="1"/>
    <col min="11010" max="11264" width="11.42578125" style="38"/>
    <col min="11265" max="11265" width="5.7109375" style="38" customWidth="1"/>
    <col min="11266" max="11520" width="11.42578125" style="38"/>
    <col min="11521" max="11521" width="5.7109375" style="38" customWidth="1"/>
    <col min="11522" max="11776" width="11.42578125" style="38"/>
    <col min="11777" max="11777" width="5.7109375" style="38" customWidth="1"/>
    <col min="11778" max="12032" width="11.42578125" style="38"/>
    <col min="12033" max="12033" width="5.7109375" style="38" customWidth="1"/>
    <col min="12034" max="12288" width="11.42578125" style="38"/>
    <col min="12289" max="12289" width="5.7109375" style="38" customWidth="1"/>
    <col min="12290" max="12544" width="11.42578125" style="38"/>
    <col min="12545" max="12545" width="5.7109375" style="38" customWidth="1"/>
    <col min="12546" max="12800" width="11.42578125" style="38"/>
    <col min="12801" max="12801" width="5.7109375" style="38" customWidth="1"/>
    <col min="12802" max="13056" width="11.42578125" style="38"/>
    <col min="13057" max="13057" width="5.7109375" style="38" customWidth="1"/>
    <col min="13058" max="13312" width="11.42578125" style="38"/>
    <col min="13313" max="13313" width="5.7109375" style="38" customWidth="1"/>
    <col min="13314" max="13568" width="11.42578125" style="38"/>
    <col min="13569" max="13569" width="5.7109375" style="38" customWidth="1"/>
    <col min="13570" max="13824" width="11.42578125" style="38"/>
    <col min="13825" max="13825" width="5.7109375" style="38" customWidth="1"/>
    <col min="13826" max="14080" width="11.42578125" style="38"/>
    <col min="14081" max="14081" width="5.7109375" style="38" customWidth="1"/>
    <col min="14082" max="14336" width="11.42578125" style="38"/>
    <col min="14337" max="14337" width="5.7109375" style="38" customWidth="1"/>
    <col min="14338" max="14592" width="11.42578125" style="38"/>
    <col min="14593" max="14593" width="5.7109375" style="38" customWidth="1"/>
    <col min="14594" max="14848" width="11.42578125" style="38"/>
    <col min="14849" max="14849" width="5.7109375" style="38" customWidth="1"/>
    <col min="14850" max="15104" width="11.42578125" style="38"/>
    <col min="15105" max="15105" width="5.7109375" style="38" customWidth="1"/>
    <col min="15106" max="15360" width="11.42578125" style="38"/>
    <col min="15361" max="15361" width="5.7109375" style="38" customWidth="1"/>
    <col min="15362" max="15616" width="11.42578125" style="38"/>
    <col min="15617" max="15617" width="5.7109375" style="38" customWidth="1"/>
    <col min="15618" max="15872" width="11.42578125" style="38"/>
    <col min="15873" max="15873" width="5.7109375" style="38" customWidth="1"/>
    <col min="15874" max="16128" width="11.42578125" style="38"/>
    <col min="16129" max="16129" width="5.7109375" style="38" customWidth="1"/>
    <col min="16130" max="16384" width="11.42578125" style="38"/>
  </cols>
  <sheetData>
    <row r="1" spans="1:15" x14ac:dyDescent="0.2">
      <c r="B1" s="39"/>
      <c r="C1" s="39"/>
      <c r="D1" s="39"/>
      <c r="E1" s="39"/>
      <c r="F1" s="39"/>
      <c r="G1" s="39"/>
      <c r="H1" s="39"/>
      <c r="I1" s="39"/>
      <c r="J1" s="39"/>
      <c r="K1" s="39"/>
      <c r="L1" s="39"/>
      <c r="M1" s="39"/>
      <c r="N1" s="39"/>
      <c r="O1" s="39"/>
    </row>
    <row r="2" spans="1:15" s="42" customFormat="1" x14ac:dyDescent="0.2">
      <c r="A2" s="40" t="s">
        <v>161</v>
      </c>
      <c r="B2" s="41"/>
      <c r="C2" s="41"/>
      <c r="D2" s="41"/>
      <c r="E2" s="41"/>
      <c r="F2" s="41"/>
      <c r="G2" s="41"/>
      <c r="H2" s="41"/>
      <c r="I2" s="41"/>
      <c r="J2" s="41"/>
      <c r="K2" s="41"/>
      <c r="L2" s="41"/>
      <c r="M2" s="41"/>
      <c r="N2" s="41"/>
      <c r="O2" s="41"/>
    </row>
    <row r="3" spans="1:15" ht="13.5" customHeight="1" x14ac:dyDescent="0.2">
      <c r="B3" s="39"/>
      <c r="C3" s="39"/>
      <c r="D3" s="39"/>
      <c r="E3" s="39"/>
      <c r="F3" s="39"/>
      <c r="G3" s="39"/>
      <c r="H3" s="39"/>
      <c r="I3" s="39"/>
      <c r="J3" s="39"/>
      <c r="K3" s="39"/>
      <c r="L3" s="39"/>
      <c r="M3" s="39"/>
      <c r="N3" s="39"/>
      <c r="O3" s="39"/>
    </row>
    <row r="4" spans="1:15" x14ac:dyDescent="0.2">
      <c r="B4" s="39"/>
      <c r="C4" s="39"/>
      <c r="D4" s="39"/>
      <c r="E4" s="39"/>
      <c r="F4" s="39"/>
      <c r="G4" s="39"/>
      <c r="H4" s="39"/>
      <c r="I4" s="39"/>
      <c r="J4" s="39"/>
      <c r="K4" s="39"/>
      <c r="L4" s="39"/>
      <c r="M4" s="39"/>
      <c r="N4" s="39"/>
      <c r="O4" s="39"/>
    </row>
    <row r="5" spans="1:15" s="115" customFormat="1" ht="15.75" x14ac:dyDescent="0.25">
      <c r="A5" s="115" t="s">
        <v>1</v>
      </c>
    </row>
    <row r="33" spans="1:1" ht="15.75" x14ac:dyDescent="0.25">
      <c r="A33" s="115"/>
    </row>
    <row r="34" spans="1:1" ht="15.75" x14ac:dyDescent="0.25">
      <c r="A34" s="115"/>
    </row>
    <row r="35" spans="1:1" ht="15.75" x14ac:dyDescent="0.25">
      <c r="A35" s="115"/>
    </row>
    <row r="36" spans="1:1" ht="15.75" x14ac:dyDescent="0.25">
      <c r="A36" s="115"/>
    </row>
    <row r="37" spans="1:1" ht="15.75" x14ac:dyDescent="0.25">
      <c r="A37" s="115"/>
    </row>
    <row r="38" spans="1:1" ht="15.75" x14ac:dyDescent="0.25">
      <c r="A38" s="115"/>
    </row>
    <row r="39" spans="1:1" ht="15.75" x14ac:dyDescent="0.25">
      <c r="A39" s="115"/>
    </row>
    <row r="40" spans="1:1" ht="15.75" x14ac:dyDescent="0.25">
      <c r="A40" s="115" t="s">
        <v>0</v>
      </c>
    </row>
    <row r="48" spans="1:1" x14ac:dyDescent="0.2">
      <c r="A48" s="198"/>
    </row>
  </sheetData>
  <hyperlinks>
    <hyperlink ref="A2" location="Sommaire!A1" display="Retour au menu &quot;Fréquentation&quot;" xr:uid="{00000000-0004-0000-01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drawing r:id="rId2"/>
  <legacyDrawingHF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euil13"/>
  <dimension ref="A1:N32"/>
  <sheetViews>
    <sheetView workbookViewId="0"/>
  </sheetViews>
  <sheetFormatPr baseColWidth="10" defaultRowHeight="12" x14ac:dyDescent="0.2"/>
  <cols>
    <col min="1" max="1" width="16.140625" style="9" customWidth="1"/>
    <col min="2" max="5" width="10.7109375" style="59" customWidth="1"/>
    <col min="6" max="17" width="6.42578125" style="9" bestFit="1" customWidth="1"/>
    <col min="18" max="19" width="6.42578125" style="9" customWidth="1"/>
    <col min="20" max="16384" width="11.42578125" style="9"/>
  </cols>
  <sheetData>
    <row r="1" spans="1:14" s="10" customFormat="1" ht="12.75" x14ac:dyDescent="0.2">
      <c r="B1" s="25"/>
      <c r="C1" s="25"/>
      <c r="D1" s="25"/>
      <c r="E1" s="25"/>
      <c r="F1" s="23"/>
      <c r="G1" s="23"/>
      <c r="H1" s="23"/>
      <c r="I1" s="23"/>
      <c r="J1" s="23"/>
      <c r="K1" s="23"/>
      <c r="L1" s="23"/>
      <c r="M1" s="23"/>
      <c r="N1" s="23"/>
    </row>
    <row r="2" spans="1:14" s="29" customFormat="1" ht="12.75" x14ac:dyDescent="0.2">
      <c r="A2" s="27" t="s">
        <v>161</v>
      </c>
      <c r="B2" s="57"/>
      <c r="C2" s="57"/>
      <c r="D2" s="57"/>
      <c r="E2" s="57"/>
      <c r="F2" s="28"/>
      <c r="G2" s="28"/>
      <c r="H2" s="28"/>
      <c r="I2" s="28"/>
      <c r="J2" s="28"/>
      <c r="K2" s="28"/>
      <c r="L2" s="28"/>
      <c r="M2" s="28"/>
      <c r="N2" s="28"/>
    </row>
    <row r="3" spans="1:14" s="10" customFormat="1" ht="12.75" x14ac:dyDescent="0.2">
      <c r="B3" s="25"/>
      <c r="C3" s="25"/>
      <c r="D3" s="25"/>
      <c r="E3" s="25"/>
      <c r="F3" s="23"/>
      <c r="G3" s="23"/>
      <c r="H3" s="23"/>
      <c r="I3" s="23"/>
      <c r="J3" s="23"/>
      <c r="K3" s="23"/>
      <c r="L3" s="23"/>
      <c r="M3" s="23"/>
      <c r="N3" s="23"/>
    </row>
    <row r="4" spans="1:14" s="10" customFormat="1" ht="12.75" x14ac:dyDescent="0.2">
      <c r="B4" s="25"/>
      <c r="C4" s="25"/>
      <c r="D4" s="25"/>
      <c r="E4" s="25"/>
      <c r="F4" s="23"/>
      <c r="G4" s="23"/>
      <c r="H4" s="23"/>
      <c r="I4" s="23"/>
      <c r="J4" s="23"/>
      <c r="K4" s="23"/>
      <c r="L4" s="23"/>
      <c r="M4" s="23"/>
      <c r="N4" s="23"/>
    </row>
    <row r="5" spans="1:14" s="2" customFormat="1" ht="12.75" x14ac:dyDescent="0.2">
      <c r="A5" s="16" t="s">
        <v>153</v>
      </c>
      <c r="B5" s="104"/>
      <c r="C5" s="104"/>
      <c r="D5" s="104"/>
      <c r="E5" s="104"/>
    </row>
    <row r="6" spans="1:14" ht="3" customHeight="1" x14ac:dyDescent="0.2"/>
    <row r="7" spans="1:14" s="6" customFormat="1" x14ac:dyDescent="0.2">
      <c r="A7" s="3" t="s">
        <v>31</v>
      </c>
      <c r="B7" s="98" t="s">
        <v>45</v>
      </c>
      <c r="C7" s="98" t="s">
        <v>46</v>
      </c>
      <c r="D7" s="98" t="s">
        <v>47</v>
      </c>
      <c r="E7" s="98" t="s">
        <v>48</v>
      </c>
    </row>
    <row r="8" spans="1:14" x14ac:dyDescent="0.2">
      <c r="A8" s="269">
        <v>1996</v>
      </c>
      <c r="B8" s="268">
        <v>37680429</v>
      </c>
      <c r="C8" s="268">
        <v>55810767</v>
      </c>
      <c r="D8" s="268">
        <v>69171748</v>
      </c>
      <c r="E8" s="268">
        <v>103869561</v>
      </c>
    </row>
    <row r="9" spans="1:14" x14ac:dyDescent="0.2">
      <c r="A9" s="269">
        <v>1997</v>
      </c>
      <c r="B9" s="268">
        <v>43160670</v>
      </c>
      <c r="C9" s="268">
        <v>64225770</v>
      </c>
      <c r="D9" s="268">
        <v>79078576</v>
      </c>
      <c r="E9" s="268">
        <v>117736252</v>
      </c>
    </row>
    <row r="10" spans="1:14" x14ac:dyDescent="0.2">
      <c r="A10" s="269">
        <v>1998</v>
      </c>
      <c r="B10" s="268">
        <v>67704622</v>
      </c>
      <c r="C10" s="268">
        <v>90198863</v>
      </c>
      <c r="D10" s="268">
        <v>103051513</v>
      </c>
      <c r="E10" s="268">
        <v>141327804</v>
      </c>
    </row>
    <row r="11" spans="1:14" x14ac:dyDescent="0.2">
      <c r="A11" s="269">
        <v>1999</v>
      </c>
      <c r="B11" s="268">
        <v>47237283</v>
      </c>
      <c r="C11" s="268">
        <v>65615660</v>
      </c>
      <c r="D11" s="268">
        <v>77992298</v>
      </c>
      <c r="E11" s="268">
        <v>121024888</v>
      </c>
    </row>
    <row r="12" spans="1:14" x14ac:dyDescent="0.2">
      <c r="A12" s="269">
        <v>2000</v>
      </c>
      <c r="B12" s="268">
        <v>49717744</v>
      </c>
      <c r="C12" s="268">
        <v>72108174</v>
      </c>
      <c r="D12" s="268">
        <v>87691750</v>
      </c>
      <c r="E12" s="268">
        <v>129338347</v>
      </c>
    </row>
    <row r="13" spans="1:14" x14ac:dyDescent="0.2">
      <c r="A13" s="269">
        <v>2001</v>
      </c>
      <c r="B13" s="268">
        <v>51630176</v>
      </c>
      <c r="C13" s="268">
        <v>78679871</v>
      </c>
      <c r="D13" s="268">
        <v>98099620</v>
      </c>
      <c r="E13" s="268">
        <v>146926326</v>
      </c>
    </row>
    <row r="14" spans="1:14" x14ac:dyDescent="0.2">
      <c r="A14" s="269">
        <v>2002</v>
      </c>
      <c r="B14" s="268">
        <v>58550114</v>
      </c>
      <c r="C14" s="268">
        <v>83759849</v>
      </c>
      <c r="D14" s="268">
        <v>98323862</v>
      </c>
      <c r="E14" s="268">
        <v>143709568</v>
      </c>
    </row>
    <row r="15" spans="1:14" x14ac:dyDescent="0.2">
      <c r="A15" s="269">
        <v>2003</v>
      </c>
      <c r="B15" s="268">
        <v>46407795</v>
      </c>
      <c r="C15" s="268">
        <v>68628678</v>
      </c>
      <c r="D15" s="268">
        <v>82934848</v>
      </c>
      <c r="E15" s="268">
        <v>133007228</v>
      </c>
    </row>
    <row r="16" spans="1:14" x14ac:dyDescent="0.2">
      <c r="A16" s="269">
        <v>2004</v>
      </c>
      <c r="B16" s="268">
        <v>50487738</v>
      </c>
      <c r="C16" s="268">
        <v>74558488</v>
      </c>
      <c r="D16" s="268">
        <v>91129014</v>
      </c>
      <c r="E16" s="268">
        <v>149564480</v>
      </c>
    </row>
    <row r="17" spans="1:9" x14ac:dyDescent="0.2">
      <c r="A17" s="269">
        <v>2005</v>
      </c>
      <c r="B17" s="268">
        <v>41797404</v>
      </c>
      <c r="C17" s="268">
        <v>63886079</v>
      </c>
      <c r="D17" s="268">
        <v>79459042</v>
      </c>
      <c r="E17" s="268">
        <v>132302545</v>
      </c>
    </row>
    <row r="18" spans="1:9" x14ac:dyDescent="0.2">
      <c r="A18" s="269">
        <v>2006</v>
      </c>
      <c r="B18" s="268">
        <v>50193667</v>
      </c>
      <c r="C18" s="268">
        <v>73051385</v>
      </c>
      <c r="D18" s="268">
        <v>87990997</v>
      </c>
      <c r="E18" s="268">
        <v>140396476</v>
      </c>
    </row>
    <row r="19" spans="1:9" x14ac:dyDescent="0.2">
      <c r="A19" s="269">
        <v>2007</v>
      </c>
      <c r="B19" s="268">
        <v>49303373</v>
      </c>
      <c r="C19" s="268">
        <v>68301348</v>
      </c>
      <c r="D19" s="268">
        <v>82267925</v>
      </c>
      <c r="E19" s="268">
        <v>126826479</v>
      </c>
    </row>
    <row r="20" spans="1:9" x14ac:dyDescent="0.2">
      <c r="A20" s="269">
        <v>2008</v>
      </c>
      <c r="B20" s="268">
        <v>55083355</v>
      </c>
      <c r="C20" s="268">
        <v>75102551</v>
      </c>
      <c r="D20" s="268">
        <v>89316014</v>
      </c>
      <c r="E20" s="268">
        <v>141841578</v>
      </c>
    </row>
    <row r="21" spans="1:9" x14ac:dyDescent="0.2">
      <c r="A21" s="269">
        <v>2009</v>
      </c>
      <c r="B21" s="268">
        <v>49445262</v>
      </c>
      <c r="C21" s="268">
        <v>75553560</v>
      </c>
      <c r="D21" s="268">
        <v>93465658</v>
      </c>
      <c r="E21" s="268">
        <v>152927365</v>
      </c>
    </row>
    <row r="22" spans="1:9" x14ac:dyDescent="0.2">
      <c r="A22" s="269">
        <v>2010</v>
      </c>
      <c r="B22" s="268">
        <v>44435567</v>
      </c>
      <c r="C22" s="268">
        <v>73838065</v>
      </c>
      <c r="D22" s="268">
        <v>93566301</v>
      </c>
      <c r="E22" s="268">
        <v>151003185</v>
      </c>
    </row>
    <row r="23" spans="1:9" x14ac:dyDescent="0.2">
      <c r="A23" s="269">
        <v>2011</v>
      </c>
      <c r="B23" s="268">
        <v>57516074</v>
      </c>
      <c r="C23" s="268">
        <v>82446992</v>
      </c>
      <c r="D23" s="268">
        <v>99626715</v>
      </c>
      <c r="E23" s="268">
        <v>162290167</v>
      </c>
    </row>
    <row r="24" spans="1:9" x14ac:dyDescent="0.2">
      <c r="A24" s="269">
        <v>2012</v>
      </c>
      <c r="B24" s="268">
        <v>46894248</v>
      </c>
      <c r="C24" s="268">
        <v>72709473</v>
      </c>
      <c r="D24" s="268">
        <v>90975127</v>
      </c>
      <c r="E24" s="268">
        <v>147877261</v>
      </c>
    </row>
    <row r="25" spans="1:9" x14ac:dyDescent="0.2">
      <c r="A25" s="269">
        <v>2013</v>
      </c>
      <c r="B25" s="268">
        <v>37808237</v>
      </c>
      <c r="C25" s="268">
        <v>60251654</v>
      </c>
      <c r="D25" s="268">
        <v>78205444</v>
      </c>
      <c r="E25" s="268">
        <v>136640721</v>
      </c>
    </row>
    <row r="26" spans="1:9" x14ac:dyDescent="0.2">
      <c r="A26" s="269">
        <v>2014</v>
      </c>
      <c r="B26" s="268">
        <v>46901765</v>
      </c>
      <c r="C26" s="268">
        <v>71642485</v>
      </c>
      <c r="D26" s="268">
        <v>90174979</v>
      </c>
      <c r="E26" s="268">
        <v>149648820</v>
      </c>
    </row>
    <row r="27" spans="1:9" x14ac:dyDescent="0.2">
      <c r="A27" s="269">
        <v>2015</v>
      </c>
      <c r="B27" s="268">
        <v>49308640</v>
      </c>
      <c r="C27" s="268">
        <v>76525052</v>
      </c>
      <c r="D27" s="268">
        <v>95272582</v>
      </c>
      <c r="E27" s="268">
        <v>148111561</v>
      </c>
    </row>
    <row r="28" spans="1:9" x14ac:dyDescent="0.2">
      <c r="A28" s="269">
        <v>2016</v>
      </c>
      <c r="B28" s="268">
        <v>40153344</v>
      </c>
      <c r="C28" s="268">
        <v>67626382</v>
      </c>
      <c r="D28" s="268">
        <v>88018040</v>
      </c>
      <c r="E28" s="268">
        <v>150594525</v>
      </c>
    </row>
    <row r="29" spans="1:9" x14ac:dyDescent="0.2">
      <c r="A29" s="269">
        <v>2017</v>
      </c>
      <c r="B29" s="268">
        <v>41835334</v>
      </c>
      <c r="C29" s="268">
        <v>70232935</v>
      </c>
      <c r="D29" s="268">
        <v>90433901</v>
      </c>
      <c r="E29" s="268">
        <v>151105910</v>
      </c>
    </row>
    <row r="30" spans="1:9" x14ac:dyDescent="0.2">
      <c r="A30" s="269">
        <v>2018</v>
      </c>
      <c r="B30" s="268">
        <v>44788589</v>
      </c>
      <c r="C30" s="268">
        <v>71318235</v>
      </c>
      <c r="D30" s="268">
        <v>88815435</v>
      </c>
      <c r="E30" s="268">
        <v>138739286</v>
      </c>
    </row>
    <row r="31" spans="1:9" s="4" customFormat="1" x14ac:dyDescent="0.2">
      <c r="A31" s="110" t="s">
        <v>163</v>
      </c>
      <c r="B31" s="201"/>
      <c r="C31" s="201"/>
      <c r="D31" s="201"/>
      <c r="E31" s="201"/>
      <c r="F31" s="201"/>
      <c r="G31" s="201"/>
      <c r="H31" s="201"/>
      <c r="I31" s="202"/>
    </row>
    <row r="32" spans="1:9" x14ac:dyDescent="0.2">
      <c r="A32" s="55"/>
    </row>
  </sheetData>
  <phoneticPr fontId="5" type="noConversion"/>
  <hyperlinks>
    <hyperlink ref="A2" location="Sommaire!A1" display="Retour au menu &quot;Films en salles&quot;" xr:uid="{00000000-0004-0000-14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legacyDrawingHF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Feuil15"/>
  <dimension ref="A1:F112"/>
  <sheetViews>
    <sheetView zoomScaleNormal="100" workbookViewId="0"/>
  </sheetViews>
  <sheetFormatPr baseColWidth="10" defaultRowHeight="12" x14ac:dyDescent="0.2"/>
  <cols>
    <col min="1" max="1" width="22.85546875" style="4" customWidth="1"/>
    <col min="2" max="4" width="16.7109375" style="97" customWidth="1"/>
    <col min="5" max="6" width="6.42578125" style="4" bestFit="1" customWidth="1"/>
    <col min="7" max="16384" width="11.42578125" style="4"/>
  </cols>
  <sheetData>
    <row r="1" spans="1:6" s="10" customFormat="1" ht="12.75" x14ac:dyDescent="0.2">
      <c r="B1" s="25"/>
      <c r="C1" s="25"/>
      <c r="D1" s="25"/>
      <c r="E1" s="23"/>
      <c r="F1" s="23"/>
    </row>
    <row r="2" spans="1:6" s="29" customFormat="1" ht="12.75" x14ac:dyDescent="0.2">
      <c r="A2" s="27" t="s">
        <v>161</v>
      </c>
      <c r="B2" s="57"/>
      <c r="C2" s="57"/>
      <c r="D2" s="57"/>
      <c r="E2" s="28"/>
      <c r="F2" s="28"/>
    </row>
    <row r="3" spans="1:6" s="10" customFormat="1" ht="12.75" x14ac:dyDescent="0.2">
      <c r="B3" s="25"/>
      <c r="C3" s="25"/>
      <c r="D3" s="25"/>
      <c r="E3" s="23"/>
      <c r="F3" s="23"/>
    </row>
    <row r="4" spans="1:6" s="10" customFormat="1" ht="12.75" x14ac:dyDescent="0.2">
      <c r="B4" s="25"/>
      <c r="C4" s="25"/>
      <c r="D4" s="25"/>
      <c r="E4" s="23"/>
      <c r="F4" s="23"/>
    </row>
    <row r="5" spans="1:6" s="10" customFormat="1" ht="12.75" x14ac:dyDescent="0.2">
      <c r="A5" s="22" t="s">
        <v>154</v>
      </c>
      <c r="B5" s="96"/>
      <c r="C5" s="96"/>
      <c r="D5" s="96"/>
    </row>
    <row r="6" spans="1:6" ht="3" customHeight="1" x14ac:dyDescent="0.2"/>
    <row r="7" spans="1:6" s="8" customFormat="1" x14ac:dyDescent="0.2">
      <c r="A7" s="3" t="s">
        <v>44</v>
      </c>
      <c r="B7" s="98" t="s">
        <v>49</v>
      </c>
      <c r="C7" s="98" t="s">
        <v>50</v>
      </c>
      <c r="D7" s="98" t="s">
        <v>41</v>
      </c>
    </row>
    <row r="8" spans="1:6" s="7" customFormat="1" x14ac:dyDescent="0.2">
      <c r="A8" s="94">
        <v>1996</v>
      </c>
      <c r="B8" s="19">
        <v>225</v>
      </c>
      <c r="C8" s="19">
        <v>174</v>
      </c>
      <c r="D8" s="99">
        <f t="shared" ref="D8:D24" si="0">SUM(B8:C8)</f>
        <v>399</v>
      </c>
    </row>
    <row r="9" spans="1:6" s="7" customFormat="1" x14ac:dyDescent="0.2">
      <c r="A9" s="94">
        <v>1997</v>
      </c>
      <c r="B9" s="19">
        <v>228</v>
      </c>
      <c r="C9" s="19">
        <v>193</v>
      </c>
      <c r="D9" s="99">
        <f t="shared" si="0"/>
        <v>421</v>
      </c>
    </row>
    <row r="10" spans="1:6" s="7" customFormat="1" x14ac:dyDescent="0.2">
      <c r="A10" s="94">
        <v>1998</v>
      </c>
      <c r="B10" s="19">
        <v>240</v>
      </c>
      <c r="C10" s="19">
        <v>215</v>
      </c>
      <c r="D10" s="99">
        <f t="shared" si="0"/>
        <v>455</v>
      </c>
    </row>
    <row r="11" spans="1:6" s="7" customFormat="1" x14ac:dyDescent="0.2">
      <c r="A11" s="94">
        <v>1999</v>
      </c>
      <c r="B11" s="19">
        <v>300</v>
      </c>
      <c r="C11" s="19">
        <v>234</v>
      </c>
      <c r="D11" s="99">
        <f t="shared" si="0"/>
        <v>534</v>
      </c>
    </row>
    <row r="12" spans="1:6" x14ac:dyDescent="0.2">
      <c r="A12" s="94">
        <v>2000</v>
      </c>
      <c r="B12" s="19">
        <v>306</v>
      </c>
      <c r="C12" s="19">
        <v>226</v>
      </c>
      <c r="D12" s="99">
        <f t="shared" si="0"/>
        <v>532</v>
      </c>
    </row>
    <row r="13" spans="1:6" s="7" customFormat="1" x14ac:dyDescent="0.2">
      <c r="A13" s="94">
        <v>2001</v>
      </c>
      <c r="B13" s="19">
        <v>296</v>
      </c>
      <c r="C13" s="19">
        <v>208</v>
      </c>
      <c r="D13" s="99">
        <f t="shared" si="0"/>
        <v>504</v>
      </c>
    </row>
    <row r="14" spans="1:6" s="7" customFormat="1" x14ac:dyDescent="0.2">
      <c r="A14" s="94">
        <v>2002</v>
      </c>
      <c r="B14" s="19">
        <v>278</v>
      </c>
      <c r="C14" s="19">
        <v>209</v>
      </c>
      <c r="D14" s="99">
        <f t="shared" si="0"/>
        <v>487</v>
      </c>
    </row>
    <row r="15" spans="1:6" s="7" customFormat="1" x14ac:dyDescent="0.2">
      <c r="A15" s="94">
        <v>2003</v>
      </c>
      <c r="B15" s="19">
        <v>301</v>
      </c>
      <c r="C15" s="19">
        <v>208</v>
      </c>
      <c r="D15" s="99">
        <f t="shared" si="0"/>
        <v>509</v>
      </c>
    </row>
    <row r="16" spans="1:6" s="7" customFormat="1" x14ac:dyDescent="0.2">
      <c r="A16" s="94">
        <v>2004</v>
      </c>
      <c r="B16" s="19">
        <v>346</v>
      </c>
      <c r="C16" s="19">
        <v>213</v>
      </c>
      <c r="D16" s="99">
        <f t="shared" si="0"/>
        <v>559</v>
      </c>
    </row>
    <row r="17" spans="1:4" x14ac:dyDescent="0.2">
      <c r="A17" s="94">
        <v>2005</v>
      </c>
      <c r="B17" s="19">
        <v>332</v>
      </c>
      <c r="C17" s="19">
        <v>218</v>
      </c>
      <c r="D17" s="99">
        <f t="shared" si="0"/>
        <v>550</v>
      </c>
    </row>
    <row r="18" spans="1:4" s="7" customFormat="1" x14ac:dyDescent="0.2">
      <c r="A18" s="69">
        <v>2006</v>
      </c>
      <c r="B18" s="262">
        <v>333</v>
      </c>
      <c r="C18" s="262">
        <v>256</v>
      </c>
      <c r="D18" s="99">
        <f t="shared" si="0"/>
        <v>589</v>
      </c>
    </row>
    <row r="19" spans="1:4" s="7" customFormat="1" x14ac:dyDescent="0.2">
      <c r="A19" s="69">
        <v>2007</v>
      </c>
      <c r="B19" s="262">
        <v>316</v>
      </c>
      <c r="C19" s="262">
        <v>256</v>
      </c>
      <c r="D19" s="99">
        <f t="shared" si="0"/>
        <v>572</v>
      </c>
    </row>
    <row r="20" spans="1:4" s="7" customFormat="1" x14ac:dyDescent="0.2">
      <c r="A20" s="69">
        <v>2008</v>
      </c>
      <c r="B20" s="262">
        <v>306</v>
      </c>
      <c r="C20" s="262">
        <v>249</v>
      </c>
      <c r="D20" s="99">
        <f t="shared" si="0"/>
        <v>555</v>
      </c>
    </row>
    <row r="21" spans="1:4" s="7" customFormat="1" x14ac:dyDescent="0.2">
      <c r="A21" s="69">
        <v>2009</v>
      </c>
      <c r="B21" s="262">
        <v>356</v>
      </c>
      <c r="C21" s="262">
        <v>229</v>
      </c>
      <c r="D21" s="99">
        <f t="shared" si="0"/>
        <v>585</v>
      </c>
    </row>
    <row r="22" spans="1:4" s="37" customFormat="1" x14ac:dyDescent="0.2">
      <c r="A22" s="69">
        <v>2010</v>
      </c>
      <c r="B22" s="262">
        <v>340</v>
      </c>
      <c r="C22" s="262">
        <v>238</v>
      </c>
      <c r="D22" s="99">
        <f t="shared" si="0"/>
        <v>578</v>
      </c>
    </row>
    <row r="23" spans="1:4" x14ac:dyDescent="0.2">
      <c r="A23" s="69">
        <v>2011</v>
      </c>
      <c r="B23" s="262">
        <v>343</v>
      </c>
      <c r="C23" s="262">
        <v>241</v>
      </c>
      <c r="D23" s="99">
        <f t="shared" si="0"/>
        <v>584</v>
      </c>
    </row>
    <row r="24" spans="1:4" x14ac:dyDescent="0.2">
      <c r="A24" s="69">
        <v>2012</v>
      </c>
      <c r="B24" s="262">
        <v>385</v>
      </c>
      <c r="C24" s="262">
        <v>228</v>
      </c>
      <c r="D24" s="99">
        <f t="shared" si="0"/>
        <v>613</v>
      </c>
    </row>
    <row r="25" spans="1:4" x14ac:dyDescent="0.2">
      <c r="A25" s="69">
        <v>2013</v>
      </c>
      <c r="B25" s="262">
        <v>388</v>
      </c>
      <c r="C25" s="262">
        <v>262</v>
      </c>
      <c r="D25" s="99">
        <f t="shared" ref="D25:D27" si="1">SUM(B25:C25)</f>
        <v>650</v>
      </c>
    </row>
    <row r="26" spans="1:4" x14ac:dyDescent="0.2">
      <c r="A26" s="69">
        <v>2014</v>
      </c>
      <c r="B26" s="262">
        <v>382</v>
      </c>
      <c r="C26" s="262">
        <v>278</v>
      </c>
      <c r="D26" s="99">
        <f t="shared" si="1"/>
        <v>660</v>
      </c>
    </row>
    <row r="27" spans="1:4" x14ac:dyDescent="0.2">
      <c r="A27" s="69">
        <v>2015</v>
      </c>
      <c r="B27" s="262">
        <v>406</v>
      </c>
      <c r="C27" s="262">
        <v>240</v>
      </c>
      <c r="D27" s="99">
        <f t="shared" si="1"/>
        <v>646</v>
      </c>
    </row>
    <row r="28" spans="1:4" x14ac:dyDescent="0.2">
      <c r="A28" s="69">
        <v>2016</v>
      </c>
      <c r="B28" s="262">
        <v>394</v>
      </c>
      <c r="C28" s="262">
        <v>322</v>
      </c>
      <c r="D28" s="99">
        <f t="shared" ref="D28:D29" si="2">SUM(B28:C28)</f>
        <v>716</v>
      </c>
    </row>
    <row r="29" spans="1:4" x14ac:dyDescent="0.2">
      <c r="A29" s="69">
        <v>2017</v>
      </c>
      <c r="B29" s="262">
        <v>380</v>
      </c>
      <c r="C29" s="262">
        <v>313</v>
      </c>
      <c r="D29" s="99">
        <f t="shared" si="2"/>
        <v>693</v>
      </c>
    </row>
    <row r="30" spans="1:4" x14ac:dyDescent="0.2">
      <c r="A30" s="69">
        <v>2018</v>
      </c>
      <c r="B30" s="262">
        <v>404</v>
      </c>
      <c r="C30" s="262">
        <v>280</v>
      </c>
      <c r="D30" s="99">
        <f t="shared" ref="D30" si="3">SUM(B30:C30)</f>
        <v>684</v>
      </c>
    </row>
    <row r="33" spans="1:4" x14ac:dyDescent="0.2">
      <c r="A33" s="3" t="s">
        <v>31</v>
      </c>
      <c r="B33" s="98" t="s">
        <v>49</v>
      </c>
      <c r="C33" s="98" t="s">
        <v>50</v>
      </c>
      <c r="D33" s="98" t="s">
        <v>41</v>
      </c>
    </row>
    <row r="34" spans="1:4" x14ac:dyDescent="0.2">
      <c r="A34" s="94">
        <v>1996</v>
      </c>
      <c r="B34" s="267">
        <v>34090824</v>
      </c>
      <c r="C34" s="267">
        <v>82609254</v>
      </c>
      <c r="D34" s="265">
        <f t="shared" ref="D34:D50" si="4">SUM(B34:C34)</f>
        <v>116700078</v>
      </c>
    </row>
    <row r="35" spans="1:4" x14ac:dyDescent="0.2">
      <c r="A35" s="94">
        <v>1997</v>
      </c>
      <c r="B35" s="267">
        <v>29807193</v>
      </c>
      <c r="C35" s="267">
        <v>100468603</v>
      </c>
      <c r="D35" s="265">
        <f t="shared" si="4"/>
        <v>130275796</v>
      </c>
    </row>
    <row r="36" spans="1:4" x14ac:dyDescent="0.2">
      <c r="A36" s="94">
        <v>1998</v>
      </c>
      <c r="B36" s="267">
        <v>29052601</v>
      </c>
      <c r="C36" s="267">
        <v>125376441</v>
      </c>
      <c r="D36" s="265">
        <f t="shared" si="4"/>
        <v>154429042</v>
      </c>
    </row>
    <row r="37" spans="1:4" x14ac:dyDescent="0.2">
      <c r="A37" s="94">
        <v>1999</v>
      </c>
      <c r="B37" s="267">
        <v>31092318</v>
      </c>
      <c r="C37" s="267">
        <v>107216643</v>
      </c>
      <c r="D37" s="265">
        <f t="shared" si="4"/>
        <v>138308961</v>
      </c>
    </row>
    <row r="38" spans="1:4" x14ac:dyDescent="0.2">
      <c r="A38" s="94">
        <v>2000</v>
      </c>
      <c r="B38" s="267">
        <v>39108674</v>
      </c>
      <c r="C38" s="267">
        <v>110351223</v>
      </c>
      <c r="D38" s="265">
        <f t="shared" si="4"/>
        <v>149459897</v>
      </c>
    </row>
    <row r="39" spans="1:4" x14ac:dyDescent="0.2">
      <c r="A39" s="94">
        <v>2001</v>
      </c>
      <c r="B39" s="267">
        <v>40764152</v>
      </c>
      <c r="C39" s="267">
        <v>127770155</v>
      </c>
      <c r="D39" s="265">
        <f t="shared" si="4"/>
        <v>168534307</v>
      </c>
    </row>
    <row r="40" spans="1:4" x14ac:dyDescent="0.2">
      <c r="A40" s="94">
        <v>2002</v>
      </c>
      <c r="B40" s="267">
        <v>36535476</v>
      </c>
      <c r="C40" s="267">
        <v>127970093</v>
      </c>
      <c r="D40" s="265">
        <f t="shared" si="4"/>
        <v>164505569</v>
      </c>
    </row>
    <row r="41" spans="1:4" x14ac:dyDescent="0.2">
      <c r="A41" s="94">
        <v>2003</v>
      </c>
      <c r="B41" s="267">
        <v>36630812</v>
      </c>
      <c r="C41" s="267">
        <v>122356853</v>
      </c>
      <c r="D41" s="265">
        <f t="shared" si="4"/>
        <v>158987665</v>
      </c>
    </row>
    <row r="42" spans="1:4" x14ac:dyDescent="0.2">
      <c r="A42" s="94">
        <v>2004</v>
      </c>
      <c r="B42" s="267">
        <v>39736504</v>
      </c>
      <c r="C42" s="267">
        <v>139990008</v>
      </c>
      <c r="D42" s="265">
        <f t="shared" si="4"/>
        <v>179726512</v>
      </c>
    </row>
    <row r="43" spans="1:4" x14ac:dyDescent="0.2">
      <c r="A43" s="94">
        <v>2005</v>
      </c>
      <c r="B43" s="267">
        <v>52211408</v>
      </c>
      <c r="C43" s="267">
        <v>107284749</v>
      </c>
      <c r="D43" s="265">
        <f t="shared" si="4"/>
        <v>159496157</v>
      </c>
    </row>
    <row r="44" spans="1:4" x14ac:dyDescent="0.2">
      <c r="A44" s="269">
        <v>2006</v>
      </c>
      <c r="B44" s="268">
        <v>40725319</v>
      </c>
      <c r="C44" s="268">
        <v>132983678</v>
      </c>
      <c r="D44" s="265">
        <f t="shared" si="4"/>
        <v>173708997</v>
      </c>
    </row>
    <row r="45" spans="1:4" x14ac:dyDescent="0.2">
      <c r="A45" s="269">
        <v>2007</v>
      </c>
      <c r="B45" s="268">
        <v>25920687</v>
      </c>
      <c r="C45" s="268">
        <v>133398736</v>
      </c>
      <c r="D45" s="265">
        <f t="shared" si="4"/>
        <v>159319423</v>
      </c>
    </row>
    <row r="46" spans="1:4" x14ac:dyDescent="0.2">
      <c r="A46" s="269">
        <v>2008</v>
      </c>
      <c r="B46" s="268">
        <v>32382029</v>
      </c>
      <c r="C46" s="268">
        <v>141889660</v>
      </c>
      <c r="D46" s="265">
        <f t="shared" si="4"/>
        <v>174271689</v>
      </c>
    </row>
    <row r="47" spans="1:4" x14ac:dyDescent="0.2">
      <c r="A47" s="269">
        <v>2009</v>
      </c>
      <c r="B47" s="268">
        <v>47436893</v>
      </c>
      <c r="C47" s="268">
        <v>138950986</v>
      </c>
      <c r="D47" s="265">
        <f t="shared" si="4"/>
        <v>186387879</v>
      </c>
    </row>
    <row r="48" spans="1:4" x14ac:dyDescent="0.2">
      <c r="A48" s="269">
        <v>2010</v>
      </c>
      <c r="B48" s="268">
        <v>46736216</v>
      </c>
      <c r="C48" s="268">
        <v>137691517</v>
      </c>
      <c r="D48" s="265">
        <f t="shared" si="4"/>
        <v>184427733</v>
      </c>
    </row>
    <row r="49" spans="1:6" x14ac:dyDescent="0.2">
      <c r="A49" s="269">
        <v>2011</v>
      </c>
      <c r="B49" s="268">
        <v>44098472</v>
      </c>
      <c r="C49" s="268">
        <v>156588579</v>
      </c>
      <c r="D49" s="265">
        <f t="shared" si="4"/>
        <v>200687051</v>
      </c>
    </row>
    <row r="50" spans="1:6" x14ac:dyDescent="0.2">
      <c r="A50" s="269">
        <v>2012</v>
      </c>
      <c r="B50" s="268">
        <v>35189956</v>
      </c>
      <c r="C50" s="268">
        <v>146048111</v>
      </c>
      <c r="D50" s="265">
        <f t="shared" si="4"/>
        <v>181238067</v>
      </c>
    </row>
    <row r="51" spans="1:6" x14ac:dyDescent="0.2">
      <c r="A51" s="269">
        <v>2013</v>
      </c>
      <c r="B51" s="268">
        <v>42229167</v>
      </c>
      <c r="C51" s="268">
        <v>133020809</v>
      </c>
      <c r="D51" s="265">
        <f t="shared" ref="D51:D53" si="5">SUM(B51:C51)</f>
        <v>175249976</v>
      </c>
    </row>
    <row r="52" spans="1:6" x14ac:dyDescent="0.2">
      <c r="A52" s="269">
        <v>2014</v>
      </c>
      <c r="B52" s="268">
        <v>33708219</v>
      </c>
      <c r="C52" s="268">
        <v>154522835</v>
      </c>
      <c r="D52" s="265">
        <f t="shared" si="5"/>
        <v>188231054</v>
      </c>
    </row>
    <row r="53" spans="1:6" x14ac:dyDescent="0.2">
      <c r="A53" s="269">
        <v>2015</v>
      </c>
      <c r="B53" s="268">
        <v>32801052</v>
      </c>
      <c r="C53" s="268">
        <v>149040039</v>
      </c>
      <c r="D53" s="265">
        <f t="shared" si="5"/>
        <v>181841091</v>
      </c>
    </row>
    <row r="54" spans="1:6" x14ac:dyDescent="0.2">
      <c r="A54" s="269">
        <v>2016</v>
      </c>
      <c r="B54" s="268">
        <v>39873401</v>
      </c>
      <c r="C54" s="268">
        <v>152335606</v>
      </c>
      <c r="D54" s="265">
        <f t="shared" ref="D54:D55" si="6">SUM(B54:C54)</f>
        <v>192209007</v>
      </c>
    </row>
    <row r="55" spans="1:6" x14ac:dyDescent="0.2">
      <c r="A55" s="269">
        <v>2017</v>
      </c>
      <c r="B55" s="268">
        <v>33859792</v>
      </c>
      <c r="C55" s="268">
        <v>155810791</v>
      </c>
      <c r="D55" s="265">
        <f t="shared" si="6"/>
        <v>189670583</v>
      </c>
    </row>
    <row r="56" spans="1:6" x14ac:dyDescent="0.2">
      <c r="A56" s="269">
        <v>2018</v>
      </c>
      <c r="B56" s="268">
        <v>35449226</v>
      </c>
      <c r="C56" s="268">
        <v>140635017</v>
      </c>
      <c r="D56" s="265">
        <f t="shared" ref="D56" si="7">SUM(B56:C56)</f>
        <v>176084243</v>
      </c>
    </row>
    <row r="57" spans="1:6" x14ac:dyDescent="0.2">
      <c r="A57" s="110" t="s">
        <v>163</v>
      </c>
      <c r="B57" s="201"/>
      <c r="C57" s="201"/>
      <c r="D57" s="201"/>
      <c r="E57" s="201"/>
      <c r="F57" s="201"/>
    </row>
    <row r="60" spans="1:6" x14ac:dyDescent="0.2">
      <c r="A60" s="3" t="s">
        <v>43</v>
      </c>
      <c r="B60" s="98" t="s">
        <v>49</v>
      </c>
      <c r="C60" s="98" t="s">
        <v>50</v>
      </c>
      <c r="D60" s="98" t="s">
        <v>41</v>
      </c>
    </row>
    <row r="61" spans="1:6" x14ac:dyDescent="0.2">
      <c r="A61" s="94">
        <v>1996</v>
      </c>
      <c r="B61" s="267">
        <v>183457050.91</v>
      </c>
      <c r="C61" s="267">
        <v>446254389.62</v>
      </c>
      <c r="D61" s="265">
        <f t="shared" ref="D61:D77" si="8">SUM(B61:C61)</f>
        <v>629711440.52999997</v>
      </c>
    </row>
    <row r="62" spans="1:6" x14ac:dyDescent="0.2">
      <c r="A62" s="94">
        <v>1997</v>
      </c>
      <c r="B62" s="267">
        <v>161111699.59999999</v>
      </c>
      <c r="C62" s="267">
        <v>541361881.30999994</v>
      </c>
      <c r="D62" s="265">
        <f t="shared" si="8"/>
        <v>702473580.90999997</v>
      </c>
    </row>
    <row r="63" spans="1:6" x14ac:dyDescent="0.2">
      <c r="A63" s="94">
        <v>1998</v>
      </c>
      <c r="B63" s="267">
        <v>157557735.18000001</v>
      </c>
      <c r="C63" s="267">
        <v>685117496.95000005</v>
      </c>
      <c r="D63" s="265">
        <f t="shared" si="8"/>
        <v>842675232.13000011</v>
      </c>
    </row>
    <row r="64" spans="1:6" x14ac:dyDescent="0.2">
      <c r="A64" s="94">
        <v>1999</v>
      </c>
      <c r="B64" s="267">
        <v>172854586.75</v>
      </c>
      <c r="C64" s="267">
        <v>582054466.88999999</v>
      </c>
      <c r="D64" s="265">
        <f t="shared" si="8"/>
        <v>754909053.63999999</v>
      </c>
    </row>
    <row r="65" spans="1:4" x14ac:dyDescent="0.2">
      <c r="A65" s="94">
        <v>2000</v>
      </c>
      <c r="B65" s="267">
        <v>213721581.31999999</v>
      </c>
      <c r="C65" s="267">
        <v>607233776.79999995</v>
      </c>
      <c r="D65" s="265">
        <f t="shared" si="8"/>
        <v>820955358.11999989</v>
      </c>
    </row>
    <row r="66" spans="1:4" x14ac:dyDescent="0.2">
      <c r="A66" s="94">
        <v>2001</v>
      </c>
      <c r="B66" s="267">
        <v>223094302.87</v>
      </c>
      <c r="C66" s="267">
        <v>710020824.85000002</v>
      </c>
      <c r="D66" s="265">
        <f t="shared" si="8"/>
        <v>933115127.72000003</v>
      </c>
    </row>
    <row r="67" spans="1:4" x14ac:dyDescent="0.2">
      <c r="A67" s="94">
        <v>2002</v>
      </c>
      <c r="B67" s="267">
        <v>203763724.24000001</v>
      </c>
      <c r="C67" s="267">
        <v>729726234.60000002</v>
      </c>
      <c r="D67" s="265">
        <f t="shared" si="8"/>
        <v>933489958.84000003</v>
      </c>
    </row>
    <row r="68" spans="1:4" x14ac:dyDescent="0.2">
      <c r="A68" s="94">
        <v>2003</v>
      </c>
      <c r="B68" s="267">
        <v>207600332.15000001</v>
      </c>
      <c r="C68" s="267">
        <v>720287535.44000006</v>
      </c>
      <c r="D68" s="265">
        <f t="shared" si="8"/>
        <v>927887867.59000003</v>
      </c>
    </row>
    <row r="69" spans="1:4" x14ac:dyDescent="0.2">
      <c r="A69" s="94">
        <v>2004</v>
      </c>
      <c r="B69" s="267">
        <v>229304977.13999999</v>
      </c>
      <c r="C69" s="267">
        <v>832752107.15999997</v>
      </c>
      <c r="D69" s="265">
        <f t="shared" si="8"/>
        <v>1062057084.3</v>
      </c>
    </row>
    <row r="70" spans="1:4" x14ac:dyDescent="0.2">
      <c r="A70" s="94">
        <v>2005</v>
      </c>
      <c r="B70" s="267">
        <v>305963335.01999998</v>
      </c>
      <c r="C70" s="267">
        <v>648467920.88999999</v>
      </c>
      <c r="D70" s="265">
        <f t="shared" si="8"/>
        <v>954431255.90999997</v>
      </c>
    </row>
    <row r="71" spans="1:4" x14ac:dyDescent="0.2">
      <c r="A71" s="269">
        <v>2006</v>
      </c>
      <c r="B71" s="268">
        <v>238103347.68000001</v>
      </c>
      <c r="C71" s="268">
        <v>811757674.63999999</v>
      </c>
      <c r="D71" s="265">
        <f t="shared" si="8"/>
        <v>1049861022.3199999</v>
      </c>
    </row>
    <row r="72" spans="1:4" x14ac:dyDescent="0.2">
      <c r="A72" s="269">
        <v>2007</v>
      </c>
      <c r="B72" s="268">
        <v>152415977.69999999</v>
      </c>
      <c r="C72" s="268">
        <v>814573273.20000005</v>
      </c>
      <c r="D72" s="265">
        <f t="shared" si="8"/>
        <v>966989250.9000001</v>
      </c>
    </row>
    <row r="73" spans="1:4" x14ac:dyDescent="0.2">
      <c r="A73" s="269">
        <v>2008</v>
      </c>
      <c r="B73" s="268">
        <v>192818497.09</v>
      </c>
      <c r="C73" s="268">
        <v>873575698.74000001</v>
      </c>
      <c r="D73" s="265">
        <f t="shared" si="8"/>
        <v>1066394195.83</v>
      </c>
    </row>
    <row r="74" spans="1:4" x14ac:dyDescent="0.2">
      <c r="A74" s="269">
        <v>2009</v>
      </c>
      <c r="B74" s="268">
        <v>284783987.41000003</v>
      </c>
      <c r="C74" s="268">
        <v>878667587.25999999</v>
      </c>
      <c r="D74" s="265">
        <f t="shared" si="8"/>
        <v>1163451574.6700001</v>
      </c>
    </row>
    <row r="75" spans="1:4" x14ac:dyDescent="0.2">
      <c r="A75" s="269">
        <v>2010</v>
      </c>
      <c r="B75" s="268">
        <v>288772054.36000001</v>
      </c>
      <c r="C75" s="268">
        <v>882242484.75999999</v>
      </c>
      <c r="D75" s="265">
        <f t="shared" si="8"/>
        <v>1171014539.1199999</v>
      </c>
    </row>
    <row r="76" spans="1:4" x14ac:dyDescent="0.2">
      <c r="A76" s="269">
        <v>2011</v>
      </c>
      <c r="B76" s="268">
        <v>267458800.84999999</v>
      </c>
      <c r="C76" s="268">
        <v>1020495916.29</v>
      </c>
      <c r="D76" s="265">
        <f t="shared" si="8"/>
        <v>1287954717.1399999</v>
      </c>
    </row>
    <row r="77" spans="1:4" x14ac:dyDescent="0.2">
      <c r="A77" s="269">
        <v>2012</v>
      </c>
      <c r="B77" s="268">
        <v>212679647.19999999</v>
      </c>
      <c r="C77" s="268">
        <v>967624147.84000003</v>
      </c>
      <c r="D77" s="265">
        <f t="shared" si="8"/>
        <v>1180303795.04</v>
      </c>
    </row>
    <row r="78" spans="1:4" x14ac:dyDescent="0.2">
      <c r="A78" s="269">
        <v>2013</v>
      </c>
      <c r="B78" s="268">
        <v>262740299.11000001</v>
      </c>
      <c r="C78" s="268">
        <v>886656660.42999995</v>
      </c>
      <c r="D78" s="265">
        <f t="shared" ref="D78:D80" si="9">SUM(B78:C78)</f>
        <v>1149396959.54</v>
      </c>
    </row>
    <row r="79" spans="1:4" x14ac:dyDescent="0.2">
      <c r="A79" s="269">
        <v>2014</v>
      </c>
      <c r="B79" s="268">
        <v>204591312.11000001</v>
      </c>
      <c r="C79" s="268">
        <v>1011809685.58</v>
      </c>
      <c r="D79" s="265">
        <f t="shared" si="9"/>
        <v>1216400997.6900001</v>
      </c>
    </row>
    <row r="80" spans="1:4" x14ac:dyDescent="0.2">
      <c r="A80" s="269">
        <v>2015</v>
      </c>
      <c r="B80" s="268">
        <v>201356222.63</v>
      </c>
      <c r="C80" s="268">
        <v>996224285.65999997</v>
      </c>
      <c r="D80" s="265">
        <f t="shared" si="9"/>
        <v>1197580508.29</v>
      </c>
    </row>
    <row r="81" spans="1:6" x14ac:dyDescent="0.2">
      <c r="A81" s="269">
        <v>2016</v>
      </c>
      <c r="B81" s="268">
        <v>251169841.58000001</v>
      </c>
      <c r="C81" s="268">
        <v>1019311597.85</v>
      </c>
      <c r="D81" s="265">
        <f t="shared" ref="D81:D82" si="10">SUM(B81:C81)</f>
        <v>1270481439.4300001</v>
      </c>
    </row>
    <row r="82" spans="1:6" x14ac:dyDescent="0.2">
      <c r="A82" s="269">
        <v>2017</v>
      </c>
      <c r="B82" s="268">
        <v>212161077.37</v>
      </c>
      <c r="C82" s="268">
        <v>1060579617.61</v>
      </c>
      <c r="D82" s="265">
        <f t="shared" si="10"/>
        <v>1272740694.98</v>
      </c>
    </row>
    <row r="83" spans="1:6" x14ac:dyDescent="0.2">
      <c r="A83" s="269">
        <v>2018</v>
      </c>
      <c r="B83" s="268">
        <v>222803656.69</v>
      </c>
      <c r="C83" s="268">
        <v>971865705.09000003</v>
      </c>
      <c r="D83" s="265">
        <f t="shared" ref="D83" si="11">SUM(B83:C83)</f>
        <v>1194669361.78</v>
      </c>
    </row>
    <row r="84" spans="1:6" x14ac:dyDescent="0.2">
      <c r="A84" s="110" t="s">
        <v>163</v>
      </c>
      <c r="B84" s="201"/>
      <c r="C84" s="201"/>
      <c r="D84" s="201"/>
      <c r="E84" s="201"/>
      <c r="F84" s="201"/>
    </row>
    <row r="87" spans="1:6" x14ac:dyDescent="0.2">
      <c r="A87" s="3" t="s">
        <v>37</v>
      </c>
      <c r="B87" s="98" t="s">
        <v>49</v>
      </c>
      <c r="C87" s="98" t="s">
        <v>50</v>
      </c>
      <c r="D87" s="98" t="s">
        <v>41</v>
      </c>
    </row>
    <row r="88" spans="1:6" x14ac:dyDescent="0.2">
      <c r="A88" s="94">
        <v>1996</v>
      </c>
      <c r="B88" s="118">
        <v>1159183</v>
      </c>
      <c r="C88" s="118">
        <v>2441687</v>
      </c>
      <c r="D88" s="117">
        <f t="shared" ref="D88:D105" si="12">SUM(B88:C88)</f>
        <v>3600870</v>
      </c>
    </row>
    <row r="89" spans="1:6" x14ac:dyDescent="0.2">
      <c r="A89" s="94">
        <v>1997</v>
      </c>
      <c r="B89" s="118">
        <v>1075723</v>
      </c>
      <c r="C89" s="118">
        <v>2790184</v>
      </c>
      <c r="D89" s="117">
        <f t="shared" si="12"/>
        <v>3865907</v>
      </c>
    </row>
    <row r="90" spans="1:6" x14ac:dyDescent="0.2">
      <c r="A90" s="94">
        <v>1998</v>
      </c>
      <c r="B90" s="118">
        <v>1032844</v>
      </c>
      <c r="C90" s="118">
        <v>3040186</v>
      </c>
      <c r="D90" s="117">
        <f t="shared" si="12"/>
        <v>4073030</v>
      </c>
    </row>
    <row r="91" spans="1:6" x14ac:dyDescent="0.2">
      <c r="A91" s="94">
        <v>1999</v>
      </c>
      <c r="B91" s="118">
        <v>1314239</v>
      </c>
      <c r="C91" s="118">
        <v>3176363</v>
      </c>
      <c r="D91" s="117">
        <f t="shared" si="12"/>
        <v>4490602</v>
      </c>
    </row>
    <row r="92" spans="1:6" x14ac:dyDescent="0.2">
      <c r="A92" s="94">
        <v>2000</v>
      </c>
      <c r="B92" s="118">
        <v>1492990</v>
      </c>
      <c r="C92" s="118">
        <v>3187091</v>
      </c>
      <c r="D92" s="117">
        <f t="shared" si="12"/>
        <v>4680081</v>
      </c>
    </row>
    <row r="93" spans="1:6" x14ac:dyDescent="0.2">
      <c r="A93" s="94">
        <v>2001</v>
      </c>
      <c r="B93" s="118">
        <v>1492670</v>
      </c>
      <c r="C93" s="118">
        <v>3464279</v>
      </c>
      <c r="D93" s="117">
        <f t="shared" si="12"/>
        <v>4956949</v>
      </c>
    </row>
    <row r="94" spans="1:6" x14ac:dyDescent="0.2">
      <c r="A94" s="94">
        <v>2002</v>
      </c>
      <c r="B94" s="118">
        <v>1437021</v>
      </c>
      <c r="C94" s="118">
        <v>3604830</v>
      </c>
      <c r="D94" s="117">
        <f t="shared" si="12"/>
        <v>5041851</v>
      </c>
    </row>
    <row r="95" spans="1:6" x14ac:dyDescent="0.2">
      <c r="A95" s="94">
        <v>2003</v>
      </c>
      <c r="B95" s="118">
        <v>1562713</v>
      </c>
      <c r="C95" s="118">
        <v>3759672</v>
      </c>
      <c r="D95" s="117">
        <f t="shared" si="12"/>
        <v>5322385</v>
      </c>
    </row>
    <row r="96" spans="1:6" x14ac:dyDescent="0.2">
      <c r="A96" s="94">
        <v>2004</v>
      </c>
      <c r="B96" s="118">
        <v>1517767</v>
      </c>
      <c r="C96" s="118">
        <v>4034808</v>
      </c>
      <c r="D96" s="117">
        <f t="shared" si="12"/>
        <v>5552575</v>
      </c>
    </row>
    <row r="97" spans="1:6" x14ac:dyDescent="0.2">
      <c r="A97" s="94">
        <v>2005</v>
      </c>
      <c r="B97" s="118">
        <v>2008630</v>
      </c>
      <c r="C97" s="118">
        <v>3546200</v>
      </c>
      <c r="D97" s="117">
        <f t="shared" si="12"/>
        <v>5554830</v>
      </c>
    </row>
    <row r="98" spans="1:6" x14ac:dyDescent="0.2">
      <c r="A98" s="94">
        <v>2006</v>
      </c>
      <c r="B98" s="118">
        <v>1671406</v>
      </c>
      <c r="C98" s="118">
        <v>4112405</v>
      </c>
      <c r="D98" s="117">
        <f t="shared" si="12"/>
        <v>5783811</v>
      </c>
    </row>
    <row r="99" spans="1:6" x14ac:dyDescent="0.2">
      <c r="A99" s="94">
        <v>2007</v>
      </c>
      <c r="B99" s="118">
        <v>1297016</v>
      </c>
      <c r="C99" s="118">
        <v>4413805</v>
      </c>
      <c r="D99" s="117">
        <f t="shared" si="12"/>
        <v>5710821</v>
      </c>
    </row>
    <row r="100" spans="1:6" x14ac:dyDescent="0.2">
      <c r="A100" s="94">
        <v>2008</v>
      </c>
      <c r="B100" s="118">
        <v>1420311</v>
      </c>
      <c r="C100" s="118">
        <v>4631283</v>
      </c>
      <c r="D100" s="117">
        <f t="shared" si="12"/>
        <v>6051594</v>
      </c>
    </row>
    <row r="101" spans="1:6" x14ac:dyDescent="0.2">
      <c r="A101" s="94">
        <v>2009</v>
      </c>
      <c r="B101" s="118">
        <v>1951245</v>
      </c>
      <c r="C101" s="118">
        <v>4257605</v>
      </c>
      <c r="D101" s="117">
        <f t="shared" si="12"/>
        <v>6208850</v>
      </c>
    </row>
    <row r="102" spans="1:6" x14ac:dyDescent="0.2">
      <c r="A102" s="94">
        <v>2010</v>
      </c>
      <c r="B102" s="118">
        <v>1796629</v>
      </c>
      <c r="C102" s="118">
        <v>4447730</v>
      </c>
      <c r="D102" s="117">
        <f t="shared" si="12"/>
        <v>6244359</v>
      </c>
    </row>
    <row r="103" spans="1:6" x14ac:dyDescent="0.2">
      <c r="A103" s="94">
        <v>2011</v>
      </c>
      <c r="B103" s="118">
        <v>1788553</v>
      </c>
      <c r="C103" s="118">
        <v>4673431</v>
      </c>
      <c r="D103" s="117">
        <f t="shared" si="12"/>
        <v>6461984</v>
      </c>
    </row>
    <row r="104" spans="1:6" x14ac:dyDescent="0.2">
      <c r="A104" s="94">
        <v>2012</v>
      </c>
      <c r="B104" s="118">
        <v>1755272</v>
      </c>
      <c r="C104" s="118">
        <v>4711976</v>
      </c>
      <c r="D104" s="117">
        <f t="shared" si="12"/>
        <v>6467248</v>
      </c>
    </row>
    <row r="105" spans="1:6" x14ac:dyDescent="0.2">
      <c r="A105" s="94">
        <v>2013</v>
      </c>
      <c r="B105" s="118">
        <v>1829741</v>
      </c>
      <c r="C105" s="118">
        <v>4784834</v>
      </c>
      <c r="D105" s="117">
        <f t="shared" si="12"/>
        <v>6614575</v>
      </c>
    </row>
    <row r="106" spans="1:6" x14ac:dyDescent="0.2">
      <c r="A106" s="94">
        <v>2014</v>
      </c>
      <c r="B106" s="118">
        <v>1724775</v>
      </c>
      <c r="C106" s="118">
        <v>5258287</v>
      </c>
      <c r="D106" s="117">
        <f t="shared" ref="D106:D107" si="13">SUM(B106:C106)</f>
        <v>6983062</v>
      </c>
    </row>
    <row r="107" spans="1:6" x14ac:dyDescent="0.2">
      <c r="A107" s="94">
        <v>2015</v>
      </c>
      <c r="B107" s="118">
        <v>1857724</v>
      </c>
      <c r="C107" s="118">
        <v>5187607</v>
      </c>
      <c r="D107" s="117">
        <f t="shared" si="13"/>
        <v>7045331</v>
      </c>
    </row>
    <row r="108" spans="1:6" x14ac:dyDescent="0.2">
      <c r="A108" s="94">
        <v>2016</v>
      </c>
      <c r="B108" s="118">
        <v>1969019</v>
      </c>
      <c r="C108" s="118">
        <v>5362408</v>
      </c>
      <c r="D108" s="117">
        <f t="shared" ref="D108:D109" si="14">SUM(B108:C108)</f>
        <v>7331427</v>
      </c>
    </row>
    <row r="109" spans="1:6" x14ac:dyDescent="0.2">
      <c r="A109" s="94">
        <v>2017</v>
      </c>
      <c r="B109" s="118">
        <v>1888599</v>
      </c>
      <c r="C109" s="118">
        <v>5620813</v>
      </c>
      <c r="D109" s="117">
        <f t="shared" si="14"/>
        <v>7509412</v>
      </c>
    </row>
    <row r="110" spans="1:6" x14ac:dyDescent="0.2">
      <c r="A110" s="94">
        <v>2018</v>
      </c>
      <c r="B110" s="118">
        <v>2112784</v>
      </c>
      <c r="C110" s="118">
        <v>5542842</v>
      </c>
      <c r="D110" s="117">
        <f t="shared" ref="D110" si="15">SUM(B110:C110)</f>
        <v>7655626</v>
      </c>
    </row>
    <row r="111" spans="1:6" x14ac:dyDescent="0.2">
      <c r="A111" s="110" t="s">
        <v>163</v>
      </c>
      <c r="B111" s="201"/>
      <c r="C111" s="201"/>
      <c r="D111" s="201"/>
      <c r="E111" s="201"/>
      <c r="F111" s="201"/>
    </row>
    <row r="112" spans="1:6" x14ac:dyDescent="0.2">
      <c r="A112" s="55"/>
    </row>
  </sheetData>
  <phoneticPr fontId="5" type="noConversion"/>
  <hyperlinks>
    <hyperlink ref="A2" location="Sommaire!A1" display="Retour au menu &quot;Films en salles&quot;" xr:uid="{00000000-0004-0000-15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59" max="16383" man="1"/>
  </rowBreaks>
  <legacyDrawingHF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BDD1E-DFFF-4724-9E90-A9FEDEC28AF4}">
  <dimension ref="A1"/>
  <sheetViews>
    <sheetView workbookViewId="0"/>
  </sheetViews>
  <sheetFormatPr baseColWidth="10" defaultRowHeight="12"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90"/>
  <sheetViews>
    <sheetView workbookViewId="0"/>
  </sheetViews>
  <sheetFormatPr baseColWidth="10" defaultRowHeight="12" x14ac:dyDescent="0.2"/>
  <cols>
    <col min="1" max="1" width="7.7109375" style="136" customWidth="1"/>
    <col min="2" max="2" width="11.7109375" style="136" customWidth="1"/>
    <col min="3" max="3" width="12.140625" style="137" customWidth="1"/>
    <col min="4" max="4" width="16.5703125" style="137" customWidth="1"/>
    <col min="5" max="5" width="16.85546875" style="137" customWidth="1"/>
    <col min="6" max="6" width="15.140625" style="137" bestFit="1" customWidth="1"/>
    <col min="7" max="7" width="16.140625" style="137" customWidth="1"/>
    <col min="8" max="8" width="21" style="137" customWidth="1"/>
    <col min="9" max="20" width="9.28515625" style="137" customWidth="1"/>
    <col min="21" max="256" width="11.42578125" style="137"/>
    <col min="257" max="257" width="7.7109375" style="137" customWidth="1"/>
    <col min="258" max="258" width="11.7109375" style="137" customWidth="1"/>
    <col min="259" max="259" width="11.5703125" style="137" customWidth="1"/>
    <col min="260" max="262" width="15.140625" style="137" bestFit="1" customWidth="1"/>
    <col min="263" max="263" width="16.140625" style="137" customWidth="1"/>
    <col min="264" max="264" width="21" style="137" customWidth="1"/>
    <col min="265" max="276" width="9.28515625" style="137" customWidth="1"/>
    <col min="277" max="512" width="11.42578125" style="137"/>
    <col min="513" max="513" width="7.7109375" style="137" customWidth="1"/>
    <col min="514" max="514" width="11.7109375" style="137" customWidth="1"/>
    <col min="515" max="515" width="11.5703125" style="137" customWidth="1"/>
    <col min="516" max="518" width="15.140625" style="137" bestFit="1" customWidth="1"/>
    <col min="519" max="519" width="16.140625" style="137" customWidth="1"/>
    <col min="520" max="520" width="21" style="137" customWidth="1"/>
    <col min="521" max="532" width="9.28515625" style="137" customWidth="1"/>
    <col min="533" max="768" width="11.42578125" style="137"/>
    <col min="769" max="769" width="7.7109375" style="137" customWidth="1"/>
    <col min="770" max="770" width="11.7109375" style="137" customWidth="1"/>
    <col min="771" max="771" width="11.5703125" style="137" customWidth="1"/>
    <col min="772" max="774" width="15.140625" style="137" bestFit="1" customWidth="1"/>
    <col min="775" max="775" width="16.140625" style="137" customWidth="1"/>
    <col min="776" max="776" width="21" style="137" customWidth="1"/>
    <col min="777" max="788" width="9.28515625" style="137" customWidth="1"/>
    <col min="789" max="1024" width="11.42578125" style="137"/>
    <col min="1025" max="1025" width="7.7109375" style="137" customWidth="1"/>
    <col min="1026" max="1026" width="11.7109375" style="137" customWidth="1"/>
    <col min="1027" max="1027" width="11.5703125" style="137" customWidth="1"/>
    <col min="1028" max="1030" width="15.140625" style="137" bestFit="1" customWidth="1"/>
    <col min="1031" max="1031" width="16.140625" style="137" customWidth="1"/>
    <col min="1032" max="1032" width="21" style="137" customWidth="1"/>
    <col min="1033" max="1044" width="9.28515625" style="137" customWidth="1"/>
    <col min="1045" max="1280" width="11.42578125" style="137"/>
    <col min="1281" max="1281" width="7.7109375" style="137" customWidth="1"/>
    <col min="1282" max="1282" width="11.7109375" style="137" customWidth="1"/>
    <col min="1283" max="1283" width="11.5703125" style="137" customWidth="1"/>
    <col min="1284" max="1286" width="15.140625" style="137" bestFit="1" customWidth="1"/>
    <col min="1287" max="1287" width="16.140625" style="137" customWidth="1"/>
    <col min="1288" max="1288" width="21" style="137" customWidth="1"/>
    <col min="1289" max="1300" width="9.28515625" style="137" customWidth="1"/>
    <col min="1301" max="1536" width="11.42578125" style="137"/>
    <col min="1537" max="1537" width="7.7109375" style="137" customWidth="1"/>
    <col min="1538" max="1538" width="11.7109375" style="137" customWidth="1"/>
    <col min="1539" max="1539" width="11.5703125" style="137" customWidth="1"/>
    <col min="1540" max="1542" width="15.140625" style="137" bestFit="1" customWidth="1"/>
    <col min="1543" max="1543" width="16.140625" style="137" customWidth="1"/>
    <col min="1544" max="1544" width="21" style="137" customWidth="1"/>
    <col min="1545" max="1556" width="9.28515625" style="137" customWidth="1"/>
    <col min="1557" max="1792" width="11.42578125" style="137"/>
    <col min="1793" max="1793" width="7.7109375" style="137" customWidth="1"/>
    <col min="1794" max="1794" width="11.7109375" style="137" customWidth="1"/>
    <col min="1795" max="1795" width="11.5703125" style="137" customWidth="1"/>
    <col min="1796" max="1798" width="15.140625" style="137" bestFit="1" customWidth="1"/>
    <col min="1799" max="1799" width="16.140625" style="137" customWidth="1"/>
    <col min="1800" max="1800" width="21" style="137" customWidth="1"/>
    <col min="1801" max="1812" width="9.28515625" style="137" customWidth="1"/>
    <col min="1813" max="2048" width="11.42578125" style="137"/>
    <col min="2049" max="2049" width="7.7109375" style="137" customWidth="1"/>
    <col min="2050" max="2050" width="11.7109375" style="137" customWidth="1"/>
    <col min="2051" max="2051" width="11.5703125" style="137" customWidth="1"/>
    <col min="2052" max="2054" width="15.140625" style="137" bestFit="1" customWidth="1"/>
    <col min="2055" max="2055" width="16.140625" style="137" customWidth="1"/>
    <col min="2056" max="2056" width="21" style="137" customWidth="1"/>
    <col min="2057" max="2068" width="9.28515625" style="137" customWidth="1"/>
    <col min="2069" max="2304" width="11.42578125" style="137"/>
    <col min="2305" max="2305" width="7.7109375" style="137" customWidth="1"/>
    <col min="2306" max="2306" width="11.7109375" style="137" customWidth="1"/>
    <col min="2307" max="2307" width="11.5703125" style="137" customWidth="1"/>
    <col min="2308" max="2310" width="15.140625" style="137" bestFit="1" customWidth="1"/>
    <col min="2311" max="2311" width="16.140625" style="137" customWidth="1"/>
    <col min="2312" max="2312" width="21" style="137" customWidth="1"/>
    <col min="2313" max="2324" width="9.28515625" style="137" customWidth="1"/>
    <col min="2325" max="2560" width="11.42578125" style="137"/>
    <col min="2561" max="2561" width="7.7109375" style="137" customWidth="1"/>
    <col min="2562" max="2562" width="11.7109375" style="137" customWidth="1"/>
    <col min="2563" max="2563" width="11.5703125" style="137" customWidth="1"/>
    <col min="2564" max="2566" width="15.140625" style="137" bestFit="1" customWidth="1"/>
    <col min="2567" max="2567" width="16.140625" style="137" customWidth="1"/>
    <col min="2568" max="2568" width="21" style="137" customWidth="1"/>
    <col min="2569" max="2580" width="9.28515625" style="137" customWidth="1"/>
    <col min="2581" max="2816" width="11.42578125" style="137"/>
    <col min="2817" max="2817" width="7.7109375" style="137" customWidth="1"/>
    <col min="2818" max="2818" width="11.7109375" style="137" customWidth="1"/>
    <col min="2819" max="2819" width="11.5703125" style="137" customWidth="1"/>
    <col min="2820" max="2822" width="15.140625" style="137" bestFit="1" customWidth="1"/>
    <col min="2823" max="2823" width="16.140625" style="137" customWidth="1"/>
    <col min="2824" max="2824" width="21" style="137" customWidth="1"/>
    <col min="2825" max="2836" width="9.28515625" style="137" customWidth="1"/>
    <col min="2837" max="3072" width="11.42578125" style="137"/>
    <col min="3073" max="3073" width="7.7109375" style="137" customWidth="1"/>
    <col min="3074" max="3074" width="11.7109375" style="137" customWidth="1"/>
    <col min="3075" max="3075" width="11.5703125" style="137" customWidth="1"/>
    <col min="3076" max="3078" width="15.140625" style="137" bestFit="1" customWidth="1"/>
    <col min="3079" max="3079" width="16.140625" style="137" customWidth="1"/>
    <col min="3080" max="3080" width="21" style="137" customWidth="1"/>
    <col min="3081" max="3092" width="9.28515625" style="137" customWidth="1"/>
    <col min="3093" max="3328" width="11.42578125" style="137"/>
    <col min="3329" max="3329" width="7.7109375" style="137" customWidth="1"/>
    <col min="3330" max="3330" width="11.7109375" style="137" customWidth="1"/>
    <col min="3331" max="3331" width="11.5703125" style="137" customWidth="1"/>
    <col min="3332" max="3334" width="15.140625" style="137" bestFit="1" customWidth="1"/>
    <col min="3335" max="3335" width="16.140625" style="137" customWidth="1"/>
    <col min="3336" max="3336" width="21" style="137" customWidth="1"/>
    <col min="3337" max="3348" width="9.28515625" style="137" customWidth="1"/>
    <col min="3349" max="3584" width="11.42578125" style="137"/>
    <col min="3585" max="3585" width="7.7109375" style="137" customWidth="1"/>
    <col min="3586" max="3586" width="11.7109375" style="137" customWidth="1"/>
    <col min="3587" max="3587" width="11.5703125" style="137" customWidth="1"/>
    <col min="3588" max="3590" width="15.140625" style="137" bestFit="1" customWidth="1"/>
    <col min="3591" max="3591" width="16.140625" style="137" customWidth="1"/>
    <col min="3592" max="3592" width="21" style="137" customWidth="1"/>
    <col min="3593" max="3604" width="9.28515625" style="137" customWidth="1"/>
    <col min="3605" max="3840" width="11.42578125" style="137"/>
    <col min="3841" max="3841" width="7.7109375" style="137" customWidth="1"/>
    <col min="3842" max="3842" width="11.7109375" style="137" customWidth="1"/>
    <col min="3843" max="3843" width="11.5703125" style="137" customWidth="1"/>
    <col min="3844" max="3846" width="15.140625" style="137" bestFit="1" customWidth="1"/>
    <col min="3847" max="3847" width="16.140625" style="137" customWidth="1"/>
    <col min="3848" max="3848" width="21" style="137" customWidth="1"/>
    <col min="3849" max="3860" width="9.28515625" style="137" customWidth="1"/>
    <col min="3861" max="4096" width="11.42578125" style="137"/>
    <col min="4097" max="4097" width="7.7109375" style="137" customWidth="1"/>
    <col min="4098" max="4098" width="11.7109375" style="137" customWidth="1"/>
    <col min="4099" max="4099" width="11.5703125" style="137" customWidth="1"/>
    <col min="4100" max="4102" width="15.140625" style="137" bestFit="1" customWidth="1"/>
    <col min="4103" max="4103" width="16.140625" style="137" customWidth="1"/>
    <col min="4104" max="4104" width="21" style="137" customWidth="1"/>
    <col min="4105" max="4116" width="9.28515625" style="137" customWidth="1"/>
    <col min="4117" max="4352" width="11.42578125" style="137"/>
    <col min="4353" max="4353" width="7.7109375" style="137" customWidth="1"/>
    <col min="4354" max="4354" width="11.7109375" style="137" customWidth="1"/>
    <col min="4355" max="4355" width="11.5703125" style="137" customWidth="1"/>
    <col min="4356" max="4358" width="15.140625" style="137" bestFit="1" customWidth="1"/>
    <col min="4359" max="4359" width="16.140625" style="137" customWidth="1"/>
    <col min="4360" max="4360" width="21" style="137" customWidth="1"/>
    <col min="4361" max="4372" width="9.28515625" style="137" customWidth="1"/>
    <col min="4373" max="4608" width="11.42578125" style="137"/>
    <col min="4609" max="4609" width="7.7109375" style="137" customWidth="1"/>
    <col min="4610" max="4610" width="11.7109375" style="137" customWidth="1"/>
    <col min="4611" max="4611" width="11.5703125" style="137" customWidth="1"/>
    <col min="4612" max="4614" width="15.140625" style="137" bestFit="1" customWidth="1"/>
    <col min="4615" max="4615" width="16.140625" style="137" customWidth="1"/>
    <col min="4616" max="4616" width="21" style="137" customWidth="1"/>
    <col min="4617" max="4628" width="9.28515625" style="137" customWidth="1"/>
    <col min="4629" max="4864" width="11.42578125" style="137"/>
    <col min="4865" max="4865" width="7.7109375" style="137" customWidth="1"/>
    <col min="4866" max="4866" width="11.7109375" style="137" customWidth="1"/>
    <col min="4867" max="4867" width="11.5703125" style="137" customWidth="1"/>
    <col min="4868" max="4870" width="15.140625" style="137" bestFit="1" customWidth="1"/>
    <col min="4871" max="4871" width="16.140625" style="137" customWidth="1"/>
    <col min="4872" max="4872" width="21" style="137" customWidth="1"/>
    <col min="4873" max="4884" width="9.28515625" style="137" customWidth="1"/>
    <col min="4885" max="5120" width="11.42578125" style="137"/>
    <col min="5121" max="5121" width="7.7109375" style="137" customWidth="1"/>
    <col min="5122" max="5122" width="11.7109375" style="137" customWidth="1"/>
    <col min="5123" max="5123" width="11.5703125" style="137" customWidth="1"/>
    <col min="5124" max="5126" width="15.140625" style="137" bestFit="1" customWidth="1"/>
    <col min="5127" max="5127" width="16.140625" style="137" customWidth="1"/>
    <col min="5128" max="5128" width="21" style="137" customWidth="1"/>
    <col min="5129" max="5140" width="9.28515625" style="137" customWidth="1"/>
    <col min="5141" max="5376" width="11.42578125" style="137"/>
    <col min="5377" max="5377" width="7.7109375" style="137" customWidth="1"/>
    <col min="5378" max="5378" width="11.7109375" style="137" customWidth="1"/>
    <col min="5379" max="5379" width="11.5703125" style="137" customWidth="1"/>
    <col min="5380" max="5382" width="15.140625" style="137" bestFit="1" customWidth="1"/>
    <col min="5383" max="5383" width="16.140625" style="137" customWidth="1"/>
    <col min="5384" max="5384" width="21" style="137" customWidth="1"/>
    <col min="5385" max="5396" width="9.28515625" style="137" customWidth="1"/>
    <col min="5397" max="5632" width="11.42578125" style="137"/>
    <col min="5633" max="5633" width="7.7109375" style="137" customWidth="1"/>
    <col min="5634" max="5634" width="11.7109375" style="137" customWidth="1"/>
    <col min="5635" max="5635" width="11.5703125" style="137" customWidth="1"/>
    <col min="5636" max="5638" width="15.140625" style="137" bestFit="1" customWidth="1"/>
    <col min="5639" max="5639" width="16.140625" style="137" customWidth="1"/>
    <col min="5640" max="5640" width="21" style="137" customWidth="1"/>
    <col min="5641" max="5652" width="9.28515625" style="137" customWidth="1"/>
    <col min="5653" max="5888" width="11.42578125" style="137"/>
    <col min="5889" max="5889" width="7.7109375" style="137" customWidth="1"/>
    <col min="5890" max="5890" width="11.7109375" style="137" customWidth="1"/>
    <col min="5891" max="5891" width="11.5703125" style="137" customWidth="1"/>
    <col min="5892" max="5894" width="15.140625" style="137" bestFit="1" customWidth="1"/>
    <col min="5895" max="5895" width="16.140625" style="137" customWidth="1"/>
    <col min="5896" max="5896" width="21" style="137" customWidth="1"/>
    <col min="5897" max="5908" width="9.28515625" style="137" customWidth="1"/>
    <col min="5909" max="6144" width="11.42578125" style="137"/>
    <col min="6145" max="6145" width="7.7109375" style="137" customWidth="1"/>
    <col min="6146" max="6146" width="11.7109375" style="137" customWidth="1"/>
    <col min="6147" max="6147" width="11.5703125" style="137" customWidth="1"/>
    <col min="6148" max="6150" width="15.140625" style="137" bestFit="1" customWidth="1"/>
    <col min="6151" max="6151" width="16.140625" style="137" customWidth="1"/>
    <col min="6152" max="6152" width="21" style="137" customWidth="1"/>
    <col min="6153" max="6164" width="9.28515625" style="137" customWidth="1"/>
    <col min="6165" max="6400" width="11.42578125" style="137"/>
    <col min="6401" max="6401" width="7.7109375" style="137" customWidth="1"/>
    <col min="6402" max="6402" width="11.7109375" style="137" customWidth="1"/>
    <col min="6403" max="6403" width="11.5703125" style="137" customWidth="1"/>
    <col min="6404" max="6406" width="15.140625" style="137" bestFit="1" customWidth="1"/>
    <col min="6407" max="6407" width="16.140625" style="137" customWidth="1"/>
    <col min="6408" max="6408" width="21" style="137" customWidth="1"/>
    <col min="6409" max="6420" width="9.28515625" style="137" customWidth="1"/>
    <col min="6421" max="6656" width="11.42578125" style="137"/>
    <col min="6657" max="6657" width="7.7109375" style="137" customWidth="1"/>
    <col min="6658" max="6658" width="11.7109375" style="137" customWidth="1"/>
    <col min="6659" max="6659" width="11.5703125" style="137" customWidth="1"/>
    <col min="6660" max="6662" width="15.140625" style="137" bestFit="1" customWidth="1"/>
    <col min="6663" max="6663" width="16.140625" style="137" customWidth="1"/>
    <col min="6664" max="6664" width="21" style="137" customWidth="1"/>
    <col min="6665" max="6676" width="9.28515625" style="137" customWidth="1"/>
    <col min="6677" max="6912" width="11.42578125" style="137"/>
    <col min="6913" max="6913" width="7.7109375" style="137" customWidth="1"/>
    <col min="6914" max="6914" width="11.7109375" style="137" customWidth="1"/>
    <col min="6915" max="6915" width="11.5703125" style="137" customWidth="1"/>
    <col min="6916" max="6918" width="15.140625" style="137" bestFit="1" customWidth="1"/>
    <col min="6919" max="6919" width="16.140625" style="137" customWidth="1"/>
    <col min="6920" max="6920" width="21" style="137" customWidth="1"/>
    <col min="6921" max="6932" width="9.28515625" style="137" customWidth="1"/>
    <col min="6933" max="7168" width="11.42578125" style="137"/>
    <col min="7169" max="7169" width="7.7109375" style="137" customWidth="1"/>
    <col min="7170" max="7170" width="11.7109375" style="137" customWidth="1"/>
    <col min="7171" max="7171" width="11.5703125" style="137" customWidth="1"/>
    <col min="7172" max="7174" width="15.140625" style="137" bestFit="1" customWidth="1"/>
    <col min="7175" max="7175" width="16.140625" style="137" customWidth="1"/>
    <col min="7176" max="7176" width="21" style="137" customWidth="1"/>
    <col min="7177" max="7188" width="9.28515625" style="137" customWidth="1"/>
    <col min="7189" max="7424" width="11.42578125" style="137"/>
    <col min="7425" max="7425" width="7.7109375" style="137" customWidth="1"/>
    <col min="7426" max="7426" width="11.7109375" style="137" customWidth="1"/>
    <col min="7427" max="7427" width="11.5703125" style="137" customWidth="1"/>
    <col min="7428" max="7430" width="15.140625" style="137" bestFit="1" customWidth="1"/>
    <col min="7431" max="7431" width="16.140625" style="137" customWidth="1"/>
    <col min="7432" max="7432" width="21" style="137" customWidth="1"/>
    <col min="7433" max="7444" width="9.28515625" style="137" customWidth="1"/>
    <col min="7445" max="7680" width="11.42578125" style="137"/>
    <col min="7681" max="7681" width="7.7109375" style="137" customWidth="1"/>
    <col min="7682" max="7682" width="11.7109375" style="137" customWidth="1"/>
    <col min="7683" max="7683" width="11.5703125" style="137" customWidth="1"/>
    <col min="7684" max="7686" width="15.140625" style="137" bestFit="1" customWidth="1"/>
    <col min="7687" max="7687" width="16.140625" style="137" customWidth="1"/>
    <col min="7688" max="7688" width="21" style="137" customWidth="1"/>
    <col min="7689" max="7700" width="9.28515625" style="137" customWidth="1"/>
    <col min="7701" max="7936" width="11.42578125" style="137"/>
    <col min="7937" max="7937" width="7.7109375" style="137" customWidth="1"/>
    <col min="7938" max="7938" width="11.7109375" style="137" customWidth="1"/>
    <col min="7939" max="7939" width="11.5703125" style="137" customWidth="1"/>
    <col min="7940" max="7942" width="15.140625" style="137" bestFit="1" customWidth="1"/>
    <col min="7943" max="7943" width="16.140625" style="137" customWidth="1"/>
    <col min="7944" max="7944" width="21" style="137" customWidth="1"/>
    <col min="7945" max="7956" width="9.28515625" style="137" customWidth="1"/>
    <col min="7957" max="8192" width="11.42578125" style="137"/>
    <col min="8193" max="8193" width="7.7109375" style="137" customWidth="1"/>
    <col min="8194" max="8194" width="11.7109375" style="137" customWidth="1"/>
    <col min="8195" max="8195" width="11.5703125" style="137" customWidth="1"/>
    <col min="8196" max="8198" width="15.140625" style="137" bestFit="1" customWidth="1"/>
    <col min="8199" max="8199" width="16.140625" style="137" customWidth="1"/>
    <col min="8200" max="8200" width="21" style="137" customWidth="1"/>
    <col min="8201" max="8212" width="9.28515625" style="137" customWidth="1"/>
    <col min="8213" max="8448" width="11.42578125" style="137"/>
    <col min="8449" max="8449" width="7.7109375" style="137" customWidth="1"/>
    <col min="8450" max="8450" width="11.7109375" style="137" customWidth="1"/>
    <col min="8451" max="8451" width="11.5703125" style="137" customWidth="1"/>
    <col min="8452" max="8454" width="15.140625" style="137" bestFit="1" customWidth="1"/>
    <col min="8455" max="8455" width="16.140625" style="137" customWidth="1"/>
    <col min="8456" max="8456" width="21" style="137" customWidth="1"/>
    <col min="8457" max="8468" width="9.28515625" style="137" customWidth="1"/>
    <col min="8469" max="8704" width="11.42578125" style="137"/>
    <col min="8705" max="8705" width="7.7109375" style="137" customWidth="1"/>
    <col min="8706" max="8706" width="11.7109375" style="137" customWidth="1"/>
    <col min="8707" max="8707" width="11.5703125" style="137" customWidth="1"/>
    <col min="8708" max="8710" width="15.140625" style="137" bestFit="1" customWidth="1"/>
    <col min="8711" max="8711" width="16.140625" style="137" customWidth="1"/>
    <col min="8712" max="8712" width="21" style="137" customWidth="1"/>
    <col min="8713" max="8724" width="9.28515625" style="137" customWidth="1"/>
    <col min="8725" max="8960" width="11.42578125" style="137"/>
    <col min="8961" max="8961" width="7.7109375" style="137" customWidth="1"/>
    <col min="8962" max="8962" width="11.7109375" style="137" customWidth="1"/>
    <col min="8963" max="8963" width="11.5703125" style="137" customWidth="1"/>
    <col min="8964" max="8966" width="15.140625" style="137" bestFit="1" customWidth="1"/>
    <col min="8967" max="8967" width="16.140625" style="137" customWidth="1"/>
    <col min="8968" max="8968" width="21" style="137" customWidth="1"/>
    <col min="8969" max="8980" width="9.28515625" style="137" customWidth="1"/>
    <col min="8981" max="9216" width="11.42578125" style="137"/>
    <col min="9217" max="9217" width="7.7109375" style="137" customWidth="1"/>
    <col min="9218" max="9218" width="11.7109375" style="137" customWidth="1"/>
    <col min="9219" max="9219" width="11.5703125" style="137" customWidth="1"/>
    <col min="9220" max="9222" width="15.140625" style="137" bestFit="1" customWidth="1"/>
    <col min="9223" max="9223" width="16.140625" style="137" customWidth="1"/>
    <col min="9224" max="9224" width="21" style="137" customWidth="1"/>
    <col min="9225" max="9236" width="9.28515625" style="137" customWidth="1"/>
    <col min="9237" max="9472" width="11.42578125" style="137"/>
    <col min="9473" max="9473" width="7.7109375" style="137" customWidth="1"/>
    <col min="9474" max="9474" width="11.7109375" style="137" customWidth="1"/>
    <col min="9475" max="9475" width="11.5703125" style="137" customWidth="1"/>
    <col min="9476" max="9478" width="15.140625" style="137" bestFit="1" customWidth="1"/>
    <col min="9479" max="9479" width="16.140625" style="137" customWidth="1"/>
    <col min="9480" max="9480" width="21" style="137" customWidth="1"/>
    <col min="9481" max="9492" width="9.28515625" style="137" customWidth="1"/>
    <col min="9493" max="9728" width="11.42578125" style="137"/>
    <col min="9729" max="9729" width="7.7109375" style="137" customWidth="1"/>
    <col min="9730" max="9730" width="11.7109375" style="137" customWidth="1"/>
    <col min="9731" max="9731" width="11.5703125" style="137" customWidth="1"/>
    <col min="9732" max="9734" width="15.140625" style="137" bestFit="1" customWidth="1"/>
    <col min="9735" max="9735" width="16.140625" style="137" customWidth="1"/>
    <col min="9736" max="9736" width="21" style="137" customWidth="1"/>
    <col min="9737" max="9748" width="9.28515625" style="137" customWidth="1"/>
    <col min="9749" max="9984" width="11.42578125" style="137"/>
    <col min="9985" max="9985" width="7.7109375" style="137" customWidth="1"/>
    <col min="9986" max="9986" width="11.7109375" style="137" customWidth="1"/>
    <col min="9987" max="9987" width="11.5703125" style="137" customWidth="1"/>
    <col min="9988" max="9990" width="15.140625" style="137" bestFit="1" customWidth="1"/>
    <col min="9991" max="9991" width="16.140625" style="137" customWidth="1"/>
    <col min="9992" max="9992" width="21" style="137" customWidth="1"/>
    <col min="9993" max="10004" width="9.28515625" style="137" customWidth="1"/>
    <col min="10005" max="10240" width="11.42578125" style="137"/>
    <col min="10241" max="10241" width="7.7109375" style="137" customWidth="1"/>
    <col min="10242" max="10242" width="11.7109375" style="137" customWidth="1"/>
    <col min="10243" max="10243" width="11.5703125" style="137" customWidth="1"/>
    <col min="10244" max="10246" width="15.140625" style="137" bestFit="1" customWidth="1"/>
    <col min="10247" max="10247" width="16.140625" style="137" customWidth="1"/>
    <col min="10248" max="10248" width="21" style="137" customWidth="1"/>
    <col min="10249" max="10260" width="9.28515625" style="137" customWidth="1"/>
    <col min="10261" max="10496" width="11.42578125" style="137"/>
    <col min="10497" max="10497" width="7.7109375" style="137" customWidth="1"/>
    <col min="10498" max="10498" width="11.7109375" style="137" customWidth="1"/>
    <col min="10499" max="10499" width="11.5703125" style="137" customWidth="1"/>
    <col min="10500" max="10502" width="15.140625" style="137" bestFit="1" customWidth="1"/>
    <col min="10503" max="10503" width="16.140625" style="137" customWidth="1"/>
    <col min="10504" max="10504" width="21" style="137" customWidth="1"/>
    <col min="10505" max="10516" width="9.28515625" style="137" customWidth="1"/>
    <col min="10517" max="10752" width="11.42578125" style="137"/>
    <col min="10753" max="10753" width="7.7109375" style="137" customWidth="1"/>
    <col min="10754" max="10754" width="11.7109375" style="137" customWidth="1"/>
    <col min="10755" max="10755" width="11.5703125" style="137" customWidth="1"/>
    <col min="10756" max="10758" width="15.140625" style="137" bestFit="1" customWidth="1"/>
    <col min="10759" max="10759" width="16.140625" style="137" customWidth="1"/>
    <col min="10760" max="10760" width="21" style="137" customWidth="1"/>
    <col min="10761" max="10772" width="9.28515625" style="137" customWidth="1"/>
    <col min="10773" max="11008" width="11.42578125" style="137"/>
    <col min="11009" max="11009" width="7.7109375" style="137" customWidth="1"/>
    <col min="11010" max="11010" width="11.7109375" style="137" customWidth="1"/>
    <col min="11011" max="11011" width="11.5703125" style="137" customWidth="1"/>
    <col min="11012" max="11014" width="15.140625" style="137" bestFit="1" customWidth="1"/>
    <col min="11015" max="11015" width="16.140625" style="137" customWidth="1"/>
    <col min="11016" max="11016" width="21" style="137" customWidth="1"/>
    <col min="11017" max="11028" width="9.28515625" style="137" customWidth="1"/>
    <col min="11029" max="11264" width="11.42578125" style="137"/>
    <col min="11265" max="11265" width="7.7109375" style="137" customWidth="1"/>
    <col min="11266" max="11266" width="11.7109375" style="137" customWidth="1"/>
    <col min="11267" max="11267" width="11.5703125" style="137" customWidth="1"/>
    <col min="11268" max="11270" width="15.140625" style="137" bestFit="1" customWidth="1"/>
    <col min="11271" max="11271" width="16.140625" style="137" customWidth="1"/>
    <col min="11272" max="11272" width="21" style="137" customWidth="1"/>
    <col min="11273" max="11284" width="9.28515625" style="137" customWidth="1"/>
    <col min="11285" max="11520" width="11.42578125" style="137"/>
    <col min="11521" max="11521" width="7.7109375" style="137" customWidth="1"/>
    <col min="11522" max="11522" width="11.7109375" style="137" customWidth="1"/>
    <col min="11523" max="11523" width="11.5703125" style="137" customWidth="1"/>
    <col min="11524" max="11526" width="15.140625" style="137" bestFit="1" customWidth="1"/>
    <col min="11527" max="11527" width="16.140625" style="137" customWidth="1"/>
    <col min="11528" max="11528" width="21" style="137" customWidth="1"/>
    <col min="11529" max="11540" width="9.28515625" style="137" customWidth="1"/>
    <col min="11541" max="11776" width="11.42578125" style="137"/>
    <col min="11777" max="11777" width="7.7109375" style="137" customWidth="1"/>
    <col min="11778" max="11778" width="11.7109375" style="137" customWidth="1"/>
    <col min="11779" max="11779" width="11.5703125" style="137" customWidth="1"/>
    <col min="11780" max="11782" width="15.140625" style="137" bestFit="1" customWidth="1"/>
    <col min="11783" max="11783" width="16.140625" style="137" customWidth="1"/>
    <col min="11784" max="11784" width="21" style="137" customWidth="1"/>
    <col min="11785" max="11796" width="9.28515625" style="137" customWidth="1"/>
    <col min="11797" max="12032" width="11.42578125" style="137"/>
    <col min="12033" max="12033" width="7.7109375" style="137" customWidth="1"/>
    <col min="12034" max="12034" width="11.7109375" style="137" customWidth="1"/>
    <col min="12035" max="12035" width="11.5703125" style="137" customWidth="1"/>
    <col min="12036" max="12038" width="15.140625" style="137" bestFit="1" customWidth="1"/>
    <col min="12039" max="12039" width="16.140625" style="137" customWidth="1"/>
    <col min="12040" max="12040" width="21" style="137" customWidth="1"/>
    <col min="12041" max="12052" width="9.28515625" style="137" customWidth="1"/>
    <col min="12053" max="12288" width="11.42578125" style="137"/>
    <col min="12289" max="12289" width="7.7109375" style="137" customWidth="1"/>
    <col min="12290" max="12290" width="11.7109375" style="137" customWidth="1"/>
    <col min="12291" max="12291" width="11.5703125" style="137" customWidth="1"/>
    <col min="12292" max="12294" width="15.140625" style="137" bestFit="1" customWidth="1"/>
    <col min="12295" max="12295" width="16.140625" style="137" customWidth="1"/>
    <col min="12296" max="12296" width="21" style="137" customWidth="1"/>
    <col min="12297" max="12308" width="9.28515625" style="137" customWidth="1"/>
    <col min="12309" max="12544" width="11.42578125" style="137"/>
    <col min="12545" max="12545" width="7.7109375" style="137" customWidth="1"/>
    <col min="12546" max="12546" width="11.7109375" style="137" customWidth="1"/>
    <col min="12547" max="12547" width="11.5703125" style="137" customWidth="1"/>
    <col min="12548" max="12550" width="15.140625" style="137" bestFit="1" customWidth="1"/>
    <col min="12551" max="12551" width="16.140625" style="137" customWidth="1"/>
    <col min="12552" max="12552" width="21" style="137" customWidth="1"/>
    <col min="12553" max="12564" width="9.28515625" style="137" customWidth="1"/>
    <col min="12565" max="12800" width="11.42578125" style="137"/>
    <col min="12801" max="12801" width="7.7109375" style="137" customWidth="1"/>
    <col min="12802" max="12802" width="11.7109375" style="137" customWidth="1"/>
    <col min="12803" max="12803" width="11.5703125" style="137" customWidth="1"/>
    <col min="12804" max="12806" width="15.140625" style="137" bestFit="1" customWidth="1"/>
    <col min="12807" max="12807" width="16.140625" style="137" customWidth="1"/>
    <col min="12808" max="12808" width="21" style="137" customWidth="1"/>
    <col min="12809" max="12820" width="9.28515625" style="137" customWidth="1"/>
    <col min="12821" max="13056" width="11.42578125" style="137"/>
    <col min="13057" max="13057" width="7.7109375" style="137" customWidth="1"/>
    <col min="13058" max="13058" width="11.7109375" style="137" customWidth="1"/>
    <col min="13059" max="13059" width="11.5703125" style="137" customWidth="1"/>
    <col min="13060" max="13062" width="15.140625" style="137" bestFit="1" customWidth="1"/>
    <col min="13063" max="13063" width="16.140625" style="137" customWidth="1"/>
    <col min="13064" max="13064" width="21" style="137" customWidth="1"/>
    <col min="13065" max="13076" width="9.28515625" style="137" customWidth="1"/>
    <col min="13077" max="13312" width="11.42578125" style="137"/>
    <col min="13313" max="13313" width="7.7109375" style="137" customWidth="1"/>
    <col min="13314" max="13314" width="11.7109375" style="137" customWidth="1"/>
    <col min="13315" max="13315" width="11.5703125" style="137" customWidth="1"/>
    <col min="13316" max="13318" width="15.140625" style="137" bestFit="1" customWidth="1"/>
    <col min="13319" max="13319" width="16.140625" style="137" customWidth="1"/>
    <col min="13320" max="13320" width="21" style="137" customWidth="1"/>
    <col min="13321" max="13332" width="9.28515625" style="137" customWidth="1"/>
    <col min="13333" max="13568" width="11.42578125" style="137"/>
    <col min="13569" max="13569" width="7.7109375" style="137" customWidth="1"/>
    <col min="13570" max="13570" width="11.7109375" style="137" customWidth="1"/>
    <col min="13571" max="13571" width="11.5703125" style="137" customWidth="1"/>
    <col min="13572" max="13574" width="15.140625" style="137" bestFit="1" customWidth="1"/>
    <col min="13575" max="13575" width="16.140625" style="137" customWidth="1"/>
    <col min="13576" max="13576" width="21" style="137" customWidth="1"/>
    <col min="13577" max="13588" width="9.28515625" style="137" customWidth="1"/>
    <col min="13589" max="13824" width="11.42578125" style="137"/>
    <col min="13825" max="13825" width="7.7109375" style="137" customWidth="1"/>
    <col min="13826" max="13826" width="11.7109375" style="137" customWidth="1"/>
    <col min="13827" max="13827" width="11.5703125" style="137" customWidth="1"/>
    <col min="13828" max="13830" width="15.140625" style="137" bestFit="1" customWidth="1"/>
    <col min="13831" max="13831" width="16.140625" style="137" customWidth="1"/>
    <col min="13832" max="13832" width="21" style="137" customWidth="1"/>
    <col min="13833" max="13844" width="9.28515625" style="137" customWidth="1"/>
    <col min="13845" max="14080" width="11.42578125" style="137"/>
    <col min="14081" max="14081" width="7.7109375" style="137" customWidth="1"/>
    <col min="14082" max="14082" width="11.7109375" style="137" customWidth="1"/>
    <col min="14083" max="14083" width="11.5703125" style="137" customWidth="1"/>
    <col min="14084" max="14086" width="15.140625" style="137" bestFit="1" customWidth="1"/>
    <col min="14087" max="14087" width="16.140625" style="137" customWidth="1"/>
    <col min="14088" max="14088" width="21" style="137" customWidth="1"/>
    <col min="14089" max="14100" width="9.28515625" style="137" customWidth="1"/>
    <col min="14101" max="14336" width="11.42578125" style="137"/>
    <col min="14337" max="14337" width="7.7109375" style="137" customWidth="1"/>
    <col min="14338" max="14338" width="11.7109375" style="137" customWidth="1"/>
    <col min="14339" max="14339" width="11.5703125" style="137" customWidth="1"/>
    <col min="14340" max="14342" width="15.140625" style="137" bestFit="1" customWidth="1"/>
    <col min="14343" max="14343" width="16.140625" style="137" customWidth="1"/>
    <col min="14344" max="14344" width="21" style="137" customWidth="1"/>
    <col min="14345" max="14356" width="9.28515625" style="137" customWidth="1"/>
    <col min="14357" max="14592" width="11.42578125" style="137"/>
    <col min="14593" max="14593" width="7.7109375" style="137" customWidth="1"/>
    <col min="14594" max="14594" width="11.7109375" style="137" customWidth="1"/>
    <col min="14595" max="14595" width="11.5703125" style="137" customWidth="1"/>
    <col min="14596" max="14598" width="15.140625" style="137" bestFit="1" customWidth="1"/>
    <col min="14599" max="14599" width="16.140625" style="137" customWidth="1"/>
    <col min="14600" max="14600" width="21" style="137" customWidth="1"/>
    <col min="14601" max="14612" width="9.28515625" style="137" customWidth="1"/>
    <col min="14613" max="14848" width="11.42578125" style="137"/>
    <col min="14849" max="14849" width="7.7109375" style="137" customWidth="1"/>
    <col min="14850" max="14850" width="11.7109375" style="137" customWidth="1"/>
    <col min="14851" max="14851" width="11.5703125" style="137" customWidth="1"/>
    <col min="14852" max="14854" width="15.140625" style="137" bestFit="1" customWidth="1"/>
    <col min="14855" max="14855" width="16.140625" style="137" customWidth="1"/>
    <col min="14856" max="14856" width="21" style="137" customWidth="1"/>
    <col min="14857" max="14868" width="9.28515625" style="137" customWidth="1"/>
    <col min="14869" max="15104" width="11.42578125" style="137"/>
    <col min="15105" max="15105" width="7.7109375" style="137" customWidth="1"/>
    <col min="15106" max="15106" width="11.7109375" style="137" customWidth="1"/>
    <col min="15107" max="15107" width="11.5703125" style="137" customWidth="1"/>
    <col min="15108" max="15110" width="15.140625" style="137" bestFit="1" customWidth="1"/>
    <col min="15111" max="15111" width="16.140625" style="137" customWidth="1"/>
    <col min="15112" max="15112" width="21" style="137" customWidth="1"/>
    <col min="15113" max="15124" width="9.28515625" style="137" customWidth="1"/>
    <col min="15125" max="15360" width="11.42578125" style="137"/>
    <col min="15361" max="15361" width="7.7109375" style="137" customWidth="1"/>
    <col min="15362" max="15362" width="11.7109375" style="137" customWidth="1"/>
    <col min="15363" max="15363" width="11.5703125" style="137" customWidth="1"/>
    <col min="15364" max="15366" width="15.140625" style="137" bestFit="1" customWidth="1"/>
    <col min="15367" max="15367" width="16.140625" style="137" customWidth="1"/>
    <col min="15368" max="15368" width="21" style="137" customWidth="1"/>
    <col min="15369" max="15380" width="9.28515625" style="137" customWidth="1"/>
    <col min="15381" max="15616" width="11.42578125" style="137"/>
    <col min="15617" max="15617" width="7.7109375" style="137" customWidth="1"/>
    <col min="15618" max="15618" width="11.7109375" style="137" customWidth="1"/>
    <col min="15619" max="15619" width="11.5703125" style="137" customWidth="1"/>
    <col min="15620" max="15622" width="15.140625" style="137" bestFit="1" customWidth="1"/>
    <col min="15623" max="15623" width="16.140625" style="137" customWidth="1"/>
    <col min="15624" max="15624" width="21" style="137" customWidth="1"/>
    <col min="15625" max="15636" width="9.28515625" style="137" customWidth="1"/>
    <col min="15637" max="15872" width="11.42578125" style="137"/>
    <col min="15873" max="15873" width="7.7109375" style="137" customWidth="1"/>
    <col min="15874" max="15874" width="11.7109375" style="137" customWidth="1"/>
    <col min="15875" max="15875" width="11.5703125" style="137" customWidth="1"/>
    <col min="15876" max="15878" width="15.140625" style="137" bestFit="1" customWidth="1"/>
    <col min="15879" max="15879" width="16.140625" style="137" customWidth="1"/>
    <col min="15880" max="15880" width="21" style="137" customWidth="1"/>
    <col min="15881" max="15892" width="9.28515625" style="137" customWidth="1"/>
    <col min="15893" max="16128" width="11.42578125" style="137"/>
    <col min="16129" max="16129" width="7.7109375" style="137" customWidth="1"/>
    <col min="16130" max="16130" width="11.7109375" style="137" customWidth="1"/>
    <col min="16131" max="16131" width="11.5703125" style="137" customWidth="1"/>
    <col min="16132" max="16134" width="15.140625" style="137" bestFit="1" customWidth="1"/>
    <col min="16135" max="16135" width="16.140625" style="137" customWidth="1"/>
    <col min="16136" max="16136" width="21" style="137" customWidth="1"/>
    <col min="16137" max="16148" width="9.28515625" style="137" customWidth="1"/>
    <col min="16149" max="16384" width="11.42578125" style="137"/>
  </cols>
  <sheetData>
    <row r="1" spans="1:15" s="130" customFormat="1" ht="12.75" x14ac:dyDescent="0.2">
      <c r="B1" s="131"/>
      <c r="C1" s="131"/>
      <c r="D1" s="131"/>
      <c r="E1" s="131"/>
      <c r="F1" s="131"/>
      <c r="G1" s="131"/>
      <c r="H1" s="131"/>
      <c r="I1" s="131"/>
      <c r="J1" s="131"/>
      <c r="K1" s="131"/>
      <c r="L1" s="131"/>
      <c r="M1" s="131"/>
      <c r="N1" s="131"/>
      <c r="O1" s="131"/>
    </row>
    <row r="2" spans="1:15" s="133" customFormat="1" ht="12.75" x14ac:dyDescent="0.2">
      <c r="A2" s="40" t="s">
        <v>161</v>
      </c>
      <c r="B2" s="132"/>
      <c r="C2" s="132"/>
      <c r="D2" s="132"/>
      <c r="E2" s="132"/>
      <c r="F2" s="132"/>
      <c r="G2" s="132"/>
      <c r="H2" s="132"/>
      <c r="I2" s="132"/>
      <c r="J2" s="132"/>
      <c r="K2" s="132"/>
      <c r="L2" s="132"/>
      <c r="M2" s="132"/>
      <c r="N2" s="132"/>
      <c r="O2" s="132"/>
    </row>
    <row r="3" spans="1:15" s="130" customFormat="1" ht="13.5" customHeight="1" x14ac:dyDescent="0.2">
      <c r="B3" s="131"/>
      <c r="C3" s="131"/>
      <c r="D3" s="131"/>
      <c r="E3" s="131"/>
      <c r="F3" s="131"/>
      <c r="G3" s="131"/>
      <c r="H3" s="131"/>
      <c r="I3" s="131"/>
      <c r="J3" s="131"/>
      <c r="K3" s="131"/>
      <c r="L3" s="131"/>
      <c r="M3" s="131"/>
      <c r="N3" s="131"/>
      <c r="O3" s="131"/>
    </row>
    <row r="4" spans="1:15" s="130" customFormat="1" ht="12.75" x14ac:dyDescent="0.2">
      <c r="B4" s="131"/>
      <c r="C4" s="131"/>
      <c r="D4" s="131"/>
      <c r="E4" s="131"/>
      <c r="F4" s="131"/>
      <c r="G4" s="131"/>
      <c r="H4" s="131"/>
      <c r="I4" s="131"/>
      <c r="J4" s="131"/>
      <c r="K4" s="131"/>
      <c r="L4" s="131"/>
      <c r="M4" s="131"/>
      <c r="N4" s="131"/>
      <c r="O4" s="131"/>
    </row>
    <row r="5" spans="1:15" s="135" customFormat="1" ht="12.75" x14ac:dyDescent="0.2">
      <c r="A5" s="134" t="s">
        <v>197</v>
      </c>
      <c r="B5" s="134"/>
    </row>
    <row r="6" spans="1:15" ht="3" customHeight="1" x14ac:dyDescent="0.2"/>
    <row r="7" spans="1:15" s="140" customFormat="1" ht="24" x14ac:dyDescent="0.2">
      <c r="A7" s="138"/>
      <c r="B7" s="139"/>
      <c r="C7" s="139" t="s">
        <v>27</v>
      </c>
      <c r="D7" s="139" t="s">
        <v>56</v>
      </c>
      <c r="E7" s="139" t="s">
        <v>57</v>
      </c>
    </row>
    <row r="8" spans="1:15" s="140" customFormat="1" x14ac:dyDescent="0.2">
      <c r="A8" s="138">
        <v>1938</v>
      </c>
      <c r="B8" s="139"/>
      <c r="C8" s="141">
        <v>452513100</v>
      </c>
      <c r="D8" s="142" t="s">
        <v>58</v>
      </c>
      <c r="E8" s="143" t="s">
        <v>58</v>
      </c>
    </row>
    <row r="9" spans="1:15" s="140" customFormat="1" x14ac:dyDescent="0.2">
      <c r="A9" s="138">
        <v>1939</v>
      </c>
      <c r="B9" s="139"/>
      <c r="C9" s="141">
        <v>373255500</v>
      </c>
      <c r="D9" s="142" t="s">
        <v>58</v>
      </c>
      <c r="E9" s="143" t="s">
        <v>58</v>
      </c>
    </row>
    <row r="10" spans="1:15" s="140" customFormat="1" x14ac:dyDescent="0.2">
      <c r="A10" s="138">
        <v>1940</v>
      </c>
      <c r="B10" s="139"/>
      <c r="C10" s="141">
        <v>255638600</v>
      </c>
      <c r="D10" s="142" t="s">
        <v>58</v>
      </c>
      <c r="E10" s="143" t="s">
        <v>58</v>
      </c>
    </row>
    <row r="11" spans="1:15" s="140" customFormat="1" x14ac:dyDescent="0.2">
      <c r="A11" s="144">
        <v>1942</v>
      </c>
      <c r="B11" s="139"/>
      <c r="C11" s="141">
        <v>281500000</v>
      </c>
      <c r="D11" s="142" t="s">
        <v>58</v>
      </c>
      <c r="E11" s="143" t="s">
        <v>58</v>
      </c>
    </row>
    <row r="12" spans="1:15" s="140" customFormat="1" x14ac:dyDescent="0.2">
      <c r="A12" s="144">
        <v>1943</v>
      </c>
      <c r="B12" s="139"/>
      <c r="C12" s="141">
        <v>304500000</v>
      </c>
      <c r="D12" s="142" t="s">
        <v>58</v>
      </c>
      <c r="E12" s="143" t="s">
        <v>58</v>
      </c>
    </row>
    <row r="13" spans="1:15" s="140" customFormat="1" x14ac:dyDescent="0.2">
      <c r="A13" s="144">
        <v>1944</v>
      </c>
      <c r="B13" s="139"/>
      <c r="C13" s="141">
        <v>245400000</v>
      </c>
      <c r="D13" s="142" t="s">
        <v>58</v>
      </c>
      <c r="E13" s="143" t="s">
        <v>58</v>
      </c>
    </row>
    <row r="14" spans="1:15" s="140" customFormat="1" x14ac:dyDescent="0.2">
      <c r="A14" s="144">
        <v>1945</v>
      </c>
      <c r="B14" s="139"/>
      <c r="C14" s="141">
        <v>402000000</v>
      </c>
      <c r="D14" s="142" t="s">
        <v>58</v>
      </c>
      <c r="E14" s="143" t="s">
        <v>58</v>
      </c>
    </row>
    <row r="15" spans="1:15" s="147" customFormat="1" x14ac:dyDescent="0.2">
      <c r="A15" s="144">
        <v>1946</v>
      </c>
      <c r="B15" s="145"/>
      <c r="C15" s="146">
        <v>369000000</v>
      </c>
      <c r="D15" s="142" t="s">
        <v>58</v>
      </c>
      <c r="E15" s="143" t="s">
        <v>58</v>
      </c>
    </row>
    <row r="16" spans="1:15" s="147" customFormat="1" x14ac:dyDescent="0.2">
      <c r="A16" s="144">
        <v>1947</v>
      </c>
      <c r="B16" s="145"/>
      <c r="C16" s="146">
        <v>423700000</v>
      </c>
      <c r="D16" s="146">
        <v>21382499.15771918</v>
      </c>
      <c r="E16" s="148">
        <f t="shared" ref="E16:E48" si="0">D16/C16</f>
        <v>5.046612970903748E-2</v>
      </c>
    </row>
    <row r="17" spans="1:8" s="147" customFormat="1" x14ac:dyDescent="0.2">
      <c r="A17" s="144">
        <v>1948</v>
      </c>
      <c r="B17" s="145"/>
      <c r="C17" s="146">
        <v>402000000</v>
      </c>
      <c r="D17" s="146">
        <v>30037029.866286967</v>
      </c>
      <c r="E17" s="148">
        <f t="shared" si="0"/>
        <v>7.4718979766883006E-2</v>
      </c>
    </row>
    <row r="18" spans="1:8" s="147" customFormat="1" x14ac:dyDescent="0.2">
      <c r="A18" s="144">
        <v>1949</v>
      </c>
      <c r="B18" s="145"/>
      <c r="C18" s="146">
        <v>387700000</v>
      </c>
      <c r="D18" s="146">
        <v>33804045.082223378</v>
      </c>
      <c r="E18" s="148">
        <f t="shared" si="0"/>
        <v>8.7191243441380906E-2</v>
      </c>
    </row>
    <row r="19" spans="1:8" s="147" customFormat="1" x14ac:dyDescent="0.2">
      <c r="A19" s="144">
        <v>1950</v>
      </c>
      <c r="B19" s="145"/>
      <c r="C19" s="146">
        <v>370700000</v>
      </c>
      <c r="D19" s="146">
        <v>39427889.328111447</v>
      </c>
      <c r="E19" s="148">
        <f t="shared" si="0"/>
        <v>0.10636064021610857</v>
      </c>
    </row>
    <row r="20" spans="1:8" s="147" customFormat="1" x14ac:dyDescent="0.2">
      <c r="A20" s="144">
        <v>1951</v>
      </c>
      <c r="B20" s="145"/>
      <c r="C20" s="146">
        <v>372800000</v>
      </c>
      <c r="D20" s="146">
        <v>50750277.83833392</v>
      </c>
      <c r="E20" s="148">
        <f t="shared" si="0"/>
        <v>0.1361327195234279</v>
      </c>
    </row>
    <row r="21" spans="1:8" s="147" customFormat="1" x14ac:dyDescent="0.2">
      <c r="A21" s="144">
        <v>1952</v>
      </c>
      <c r="B21" s="145"/>
      <c r="C21" s="146">
        <v>359600000</v>
      </c>
      <c r="D21" s="146">
        <v>59040455.395704292</v>
      </c>
      <c r="E21" s="148">
        <f t="shared" si="0"/>
        <v>0.1641836913117472</v>
      </c>
    </row>
    <row r="22" spans="1:8" s="147" customFormat="1" x14ac:dyDescent="0.2">
      <c r="A22" s="144">
        <v>1953</v>
      </c>
      <c r="B22" s="145"/>
      <c r="C22" s="146">
        <v>370600000</v>
      </c>
      <c r="D22" s="146">
        <v>63444707.503693081</v>
      </c>
      <c r="E22" s="148">
        <f t="shared" si="0"/>
        <v>0.17119456962680271</v>
      </c>
    </row>
    <row r="23" spans="1:8" s="147" customFormat="1" x14ac:dyDescent="0.2">
      <c r="A23" s="144">
        <v>1954</v>
      </c>
      <c r="B23" s="145"/>
      <c r="C23" s="146">
        <v>382800000</v>
      </c>
      <c r="D23" s="146">
        <v>69338386.510091364</v>
      </c>
      <c r="E23" s="148">
        <f t="shared" si="0"/>
        <v>0.18113476099814882</v>
      </c>
    </row>
    <row r="24" spans="1:8" s="147" customFormat="1" x14ac:dyDescent="0.2">
      <c r="A24" s="144">
        <v>1955</v>
      </c>
      <c r="B24" s="145"/>
      <c r="C24" s="146">
        <v>394800000</v>
      </c>
      <c r="D24" s="146">
        <v>73504818.151189789</v>
      </c>
      <c r="E24" s="148">
        <f t="shared" si="0"/>
        <v>0.18618241679632672</v>
      </c>
    </row>
    <row r="25" spans="1:8" s="147" customFormat="1" x14ac:dyDescent="0.2">
      <c r="A25" s="144">
        <v>1956</v>
      </c>
      <c r="B25" s="145"/>
      <c r="C25" s="146">
        <v>398800000</v>
      </c>
      <c r="D25" s="146">
        <v>75851008.526473537</v>
      </c>
      <c r="E25" s="148">
        <f t="shared" si="0"/>
        <v>0.19019811566317335</v>
      </c>
    </row>
    <row r="26" spans="1:8" s="147" customFormat="1" x14ac:dyDescent="0.2">
      <c r="A26" s="144">
        <v>1957</v>
      </c>
      <c r="B26" s="145"/>
      <c r="C26" s="146">
        <v>411600000</v>
      </c>
      <c r="D26" s="146">
        <v>83564928.798686504</v>
      </c>
      <c r="E26" s="148">
        <f t="shared" si="0"/>
        <v>0.20302460835443756</v>
      </c>
    </row>
    <row r="27" spans="1:8" s="147" customFormat="1" x14ac:dyDescent="0.2">
      <c r="A27" s="144">
        <v>1958</v>
      </c>
      <c r="B27" s="145"/>
      <c r="C27" s="146">
        <v>371000000</v>
      </c>
      <c r="D27" s="146">
        <v>90705640.766086802</v>
      </c>
      <c r="E27" s="148">
        <f t="shared" si="0"/>
        <v>0.24448959775225554</v>
      </c>
    </row>
    <row r="28" spans="1:8" s="147" customFormat="1" x14ac:dyDescent="0.2">
      <c r="A28" s="144">
        <v>1959</v>
      </c>
      <c r="B28" s="145"/>
      <c r="C28" s="146">
        <v>353700000</v>
      </c>
      <c r="D28" s="146">
        <v>90739179.549879029</v>
      </c>
      <c r="E28" s="148">
        <f t="shared" si="0"/>
        <v>0.25654277509154377</v>
      </c>
    </row>
    <row r="29" spans="1:8" s="147" customFormat="1" x14ac:dyDescent="0.2">
      <c r="A29" s="144">
        <v>1960</v>
      </c>
      <c r="B29" s="145"/>
      <c r="C29" s="146">
        <v>354600000</v>
      </c>
      <c r="D29" s="146">
        <v>100906004.50944193</v>
      </c>
      <c r="E29" s="148">
        <f t="shared" si="0"/>
        <v>0.28456290047783961</v>
      </c>
    </row>
    <row r="30" spans="1:8" s="147" customFormat="1" x14ac:dyDescent="0.2">
      <c r="A30" s="144">
        <v>1961</v>
      </c>
      <c r="B30" s="145"/>
      <c r="C30" s="146">
        <v>328300000</v>
      </c>
      <c r="D30" s="146">
        <v>98768669.287773445</v>
      </c>
      <c r="E30" s="148">
        <f t="shared" si="0"/>
        <v>0.30084882512267269</v>
      </c>
    </row>
    <row r="31" spans="1:8" s="147" customFormat="1" x14ac:dyDescent="0.2">
      <c r="A31" s="144">
        <v>1962</v>
      </c>
      <c r="B31" s="145"/>
      <c r="C31" s="146">
        <v>311700000</v>
      </c>
      <c r="D31" s="146">
        <v>105950542.48982784</v>
      </c>
      <c r="E31" s="148">
        <f t="shared" si="0"/>
        <v>0.33991191045822217</v>
      </c>
      <c r="H31" s="149"/>
    </row>
    <row r="32" spans="1:8" s="147" customFormat="1" x14ac:dyDescent="0.2">
      <c r="A32" s="144">
        <v>1963</v>
      </c>
      <c r="B32" s="145"/>
      <c r="C32" s="146">
        <v>291200000</v>
      </c>
      <c r="D32" s="146">
        <v>112984540.14516196</v>
      </c>
      <c r="E32" s="148">
        <f t="shared" si="0"/>
        <v>0.38799636038860563</v>
      </c>
      <c r="H32" s="149"/>
    </row>
    <row r="33" spans="1:8" s="147" customFormat="1" x14ac:dyDescent="0.2">
      <c r="A33" s="144">
        <v>1964</v>
      </c>
      <c r="B33" s="145"/>
      <c r="C33" s="146">
        <v>275800000</v>
      </c>
      <c r="D33" s="146">
        <v>116495441.01213951</v>
      </c>
      <c r="E33" s="148">
        <f t="shared" si="0"/>
        <v>0.42239101164662624</v>
      </c>
      <c r="H33" s="149"/>
    </row>
    <row r="34" spans="1:8" s="147" customFormat="1" x14ac:dyDescent="0.2">
      <c r="A34" s="144">
        <v>1965</v>
      </c>
      <c r="B34" s="145"/>
      <c r="C34" s="146">
        <v>259100000</v>
      </c>
      <c r="D34" s="146">
        <v>120492654.24410442</v>
      </c>
      <c r="E34" s="148">
        <f t="shared" si="0"/>
        <v>0.46504304995794832</v>
      </c>
      <c r="H34" s="149"/>
    </row>
    <row r="35" spans="1:8" s="147" customFormat="1" x14ac:dyDescent="0.2">
      <c r="A35" s="144">
        <v>1966</v>
      </c>
      <c r="B35" s="145"/>
      <c r="C35" s="146">
        <v>234170000</v>
      </c>
      <c r="D35" s="146">
        <v>119695345.88395277</v>
      </c>
      <c r="E35" s="148">
        <f t="shared" si="0"/>
        <v>0.51114722587843342</v>
      </c>
      <c r="H35" s="149"/>
    </row>
    <row r="36" spans="1:8" s="147" customFormat="1" x14ac:dyDescent="0.2">
      <c r="A36" s="144">
        <v>1967</v>
      </c>
      <c r="B36" s="145"/>
      <c r="C36" s="146">
        <v>211450000</v>
      </c>
      <c r="D36" s="146">
        <v>119629183.01047173</v>
      </c>
      <c r="E36" s="148">
        <f t="shared" si="0"/>
        <v>0.56575636325595524</v>
      </c>
      <c r="H36" s="149"/>
    </row>
    <row r="37" spans="1:8" s="147" customFormat="1" x14ac:dyDescent="0.2">
      <c r="A37" s="144">
        <v>1968</v>
      </c>
      <c r="B37" s="145"/>
      <c r="C37" s="146">
        <v>203240000</v>
      </c>
      <c r="D37" s="146">
        <v>119493960.73218215</v>
      </c>
      <c r="E37" s="148">
        <f t="shared" si="0"/>
        <v>0.58794509315185073</v>
      </c>
      <c r="H37" s="149"/>
    </row>
    <row r="38" spans="1:8" s="147" customFormat="1" x14ac:dyDescent="0.2">
      <c r="A38" s="144">
        <v>1969</v>
      </c>
      <c r="B38" s="145"/>
      <c r="C38" s="146">
        <v>183880000</v>
      </c>
      <c r="D38" s="146">
        <v>122936107.09238563</v>
      </c>
      <c r="E38" s="148">
        <f t="shared" si="0"/>
        <v>0.66856703878826207</v>
      </c>
      <c r="H38" s="149"/>
    </row>
    <row r="39" spans="1:8" s="147" customFormat="1" x14ac:dyDescent="0.2">
      <c r="A39" s="144">
        <v>1970</v>
      </c>
      <c r="B39" s="145"/>
      <c r="C39" s="146">
        <v>184420000</v>
      </c>
      <c r="D39" s="146">
        <v>134471466.87968877</v>
      </c>
      <c r="E39" s="148">
        <f t="shared" si="0"/>
        <v>0.72915880533395927</v>
      </c>
      <c r="H39" s="149"/>
    </row>
    <row r="40" spans="1:8" s="147" customFormat="1" x14ac:dyDescent="0.2">
      <c r="A40" s="144">
        <v>1971</v>
      </c>
      <c r="B40" s="145"/>
      <c r="C40" s="146">
        <v>176980000</v>
      </c>
      <c r="D40" s="146">
        <v>142214962.26124579</v>
      </c>
      <c r="E40" s="148">
        <f t="shared" si="0"/>
        <v>0.80356516138120571</v>
      </c>
      <c r="H40" s="149"/>
    </row>
    <row r="41" spans="1:8" s="147" customFormat="1" x14ac:dyDescent="0.2">
      <c r="A41" s="144">
        <v>1972</v>
      </c>
      <c r="B41" s="145"/>
      <c r="C41" s="146">
        <v>184400000</v>
      </c>
      <c r="D41" s="146">
        <v>164370835.28341034</v>
      </c>
      <c r="E41" s="148">
        <f t="shared" si="0"/>
        <v>0.89138197008357023</v>
      </c>
      <c r="H41" s="149"/>
    </row>
    <row r="42" spans="1:8" s="147" customFormat="1" x14ac:dyDescent="0.2">
      <c r="A42" s="144">
        <v>1973</v>
      </c>
      <c r="B42" s="145"/>
      <c r="C42" s="146">
        <v>175960000</v>
      </c>
      <c r="D42" s="146">
        <v>179094513.81721699</v>
      </c>
      <c r="E42" s="148">
        <f t="shared" si="0"/>
        <v>1.0178137861855934</v>
      </c>
      <c r="H42" s="149"/>
    </row>
    <row r="43" spans="1:8" s="147" customFormat="1" x14ac:dyDescent="0.2">
      <c r="A43" s="144">
        <v>1974</v>
      </c>
      <c r="B43" s="145"/>
      <c r="C43" s="146">
        <v>179400000</v>
      </c>
      <c r="D43" s="146">
        <v>207205960.14677793</v>
      </c>
      <c r="E43" s="148">
        <f t="shared" si="0"/>
        <v>1.1549942037167109</v>
      </c>
      <c r="H43" s="149"/>
    </row>
    <row r="44" spans="1:8" s="147" customFormat="1" x14ac:dyDescent="0.2">
      <c r="A44" s="144">
        <v>1975</v>
      </c>
      <c r="B44" s="145"/>
      <c r="C44" s="146">
        <v>181670000</v>
      </c>
      <c r="D44" s="146">
        <v>239762819.81898203</v>
      </c>
      <c r="E44" s="148">
        <f t="shared" si="0"/>
        <v>1.3197711224692137</v>
      </c>
      <c r="H44" s="149"/>
    </row>
    <row r="45" spans="1:8" s="147" customFormat="1" x14ac:dyDescent="0.2">
      <c r="A45" s="144">
        <v>1976</v>
      </c>
      <c r="B45" s="145"/>
      <c r="C45" s="146">
        <v>177290000</v>
      </c>
      <c r="D45" s="146">
        <v>267784168.77935597</v>
      </c>
      <c r="E45" s="148">
        <f t="shared" si="0"/>
        <v>1.5104301922237913</v>
      </c>
      <c r="H45" s="149"/>
    </row>
    <row r="46" spans="1:8" s="147" customFormat="1" x14ac:dyDescent="0.2">
      <c r="A46" s="144">
        <v>1977</v>
      </c>
      <c r="B46" s="145"/>
      <c r="C46" s="146">
        <v>170250000</v>
      </c>
      <c r="D46" s="146">
        <v>280295507.17501301</v>
      </c>
      <c r="E46" s="148">
        <f t="shared" si="0"/>
        <v>1.6463759599119707</v>
      </c>
      <c r="H46" s="149"/>
    </row>
    <row r="47" spans="1:8" s="147" customFormat="1" x14ac:dyDescent="0.2">
      <c r="A47" s="144">
        <v>1978</v>
      </c>
      <c r="B47" s="145"/>
      <c r="C47" s="146">
        <v>178540000</v>
      </c>
      <c r="D47" s="146">
        <v>321795178.64738083</v>
      </c>
      <c r="E47" s="148">
        <f t="shared" si="0"/>
        <v>1.8023702175836274</v>
      </c>
      <c r="H47" s="149"/>
    </row>
    <row r="48" spans="1:8" s="147" customFormat="1" x14ac:dyDescent="0.2">
      <c r="A48" s="144">
        <v>1979</v>
      </c>
      <c r="B48" s="145"/>
      <c r="C48" s="146">
        <v>178100000</v>
      </c>
      <c r="D48" s="146">
        <v>351991060.38962919</v>
      </c>
      <c r="E48" s="148">
        <f t="shared" si="0"/>
        <v>1.9763675485099899</v>
      </c>
      <c r="H48" s="149"/>
    </row>
    <row r="49" spans="1:8" s="147" customFormat="1" x14ac:dyDescent="0.2">
      <c r="A49" s="150"/>
      <c r="B49" s="150"/>
      <c r="C49" s="151"/>
      <c r="D49" s="151"/>
      <c r="E49" s="151"/>
      <c r="F49" s="152"/>
      <c r="G49" s="152"/>
    </row>
    <row r="50" spans="1:8" s="147" customFormat="1" x14ac:dyDescent="0.2">
      <c r="A50" s="150"/>
      <c r="B50" s="150"/>
      <c r="C50" s="151"/>
      <c r="D50" s="151"/>
      <c r="E50" s="151"/>
      <c r="F50" s="152"/>
      <c r="G50" s="152"/>
    </row>
    <row r="51" spans="1:8" s="140" customFormat="1" ht="30.75" customHeight="1" x14ac:dyDescent="0.2">
      <c r="A51" s="138"/>
      <c r="B51" s="139" t="s">
        <v>59</v>
      </c>
      <c r="C51" s="139" t="s">
        <v>27</v>
      </c>
      <c r="D51" s="139" t="s">
        <v>60</v>
      </c>
      <c r="E51" s="139" t="s">
        <v>57</v>
      </c>
    </row>
    <row r="52" spans="1:8" s="147" customFormat="1" x14ac:dyDescent="0.2">
      <c r="A52" s="144">
        <v>1980</v>
      </c>
      <c r="B52" s="153">
        <v>4141644</v>
      </c>
      <c r="C52" s="146">
        <v>175427100</v>
      </c>
      <c r="D52" s="146">
        <v>430722547.36209846</v>
      </c>
      <c r="E52" s="148">
        <f>D52/C52</f>
        <v>2.4552794144239884</v>
      </c>
      <c r="F52" s="137"/>
      <c r="H52" s="149"/>
    </row>
    <row r="53" spans="1:8" s="147" customFormat="1" x14ac:dyDescent="0.2">
      <c r="A53" s="144">
        <v>1981</v>
      </c>
      <c r="B53" s="153">
        <v>3715051</v>
      </c>
      <c r="C53" s="146">
        <v>189231130</v>
      </c>
      <c r="D53" s="146">
        <v>529318004.07648671</v>
      </c>
      <c r="E53" s="148">
        <f t="shared" ref="E53:E75" si="1">D53/C53</f>
        <v>2.7972036317517457</v>
      </c>
      <c r="F53" s="137"/>
      <c r="H53" s="149"/>
    </row>
    <row r="54" spans="1:8" s="147" customFormat="1" x14ac:dyDescent="0.2">
      <c r="A54" s="144">
        <v>1982</v>
      </c>
      <c r="B54" s="153">
        <v>3872804</v>
      </c>
      <c r="C54" s="146">
        <v>201934240</v>
      </c>
      <c r="D54" s="146">
        <v>630711906.4206953</v>
      </c>
      <c r="E54" s="148">
        <f t="shared" si="1"/>
        <v>3.1233529609475603</v>
      </c>
      <c r="F54" s="137"/>
      <c r="H54" s="149"/>
    </row>
    <row r="55" spans="1:8" s="147" customFormat="1" x14ac:dyDescent="0.2">
      <c r="A55" s="144">
        <v>1983</v>
      </c>
      <c r="B55" s="153">
        <v>4037050</v>
      </c>
      <c r="C55" s="146">
        <v>198867990</v>
      </c>
      <c r="D55" s="146">
        <v>671337785.86096346</v>
      </c>
      <c r="E55" s="148">
        <f t="shared" si="1"/>
        <v>3.3757961040435087</v>
      </c>
      <c r="F55" s="137"/>
      <c r="H55" s="149"/>
    </row>
    <row r="56" spans="1:8" s="147" customFormat="1" x14ac:dyDescent="0.2">
      <c r="A56" s="144">
        <v>1984</v>
      </c>
      <c r="B56" s="153">
        <v>4320788</v>
      </c>
      <c r="C56" s="146">
        <v>190867100</v>
      </c>
      <c r="D56" s="146">
        <v>682611192.50194752</v>
      </c>
      <c r="E56" s="148">
        <f t="shared" si="1"/>
        <v>3.5763690678065916</v>
      </c>
      <c r="F56" s="137"/>
      <c r="H56" s="149"/>
    </row>
    <row r="57" spans="1:8" s="147" customFormat="1" x14ac:dyDescent="0.2">
      <c r="A57" s="144">
        <v>1985</v>
      </c>
      <c r="B57" s="153">
        <v>4418678</v>
      </c>
      <c r="C57" s="146">
        <v>175078790</v>
      </c>
      <c r="D57" s="146">
        <v>665926836.66764748</v>
      </c>
      <c r="E57" s="148">
        <f t="shared" si="1"/>
        <v>3.8035837274614903</v>
      </c>
      <c r="F57" s="137"/>
      <c r="H57" s="149"/>
    </row>
    <row r="58" spans="1:8" s="147" customFormat="1" x14ac:dyDescent="0.2">
      <c r="A58" s="144">
        <v>1986</v>
      </c>
      <c r="B58" s="153">
        <v>4461232</v>
      </c>
      <c r="C58" s="146">
        <v>168128678</v>
      </c>
      <c r="D58" s="146">
        <v>675740254.31545055</v>
      </c>
      <c r="E58" s="148">
        <f t="shared" si="1"/>
        <v>4.0191849621005797</v>
      </c>
      <c r="F58" s="137"/>
      <c r="H58" s="149"/>
    </row>
    <row r="59" spans="1:8" s="147" customFormat="1" x14ac:dyDescent="0.2">
      <c r="A59" s="144">
        <v>1987</v>
      </c>
      <c r="B59" s="153">
        <v>4333393</v>
      </c>
      <c r="C59" s="146">
        <v>136943750</v>
      </c>
      <c r="D59" s="146">
        <v>577483432.60305178</v>
      </c>
      <c r="E59" s="148">
        <f t="shared" si="1"/>
        <v>4.2169389446619636</v>
      </c>
      <c r="F59" s="137"/>
      <c r="H59" s="149"/>
    </row>
    <row r="60" spans="1:8" s="147" customFormat="1" x14ac:dyDescent="0.2">
      <c r="A60" s="144">
        <v>1988</v>
      </c>
      <c r="B60" s="153">
        <v>3995693</v>
      </c>
      <c r="C60" s="146">
        <v>124749280</v>
      </c>
      <c r="D60" s="146">
        <v>553727759.59399784</v>
      </c>
      <c r="E60" s="148">
        <f t="shared" si="1"/>
        <v>4.438725093996517</v>
      </c>
      <c r="F60" s="137"/>
      <c r="H60" s="149"/>
    </row>
    <row r="61" spans="1:8" s="147" customFormat="1" x14ac:dyDescent="0.2">
      <c r="A61" s="144">
        <v>1989</v>
      </c>
      <c r="B61" s="153">
        <v>3886972</v>
      </c>
      <c r="C61" s="146">
        <v>120913680</v>
      </c>
      <c r="D61" s="146">
        <v>560835771.24720061</v>
      </c>
      <c r="E61" s="148">
        <f t="shared" si="1"/>
        <v>4.6383152944083799</v>
      </c>
      <c r="F61" s="137"/>
      <c r="H61" s="149"/>
    </row>
    <row r="62" spans="1:8" s="147" customFormat="1" x14ac:dyDescent="0.2">
      <c r="A62" s="144">
        <v>1990</v>
      </c>
      <c r="B62" s="153">
        <v>3795315</v>
      </c>
      <c r="C62" s="146">
        <v>121924502</v>
      </c>
      <c r="D62" s="146">
        <v>583287654.52613509</v>
      </c>
      <c r="E62" s="148">
        <f t="shared" si="1"/>
        <v>4.7840068645606202</v>
      </c>
      <c r="F62" s="137"/>
      <c r="H62" s="149"/>
    </row>
    <row r="63" spans="1:8" s="147" customFormat="1" x14ac:dyDescent="0.2">
      <c r="A63" s="144">
        <v>1991</v>
      </c>
      <c r="B63" s="153">
        <v>3709778</v>
      </c>
      <c r="C63" s="146">
        <v>117498089</v>
      </c>
      <c r="D63" s="146">
        <v>591688327.13119912</v>
      </c>
      <c r="E63" s="148">
        <f t="shared" si="1"/>
        <v>5.0357272374974462</v>
      </c>
      <c r="F63" s="137"/>
      <c r="H63" s="149"/>
    </row>
    <row r="64" spans="1:8" s="147" customFormat="1" x14ac:dyDescent="0.2">
      <c r="A64" s="144">
        <v>1992</v>
      </c>
      <c r="B64" s="153">
        <v>3598991</v>
      </c>
      <c r="C64" s="146">
        <v>115995140</v>
      </c>
      <c r="D64" s="146">
        <v>600823682.04013371</v>
      </c>
      <c r="E64" s="148">
        <f t="shared" si="1"/>
        <v>5.1797315132352413</v>
      </c>
      <c r="F64" s="137"/>
      <c r="H64" s="149"/>
    </row>
    <row r="65" spans="1:8" s="147" customFormat="1" x14ac:dyDescent="0.2">
      <c r="A65" s="144">
        <v>1993</v>
      </c>
      <c r="B65" s="153">
        <v>3717492</v>
      </c>
      <c r="C65" s="146">
        <v>132723710</v>
      </c>
      <c r="D65" s="146">
        <v>688920310.32521951</v>
      </c>
      <c r="E65" s="148">
        <f t="shared" si="1"/>
        <v>5.1906348181889994</v>
      </c>
      <c r="F65" s="137"/>
      <c r="H65" s="149"/>
    </row>
    <row r="66" spans="1:8" s="147" customFormat="1" x14ac:dyDescent="0.2">
      <c r="A66" s="144">
        <v>1994</v>
      </c>
      <c r="B66" s="153">
        <v>3778609</v>
      </c>
      <c r="C66" s="146">
        <v>124418791</v>
      </c>
      <c r="D66" s="146">
        <v>653519170.92126465</v>
      </c>
      <c r="E66" s="148">
        <f t="shared" si="1"/>
        <v>5.2525761234994208</v>
      </c>
      <c r="F66" s="137"/>
      <c r="H66" s="149"/>
    </row>
    <row r="67" spans="1:8" s="147" customFormat="1" x14ac:dyDescent="0.2">
      <c r="A67" s="144">
        <v>1995</v>
      </c>
      <c r="B67" s="153">
        <v>3909472</v>
      </c>
      <c r="C67" s="146">
        <v>130235477</v>
      </c>
      <c r="D67" s="146">
        <v>690126525.06185615</v>
      </c>
      <c r="E67" s="148">
        <f t="shared" si="1"/>
        <v>5.2990670511527069</v>
      </c>
      <c r="F67" s="137"/>
      <c r="H67" s="149"/>
    </row>
    <row r="68" spans="1:8" s="147" customFormat="1" x14ac:dyDescent="0.2">
      <c r="A68" s="144">
        <v>1996</v>
      </c>
      <c r="B68" s="153">
        <v>4211181</v>
      </c>
      <c r="C68" s="146">
        <v>136740585</v>
      </c>
      <c r="D68" s="146">
        <v>725978370.68588328</v>
      </c>
      <c r="E68" s="148">
        <f t="shared" si="1"/>
        <v>5.309165312448263</v>
      </c>
      <c r="F68" s="137"/>
      <c r="H68" s="149"/>
    </row>
    <row r="69" spans="1:8" s="147" customFormat="1" x14ac:dyDescent="0.2">
      <c r="A69" s="144">
        <v>1997</v>
      </c>
      <c r="B69" s="153">
        <v>4493416</v>
      </c>
      <c r="C69" s="146">
        <v>149259034</v>
      </c>
      <c r="D69" s="146">
        <v>790171071.23000002</v>
      </c>
      <c r="E69" s="148">
        <f t="shared" si="1"/>
        <v>5.2939580945566087</v>
      </c>
      <c r="F69" s="137"/>
      <c r="H69" s="149"/>
    </row>
    <row r="70" spans="1:8" s="147" customFormat="1" x14ac:dyDescent="0.2">
      <c r="A70" s="144">
        <v>1998</v>
      </c>
      <c r="B70" s="153">
        <v>4627574.4000000004</v>
      </c>
      <c r="C70" s="146">
        <v>170602623.90999997</v>
      </c>
      <c r="D70" s="146">
        <v>917026015.21999991</v>
      </c>
      <c r="E70" s="148">
        <f t="shared" si="1"/>
        <v>5.3752163607036287</v>
      </c>
      <c r="F70" s="137"/>
      <c r="H70" s="149"/>
    </row>
    <row r="71" spans="1:8" s="147" customFormat="1" x14ac:dyDescent="0.2">
      <c r="A71" s="144">
        <v>1999</v>
      </c>
      <c r="B71" s="153">
        <v>4998995</v>
      </c>
      <c r="C71" s="146">
        <v>153608169</v>
      </c>
      <c r="D71" s="146">
        <v>823965938.75999999</v>
      </c>
      <c r="E71" s="148">
        <f t="shared" si="1"/>
        <v>5.3640762996139877</v>
      </c>
      <c r="F71" s="137"/>
      <c r="H71" s="149"/>
    </row>
    <row r="72" spans="1:8" s="147" customFormat="1" x14ac:dyDescent="0.2">
      <c r="A72" s="144">
        <v>2000</v>
      </c>
      <c r="B72" s="153">
        <v>5250167</v>
      </c>
      <c r="C72" s="146">
        <v>165757514</v>
      </c>
      <c r="D72" s="146">
        <v>893951145.3900001</v>
      </c>
      <c r="E72" s="148">
        <f t="shared" si="1"/>
        <v>5.3931259212176652</v>
      </c>
      <c r="F72" s="137"/>
      <c r="H72" s="149"/>
    </row>
    <row r="73" spans="1:8" x14ac:dyDescent="0.2">
      <c r="A73" s="144">
        <v>2001</v>
      </c>
      <c r="B73" s="153">
        <v>5533721</v>
      </c>
      <c r="C73" s="146">
        <v>187454333</v>
      </c>
      <c r="D73" s="146">
        <v>1021007439.49</v>
      </c>
      <c r="E73" s="148">
        <f t="shared" si="1"/>
        <v>5.4466995942419745</v>
      </c>
      <c r="H73" s="149"/>
    </row>
    <row r="74" spans="1:8" x14ac:dyDescent="0.2">
      <c r="A74" s="144">
        <v>2002</v>
      </c>
      <c r="B74" s="153">
        <v>5624245</v>
      </c>
      <c r="C74" s="146">
        <v>184409642</v>
      </c>
      <c r="D74" s="146">
        <v>1030008866.4499999</v>
      </c>
      <c r="E74" s="148">
        <f t="shared" si="1"/>
        <v>5.5854393256183421</v>
      </c>
      <c r="H74" s="149"/>
    </row>
    <row r="75" spans="1:8" x14ac:dyDescent="0.2">
      <c r="A75" s="144">
        <v>2003</v>
      </c>
      <c r="B75" s="153">
        <v>5773515</v>
      </c>
      <c r="C75" s="146">
        <v>173457270.02000001</v>
      </c>
      <c r="D75" s="146">
        <v>996106316.67000008</v>
      </c>
      <c r="E75" s="148">
        <f t="shared" si="1"/>
        <v>5.7426610977743788</v>
      </c>
      <c r="H75" s="149"/>
    </row>
    <row r="76" spans="1:8" x14ac:dyDescent="0.2">
      <c r="A76" s="144">
        <v>2004</v>
      </c>
      <c r="B76" s="153">
        <v>6054415</v>
      </c>
      <c r="C76" s="146">
        <v>195845314</v>
      </c>
      <c r="D76" s="146">
        <v>1139839552.4100001</v>
      </c>
      <c r="E76" s="148">
        <v>5.8201012274922244</v>
      </c>
      <c r="H76" s="149"/>
    </row>
    <row r="77" spans="1:8" x14ac:dyDescent="0.2">
      <c r="A77" s="144">
        <v>2005</v>
      </c>
      <c r="B77" s="153">
        <v>6087838</v>
      </c>
      <c r="C77" s="154">
        <v>175630961</v>
      </c>
      <c r="D77" s="154">
        <v>1031801871.0599999</v>
      </c>
      <c r="E77" s="148">
        <v>5.8748290460017465</v>
      </c>
      <c r="H77" s="149"/>
    </row>
    <row r="78" spans="1:8" x14ac:dyDescent="0.2">
      <c r="A78" s="144">
        <v>2006</v>
      </c>
      <c r="B78" s="155">
        <v>6239679</v>
      </c>
      <c r="C78" s="154">
        <v>188761628</v>
      </c>
      <c r="D78" s="154">
        <v>1120649313.25</v>
      </c>
      <c r="E78" s="148">
        <v>5.9368491632737985</v>
      </c>
      <c r="H78" s="149"/>
    </row>
    <row r="79" spans="1:8" x14ac:dyDescent="0.2">
      <c r="A79" s="144">
        <v>2007</v>
      </c>
      <c r="B79" s="153">
        <v>6295918</v>
      </c>
      <c r="C79" s="154">
        <v>178484148</v>
      </c>
      <c r="D79" s="154">
        <v>1061869248.53</v>
      </c>
      <c r="E79" s="148">
        <v>5.9493756752560456</v>
      </c>
      <c r="H79" s="149"/>
    </row>
    <row r="80" spans="1:8" x14ac:dyDescent="0.2">
      <c r="A80" s="144">
        <v>2008</v>
      </c>
      <c r="B80" s="153">
        <v>6581681</v>
      </c>
      <c r="C80" s="154">
        <v>190308480</v>
      </c>
      <c r="D80" s="154">
        <v>1142893230.5999999</v>
      </c>
      <c r="E80" s="148">
        <v>6.0054771631826389</v>
      </c>
      <c r="H80" s="149"/>
    </row>
    <row r="81" spans="1:8" s="159" customFormat="1" x14ac:dyDescent="0.2">
      <c r="A81" s="156">
        <v>2009</v>
      </c>
      <c r="B81" s="157">
        <v>6708539</v>
      </c>
      <c r="C81" s="154">
        <v>201623828</v>
      </c>
      <c r="D81" s="154">
        <v>1237235680.22</v>
      </c>
      <c r="E81" s="158">
        <v>6.1363564638798547</v>
      </c>
      <c r="H81" s="160"/>
    </row>
    <row r="82" spans="1:8" s="159" customFormat="1" x14ac:dyDescent="0.2">
      <c r="A82" s="156">
        <v>2010</v>
      </c>
      <c r="B82" s="157">
        <v>6844814</v>
      </c>
      <c r="C82" s="154">
        <v>207101105</v>
      </c>
      <c r="D82" s="154">
        <v>1309943916.3799999</v>
      </c>
      <c r="E82" s="158">
        <v>6.3251420912505507</v>
      </c>
      <c r="H82" s="160"/>
    </row>
    <row r="83" spans="1:8" s="159" customFormat="1" x14ac:dyDescent="0.2">
      <c r="A83" s="156">
        <v>2011</v>
      </c>
      <c r="B83" s="157">
        <v>7044485</v>
      </c>
      <c r="C83" s="154">
        <v>217199035</v>
      </c>
      <c r="D83" s="154">
        <v>1374735611.3899999</v>
      </c>
      <c r="E83" s="158">
        <v>6.3293817644723873</v>
      </c>
      <c r="H83" s="160"/>
    </row>
    <row r="84" spans="1:8" s="159" customFormat="1" x14ac:dyDescent="0.2">
      <c r="A84" s="156">
        <v>2012</v>
      </c>
      <c r="B84" s="157">
        <v>7151596</v>
      </c>
      <c r="C84" s="154">
        <v>203584018</v>
      </c>
      <c r="D84" s="154">
        <v>1306478863.4599998</v>
      </c>
      <c r="E84" s="158">
        <v>6.4173940385634776</v>
      </c>
      <c r="H84" s="160"/>
    </row>
    <row r="85" spans="1:8" s="159" customFormat="1" x14ac:dyDescent="0.2">
      <c r="A85" s="156">
        <v>2013</v>
      </c>
      <c r="B85" s="157">
        <v>7268673</v>
      </c>
      <c r="C85" s="154">
        <v>193740613</v>
      </c>
      <c r="D85" s="154">
        <v>1250873538.97</v>
      </c>
      <c r="E85" s="158">
        <v>6.4564342994517112</v>
      </c>
      <c r="H85" s="160"/>
    </row>
    <row r="86" spans="1:8" x14ac:dyDescent="0.2">
      <c r="A86" s="156">
        <v>2014</v>
      </c>
      <c r="B86" s="157">
        <v>7581492</v>
      </c>
      <c r="C86" s="154">
        <v>209078807</v>
      </c>
      <c r="D86" s="154">
        <v>1333309408.9999998</v>
      </c>
      <c r="E86" s="158">
        <v>6.3770662753016367</v>
      </c>
    </row>
    <row r="87" spans="1:8" x14ac:dyDescent="0.2">
      <c r="A87" s="156">
        <v>2015</v>
      </c>
      <c r="B87" s="157">
        <v>7780824</v>
      </c>
      <c r="C87" s="154">
        <v>205358718</v>
      </c>
      <c r="D87" s="154">
        <v>1331651208.1200001</v>
      </c>
      <c r="E87" s="158">
        <v>6.4845126668544948</v>
      </c>
    </row>
    <row r="88" spans="1:8" x14ac:dyDescent="0.2">
      <c r="A88" s="156">
        <v>2016</v>
      </c>
      <c r="B88" s="157">
        <v>8017529</v>
      </c>
      <c r="C88" s="154">
        <v>213204574</v>
      </c>
      <c r="D88" s="154">
        <v>1388446936.4500003</v>
      </c>
      <c r="E88" s="158">
        <v>6.5122755595759418</v>
      </c>
    </row>
    <row r="89" spans="1:8" x14ac:dyDescent="0.2">
      <c r="A89" s="156">
        <v>2017</v>
      </c>
      <c r="B89" s="157">
        <v>8164302</v>
      </c>
      <c r="C89" s="154">
        <v>209371033</v>
      </c>
      <c r="D89" s="154">
        <v>1380340984.7399998</v>
      </c>
      <c r="E89" s="158">
        <v>6.5927982728155126</v>
      </c>
    </row>
    <row r="90" spans="1:8" x14ac:dyDescent="0.2">
      <c r="A90" s="156">
        <v>2018</v>
      </c>
      <c r="B90" s="157">
        <v>8448466</v>
      </c>
      <c r="C90" s="154">
        <v>201083181</v>
      </c>
      <c r="D90" s="154">
        <v>1336050370.3800001</v>
      </c>
      <c r="E90" s="158">
        <v>6.6442671323167506</v>
      </c>
    </row>
  </sheetData>
  <hyperlinks>
    <hyperlink ref="A2" location="Sommaire!A1" display="Retour au menu &quot;Fréquentation&quot;" xr:uid="{00000000-0004-0000-02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50" max="16383" man="1"/>
  </row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5"/>
  <sheetViews>
    <sheetView zoomScaleNormal="100" workbookViewId="0"/>
  </sheetViews>
  <sheetFormatPr baseColWidth="10" defaultRowHeight="12" x14ac:dyDescent="0.2"/>
  <cols>
    <col min="1" max="1" width="14.140625" style="317" customWidth="1"/>
    <col min="2" max="3" width="9" style="317" customWidth="1"/>
    <col min="4" max="4" width="12" style="344" bestFit="1" customWidth="1"/>
    <col min="5" max="5" width="12.42578125" style="344" bestFit="1" customWidth="1"/>
    <col min="6" max="6" width="7.140625" style="335" bestFit="1" customWidth="1"/>
    <col min="7" max="7" width="9.140625" style="317" customWidth="1"/>
    <col min="8" max="8" width="2" style="317" customWidth="1"/>
    <col min="9" max="9" width="8.7109375" style="317" customWidth="1"/>
    <col min="10" max="242" width="11.42578125" style="317"/>
    <col min="243" max="243" width="14.140625" style="317" customWidth="1"/>
    <col min="244" max="244" width="13.7109375" style="317" customWidth="1"/>
    <col min="245" max="245" width="7.7109375" style="317" customWidth="1"/>
    <col min="246" max="247" width="11.7109375" style="317" customWidth="1"/>
    <col min="248" max="248" width="8.7109375" style="317" customWidth="1"/>
    <col min="249" max="249" width="7.7109375" style="317" customWidth="1"/>
    <col min="250" max="498" width="11.42578125" style="317"/>
    <col min="499" max="499" width="14.140625" style="317" customWidth="1"/>
    <col min="500" max="500" width="13.7109375" style="317" customWidth="1"/>
    <col min="501" max="501" width="7.7109375" style="317" customWidth="1"/>
    <col min="502" max="503" width="11.7109375" style="317" customWidth="1"/>
    <col min="504" max="504" width="8.7109375" style="317" customWidth="1"/>
    <col min="505" max="505" width="7.7109375" style="317" customWidth="1"/>
    <col min="506" max="754" width="11.42578125" style="317"/>
    <col min="755" max="755" width="14.140625" style="317" customWidth="1"/>
    <col min="756" max="756" width="13.7109375" style="317" customWidth="1"/>
    <col min="757" max="757" width="7.7109375" style="317" customWidth="1"/>
    <col min="758" max="759" width="11.7109375" style="317" customWidth="1"/>
    <col min="760" max="760" width="8.7109375" style="317" customWidth="1"/>
    <col min="761" max="761" width="7.7109375" style="317" customWidth="1"/>
    <col min="762" max="1010" width="11.42578125" style="317"/>
    <col min="1011" max="1011" width="14.140625" style="317" customWidth="1"/>
    <col min="1012" max="1012" width="13.7109375" style="317" customWidth="1"/>
    <col min="1013" max="1013" width="7.7109375" style="317" customWidth="1"/>
    <col min="1014" max="1015" width="11.7109375" style="317" customWidth="1"/>
    <col min="1016" max="1016" width="8.7109375" style="317" customWidth="1"/>
    <col min="1017" max="1017" width="7.7109375" style="317" customWidth="1"/>
    <col min="1018" max="1266" width="11.42578125" style="317"/>
    <col min="1267" max="1267" width="14.140625" style="317" customWidth="1"/>
    <col min="1268" max="1268" width="13.7109375" style="317" customWidth="1"/>
    <col min="1269" max="1269" width="7.7109375" style="317" customWidth="1"/>
    <col min="1270" max="1271" width="11.7109375" style="317" customWidth="1"/>
    <col min="1272" max="1272" width="8.7109375" style="317" customWidth="1"/>
    <col min="1273" max="1273" width="7.7109375" style="317" customWidth="1"/>
    <col min="1274" max="1522" width="11.42578125" style="317"/>
    <col min="1523" max="1523" width="14.140625" style="317" customWidth="1"/>
    <col min="1524" max="1524" width="13.7109375" style="317" customWidth="1"/>
    <col min="1525" max="1525" width="7.7109375" style="317" customWidth="1"/>
    <col min="1526" max="1527" width="11.7109375" style="317" customWidth="1"/>
    <col min="1528" max="1528" width="8.7109375" style="317" customWidth="1"/>
    <col min="1529" max="1529" width="7.7109375" style="317" customWidth="1"/>
    <col min="1530" max="1778" width="11.42578125" style="317"/>
    <col min="1779" max="1779" width="14.140625" style="317" customWidth="1"/>
    <col min="1780" max="1780" width="13.7109375" style="317" customWidth="1"/>
    <col min="1781" max="1781" width="7.7109375" style="317" customWidth="1"/>
    <col min="1782" max="1783" width="11.7109375" style="317" customWidth="1"/>
    <col min="1784" max="1784" width="8.7109375" style="317" customWidth="1"/>
    <col min="1785" max="1785" width="7.7109375" style="317" customWidth="1"/>
    <col min="1786" max="2034" width="11.42578125" style="317"/>
    <col min="2035" max="2035" width="14.140625" style="317" customWidth="1"/>
    <col min="2036" max="2036" width="13.7109375" style="317" customWidth="1"/>
    <col min="2037" max="2037" width="7.7109375" style="317" customWidth="1"/>
    <col min="2038" max="2039" width="11.7109375" style="317" customWidth="1"/>
    <col min="2040" max="2040" width="8.7109375" style="317" customWidth="1"/>
    <col min="2041" max="2041" width="7.7109375" style="317" customWidth="1"/>
    <col min="2042" max="2290" width="11.42578125" style="317"/>
    <col min="2291" max="2291" width="14.140625" style="317" customWidth="1"/>
    <col min="2292" max="2292" width="13.7109375" style="317" customWidth="1"/>
    <col min="2293" max="2293" width="7.7109375" style="317" customWidth="1"/>
    <col min="2294" max="2295" width="11.7109375" style="317" customWidth="1"/>
    <col min="2296" max="2296" width="8.7109375" style="317" customWidth="1"/>
    <col min="2297" max="2297" width="7.7109375" style="317" customWidth="1"/>
    <col min="2298" max="2546" width="11.42578125" style="317"/>
    <col min="2547" max="2547" width="14.140625" style="317" customWidth="1"/>
    <col min="2548" max="2548" width="13.7109375" style="317" customWidth="1"/>
    <col min="2549" max="2549" width="7.7109375" style="317" customWidth="1"/>
    <col min="2550" max="2551" width="11.7109375" style="317" customWidth="1"/>
    <col min="2552" max="2552" width="8.7109375" style="317" customWidth="1"/>
    <col min="2553" max="2553" width="7.7109375" style="317" customWidth="1"/>
    <col min="2554" max="2802" width="11.42578125" style="317"/>
    <col min="2803" max="2803" width="14.140625" style="317" customWidth="1"/>
    <col min="2804" max="2804" width="13.7109375" style="317" customWidth="1"/>
    <col min="2805" max="2805" width="7.7109375" style="317" customWidth="1"/>
    <col min="2806" max="2807" width="11.7109375" style="317" customWidth="1"/>
    <col min="2808" max="2808" width="8.7109375" style="317" customWidth="1"/>
    <col min="2809" max="2809" width="7.7109375" style="317" customWidth="1"/>
    <col min="2810" max="3058" width="11.42578125" style="317"/>
    <col min="3059" max="3059" width="14.140625" style="317" customWidth="1"/>
    <col min="3060" max="3060" width="13.7109375" style="317" customWidth="1"/>
    <col min="3061" max="3061" width="7.7109375" style="317" customWidth="1"/>
    <col min="3062" max="3063" width="11.7109375" style="317" customWidth="1"/>
    <col min="3064" max="3064" width="8.7109375" style="317" customWidth="1"/>
    <col min="3065" max="3065" width="7.7109375" style="317" customWidth="1"/>
    <col min="3066" max="3314" width="11.42578125" style="317"/>
    <col min="3315" max="3315" width="14.140625" style="317" customWidth="1"/>
    <col min="3316" max="3316" width="13.7109375" style="317" customWidth="1"/>
    <col min="3317" max="3317" width="7.7109375" style="317" customWidth="1"/>
    <col min="3318" max="3319" width="11.7109375" style="317" customWidth="1"/>
    <col min="3320" max="3320" width="8.7109375" style="317" customWidth="1"/>
    <col min="3321" max="3321" width="7.7109375" style="317" customWidth="1"/>
    <col min="3322" max="3570" width="11.42578125" style="317"/>
    <col min="3571" max="3571" width="14.140625" style="317" customWidth="1"/>
    <col min="3572" max="3572" width="13.7109375" style="317" customWidth="1"/>
    <col min="3573" max="3573" width="7.7109375" style="317" customWidth="1"/>
    <col min="3574" max="3575" width="11.7109375" style="317" customWidth="1"/>
    <col min="3576" max="3576" width="8.7109375" style="317" customWidth="1"/>
    <col min="3577" max="3577" width="7.7109375" style="317" customWidth="1"/>
    <col min="3578" max="3826" width="11.42578125" style="317"/>
    <col min="3827" max="3827" width="14.140625" style="317" customWidth="1"/>
    <col min="3828" max="3828" width="13.7109375" style="317" customWidth="1"/>
    <col min="3829" max="3829" width="7.7109375" style="317" customWidth="1"/>
    <col min="3830" max="3831" width="11.7109375" style="317" customWidth="1"/>
    <col min="3832" max="3832" width="8.7109375" style="317" customWidth="1"/>
    <col min="3833" max="3833" width="7.7109375" style="317" customWidth="1"/>
    <col min="3834" max="4082" width="11.42578125" style="317"/>
    <col min="4083" max="4083" width="14.140625" style="317" customWidth="1"/>
    <col min="4084" max="4084" width="13.7109375" style="317" customWidth="1"/>
    <col min="4085" max="4085" width="7.7109375" style="317" customWidth="1"/>
    <col min="4086" max="4087" width="11.7109375" style="317" customWidth="1"/>
    <col min="4088" max="4088" width="8.7109375" style="317" customWidth="1"/>
    <col min="4089" max="4089" width="7.7109375" style="317" customWidth="1"/>
    <col min="4090" max="4338" width="11.42578125" style="317"/>
    <col min="4339" max="4339" width="14.140625" style="317" customWidth="1"/>
    <col min="4340" max="4340" width="13.7109375" style="317" customWidth="1"/>
    <col min="4341" max="4341" width="7.7109375" style="317" customWidth="1"/>
    <col min="4342" max="4343" width="11.7109375" style="317" customWidth="1"/>
    <col min="4344" max="4344" width="8.7109375" style="317" customWidth="1"/>
    <col min="4345" max="4345" width="7.7109375" style="317" customWidth="1"/>
    <col min="4346" max="4594" width="11.42578125" style="317"/>
    <col min="4595" max="4595" width="14.140625" style="317" customWidth="1"/>
    <col min="4596" max="4596" width="13.7109375" style="317" customWidth="1"/>
    <col min="4597" max="4597" width="7.7109375" style="317" customWidth="1"/>
    <col min="4598" max="4599" width="11.7109375" style="317" customWidth="1"/>
    <col min="4600" max="4600" width="8.7109375" style="317" customWidth="1"/>
    <col min="4601" max="4601" width="7.7109375" style="317" customWidth="1"/>
    <col min="4602" max="4850" width="11.42578125" style="317"/>
    <col min="4851" max="4851" width="14.140625" style="317" customWidth="1"/>
    <col min="4852" max="4852" width="13.7109375" style="317" customWidth="1"/>
    <col min="4853" max="4853" width="7.7109375" style="317" customWidth="1"/>
    <col min="4854" max="4855" width="11.7109375" style="317" customWidth="1"/>
    <col min="4856" max="4856" width="8.7109375" style="317" customWidth="1"/>
    <col min="4857" max="4857" width="7.7109375" style="317" customWidth="1"/>
    <col min="4858" max="5106" width="11.42578125" style="317"/>
    <col min="5107" max="5107" width="14.140625" style="317" customWidth="1"/>
    <col min="5108" max="5108" width="13.7109375" style="317" customWidth="1"/>
    <col min="5109" max="5109" width="7.7109375" style="317" customWidth="1"/>
    <col min="5110" max="5111" width="11.7109375" style="317" customWidth="1"/>
    <col min="5112" max="5112" width="8.7109375" style="317" customWidth="1"/>
    <col min="5113" max="5113" width="7.7109375" style="317" customWidth="1"/>
    <col min="5114" max="5362" width="11.42578125" style="317"/>
    <col min="5363" max="5363" width="14.140625" style="317" customWidth="1"/>
    <col min="5364" max="5364" width="13.7109375" style="317" customWidth="1"/>
    <col min="5365" max="5365" width="7.7109375" style="317" customWidth="1"/>
    <col min="5366" max="5367" width="11.7109375" style="317" customWidth="1"/>
    <col min="5368" max="5368" width="8.7109375" style="317" customWidth="1"/>
    <col min="5369" max="5369" width="7.7109375" style="317" customWidth="1"/>
    <col min="5370" max="5618" width="11.42578125" style="317"/>
    <col min="5619" max="5619" width="14.140625" style="317" customWidth="1"/>
    <col min="5620" max="5620" width="13.7109375" style="317" customWidth="1"/>
    <col min="5621" max="5621" width="7.7109375" style="317" customWidth="1"/>
    <col min="5622" max="5623" width="11.7109375" style="317" customWidth="1"/>
    <col min="5624" max="5624" width="8.7109375" style="317" customWidth="1"/>
    <col min="5625" max="5625" width="7.7109375" style="317" customWidth="1"/>
    <col min="5626" max="5874" width="11.42578125" style="317"/>
    <col min="5875" max="5875" width="14.140625" style="317" customWidth="1"/>
    <col min="5876" max="5876" width="13.7109375" style="317" customWidth="1"/>
    <col min="5877" max="5877" width="7.7109375" style="317" customWidth="1"/>
    <col min="5878" max="5879" width="11.7109375" style="317" customWidth="1"/>
    <col min="5880" max="5880" width="8.7109375" style="317" customWidth="1"/>
    <col min="5881" max="5881" width="7.7109375" style="317" customWidth="1"/>
    <col min="5882" max="6130" width="11.42578125" style="317"/>
    <col min="6131" max="6131" width="14.140625" style="317" customWidth="1"/>
    <col min="6132" max="6132" width="13.7109375" style="317" customWidth="1"/>
    <col min="6133" max="6133" width="7.7109375" style="317" customWidth="1"/>
    <col min="6134" max="6135" width="11.7109375" style="317" customWidth="1"/>
    <col min="6136" max="6136" width="8.7109375" style="317" customWidth="1"/>
    <col min="6137" max="6137" width="7.7109375" style="317" customWidth="1"/>
    <col min="6138" max="6386" width="11.42578125" style="317"/>
    <col min="6387" max="6387" width="14.140625" style="317" customWidth="1"/>
    <col min="6388" max="6388" width="13.7109375" style="317" customWidth="1"/>
    <col min="6389" max="6389" width="7.7109375" style="317" customWidth="1"/>
    <col min="6390" max="6391" width="11.7109375" style="317" customWidth="1"/>
    <col min="6392" max="6392" width="8.7109375" style="317" customWidth="1"/>
    <col min="6393" max="6393" width="7.7109375" style="317" customWidth="1"/>
    <col min="6394" max="6642" width="11.42578125" style="317"/>
    <col min="6643" max="6643" width="14.140625" style="317" customWidth="1"/>
    <col min="6644" max="6644" width="13.7109375" style="317" customWidth="1"/>
    <col min="6645" max="6645" width="7.7109375" style="317" customWidth="1"/>
    <col min="6646" max="6647" width="11.7109375" style="317" customWidth="1"/>
    <col min="6648" max="6648" width="8.7109375" style="317" customWidth="1"/>
    <col min="6649" max="6649" width="7.7109375" style="317" customWidth="1"/>
    <col min="6650" max="6898" width="11.42578125" style="317"/>
    <col min="6899" max="6899" width="14.140625" style="317" customWidth="1"/>
    <col min="6900" max="6900" width="13.7109375" style="317" customWidth="1"/>
    <col min="6901" max="6901" width="7.7109375" style="317" customWidth="1"/>
    <col min="6902" max="6903" width="11.7109375" style="317" customWidth="1"/>
    <col min="6904" max="6904" width="8.7109375" style="317" customWidth="1"/>
    <col min="6905" max="6905" width="7.7109375" style="317" customWidth="1"/>
    <col min="6906" max="7154" width="11.42578125" style="317"/>
    <col min="7155" max="7155" width="14.140625" style="317" customWidth="1"/>
    <col min="7156" max="7156" width="13.7109375" style="317" customWidth="1"/>
    <col min="7157" max="7157" width="7.7109375" style="317" customWidth="1"/>
    <col min="7158" max="7159" width="11.7109375" style="317" customWidth="1"/>
    <col min="7160" max="7160" width="8.7109375" style="317" customWidth="1"/>
    <col min="7161" max="7161" width="7.7109375" style="317" customWidth="1"/>
    <col min="7162" max="7410" width="11.42578125" style="317"/>
    <col min="7411" max="7411" width="14.140625" style="317" customWidth="1"/>
    <col min="7412" max="7412" width="13.7109375" style="317" customWidth="1"/>
    <col min="7413" max="7413" width="7.7109375" style="317" customWidth="1"/>
    <col min="7414" max="7415" width="11.7109375" style="317" customWidth="1"/>
    <col min="7416" max="7416" width="8.7109375" style="317" customWidth="1"/>
    <col min="7417" max="7417" width="7.7109375" style="317" customWidth="1"/>
    <col min="7418" max="7666" width="11.42578125" style="317"/>
    <col min="7667" max="7667" width="14.140625" style="317" customWidth="1"/>
    <col min="7668" max="7668" width="13.7109375" style="317" customWidth="1"/>
    <col min="7669" max="7669" width="7.7109375" style="317" customWidth="1"/>
    <col min="7670" max="7671" width="11.7109375" style="317" customWidth="1"/>
    <col min="7672" max="7672" width="8.7109375" style="317" customWidth="1"/>
    <col min="7673" max="7673" width="7.7109375" style="317" customWidth="1"/>
    <col min="7674" max="7922" width="11.42578125" style="317"/>
    <col min="7923" max="7923" width="14.140625" style="317" customWidth="1"/>
    <col min="7924" max="7924" width="13.7109375" style="317" customWidth="1"/>
    <col min="7925" max="7925" width="7.7109375" style="317" customWidth="1"/>
    <col min="7926" max="7927" width="11.7109375" style="317" customWidth="1"/>
    <col min="7928" max="7928" width="8.7109375" style="317" customWidth="1"/>
    <col min="7929" max="7929" width="7.7109375" style="317" customWidth="1"/>
    <col min="7930" max="8178" width="11.42578125" style="317"/>
    <col min="8179" max="8179" width="14.140625" style="317" customWidth="1"/>
    <col min="8180" max="8180" width="13.7109375" style="317" customWidth="1"/>
    <col min="8181" max="8181" width="7.7109375" style="317" customWidth="1"/>
    <col min="8182" max="8183" width="11.7109375" style="317" customWidth="1"/>
    <col min="8184" max="8184" width="8.7109375" style="317" customWidth="1"/>
    <col min="8185" max="8185" width="7.7109375" style="317" customWidth="1"/>
    <col min="8186" max="8434" width="11.42578125" style="317"/>
    <col min="8435" max="8435" width="14.140625" style="317" customWidth="1"/>
    <col min="8436" max="8436" width="13.7109375" style="317" customWidth="1"/>
    <col min="8437" max="8437" width="7.7109375" style="317" customWidth="1"/>
    <col min="8438" max="8439" width="11.7109375" style="317" customWidth="1"/>
    <col min="8440" max="8440" width="8.7109375" style="317" customWidth="1"/>
    <col min="8441" max="8441" width="7.7109375" style="317" customWidth="1"/>
    <col min="8442" max="8690" width="11.42578125" style="317"/>
    <col min="8691" max="8691" width="14.140625" style="317" customWidth="1"/>
    <col min="8692" max="8692" width="13.7109375" style="317" customWidth="1"/>
    <col min="8693" max="8693" width="7.7109375" style="317" customWidth="1"/>
    <col min="8694" max="8695" width="11.7109375" style="317" customWidth="1"/>
    <col min="8696" max="8696" width="8.7109375" style="317" customWidth="1"/>
    <col min="8697" max="8697" width="7.7109375" style="317" customWidth="1"/>
    <col min="8698" max="8946" width="11.42578125" style="317"/>
    <col min="8947" max="8947" width="14.140625" style="317" customWidth="1"/>
    <col min="8948" max="8948" width="13.7109375" style="317" customWidth="1"/>
    <col min="8949" max="8949" width="7.7109375" style="317" customWidth="1"/>
    <col min="8950" max="8951" width="11.7109375" style="317" customWidth="1"/>
    <col min="8952" max="8952" width="8.7109375" style="317" customWidth="1"/>
    <col min="8953" max="8953" width="7.7109375" style="317" customWidth="1"/>
    <col min="8954" max="9202" width="11.42578125" style="317"/>
    <col min="9203" max="9203" width="14.140625" style="317" customWidth="1"/>
    <col min="9204" max="9204" width="13.7109375" style="317" customWidth="1"/>
    <col min="9205" max="9205" width="7.7109375" style="317" customWidth="1"/>
    <col min="9206" max="9207" width="11.7109375" style="317" customWidth="1"/>
    <col min="9208" max="9208" width="8.7109375" style="317" customWidth="1"/>
    <col min="9209" max="9209" width="7.7109375" style="317" customWidth="1"/>
    <col min="9210" max="9458" width="11.42578125" style="317"/>
    <col min="9459" max="9459" width="14.140625" style="317" customWidth="1"/>
    <col min="9460" max="9460" width="13.7109375" style="317" customWidth="1"/>
    <col min="9461" max="9461" width="7.7109375" style="317" customWidth="1"/>
    <col min="9462" max="9463" width="11.7109375" style="317" customWidth="1"/>
    <col min="9464" max="9464" width="8.7109375" style="317" customWidth="1"/>
    <col min="9465" max="9465" width="7.7109375" style="317" customWidth="1"/>
    <col min="9466" max="9714" width="11.42578125" style="317"/>
    <col min="9715" max="9715" width="14.140625" style="317" customWidth="1"/>
    <col min="9716" max="9716" width="13.7109375" style="317" customWidth="1"/>
    <col min="9717" max="9717" width="7.7109375" style="317" customWidth="1"/>
    <col min="9718" max="9719" width="11.7109375" style="317" customWidth="1"/>
    <col min="9720" max="9720" width="8.7109375" style="317" customWidth="1"/>
    <col min="9721" max="9721" width="7.7109375" style="317" customWidth="1"/>
    <col min="9722" max="9970" width="11.42578125" style="317"/>
    <col min="9971" max="9971" width="14.140625" style="317" customWidth="1"/>
    <col min="9972" max="9972" width="13.7109375" style="317" customWidth="1"/>
    <col min="9973" max="9973" width="7.7109375" style="317" customWidth="1"/>
    <col min="9974" max="9975" width="11.7109375" style="317" customWidth="1"/>
    <col min="9976" max="9976" width="8.7109375" style="317" customWidth="1"/>
    <col min="9977" max="9977" width="7.7109375" style="317" customWidth="1"/>
    <col min="9978" max="10226" width="11.42578125" style="317"/>
    <col min="10227" max="10227" width="14.140625" style="317" customWidth="1"/>
    <col min="10228" max="10228" width="13.7109375" style="317" customWidth="1"/>
    <col min="10229" max="10229" width="7.7109375" style="317" customWidth="1"/>
    <col min="10230" max="10231" width="11.7109375" style="317" customWidth="1"/>
    <col min="10232" max="10232" width="8.7109375" style="317" customWidth="1"/>
    <col min="10233" max="10233" width="7.7109375" style="317" customWidth="1"/>
    <col min="10234" max="10482" width="11.42578125" style="317"/>
    <col min="10483" max="10483" width="14.140625" style="317" customWidth="1"/>
    <col min="10484" max="10484" width="13.7109375" style="317" customWidth="1"/>
    <col min="10485" max="10485" width="7.7109375" style="317" customWidth="1"/>
    <col min="10486" max="10487" width="11.7109375" style="317" customWidth="1"/>
    <col min="10488" max="10488" width="8.7109375" style="317" customWidth="1"/>
    <col min="10489" max="10489" width="7.7109375" style="317" customWidth="1"/>
    <col min="10490" max="10738" width="11.42578125" style="317"/>
    <col min="10739" max="10739" width="14.140625" style="317" customWidth="1"/>
    <col min="10740" max="10740" width="13.7109375" style="317" customWidth="1"/>
    <col min="10741" max="10741" width="7.7109375" style="317" customWidth="1"/>
    <col min="10742" max="10743" width="11.7109375" style="317" customWidth="1"/>
    <col min="10744" max="10744" width="8.7109375" style="317" customWidth="1"/>
    <col min="10745" max="10745" width="7.7109375" style="317" customWidth="1"/>
    <col min="10746" max="10994" width="11.42578125" style="317"/>
    <col min="10995" max="10995" width="14.140625" style="317" customWidth="1"/>
    <col min="10996" max="10996" width="13.7109375" style="317" customWidth="1"/>
    <col min="10997" max="10997" width="7.7109375" style="317" customWidth="1"/>
    <col min="10998" max="10999" width="11.7109375" style="317" customWidth="1"/>
    <col min="11000" max="11000" width="8.7109375" style="317" customWidth="1"/>
    <col min="11001" max="11001" width="7.7109375" style="317" customWidth="1"/>
    <col min="11002" max="11250" width="11.42578125" style="317"/>
    <col min="11251" max="11251" width="14.140625" style="317" customWidth="1"/>
    <col min="11252" max="11252" width="13.7109375" style="317" customWidth="1"/>
    <col min="11253" max="11253" width="7.7109375" style="317" customWidth="1"/>
    <col min="11254" max="11255" width="11.7109375" style="317" customWidth="1"/>
    <col min="11256" max="11256" width="8.7109375" style="317" customWidth="1"/>
    <col min="11257" max="11257" width="7.7109375" style="317" customWidth="1"/>
    <col min="11258" max="11506" width="11.42578125" style="317"/>
    <col min="11507" max="11507" width="14.140625" style="317" customWidth="1"/>
    <col min="11508" max="11508" width="13.7109375" style="317" customWidth="1"/>
    <col min="11509" max="11509" width="7.7109375" style="317" customWidth="1"/>
    <col min="11510" max="11511" width="11.7109375" style="317" customWidth="1"/>
    <col min="11512" max="11512" width="8.7109375" style="317" customWidth="1"/>
    <col min="11513" max="11513" width="7.7109375" style="317" customWidth="1"/>
    <col min="11514" max="11762" width="11.42578125" style="317"/>
    <col min="11763" max="11763" width="14.140625" style="317" customWidth="1"/>
    <col min="11764" max="11764" width="13.7109375" style="317" customWidth="1"/>
    <col min="11765" max="11765" width="7.7109375" style="317" customWidth="1"/>
    <col min="11766" max="11767" width="11.7109375" style="317" customWidth="1"/>
    <col min="11768" max="11768" width="8.7109375" style="317" customWidth="1"/>
    <col min="11769" max="11769" width="7.7109375" style="317" customWidth="1"/>
    <col min="11770" max="12018" width="11.42578125" style="317"/>
    <col min="12019" max="12019" width="14.140625" style="317" customWidth="1"/>
    <col min="12020" max="12020" width="13.7109375" style="317" customWidth="1"/>
    <col min="12021" max="12021" width="7.7109375" style="317" customWidth="1"/>
    <col min="12022" max="12023" width="11.7109375" style="317" customWidth="1"/>
    <col min="12024" max="12024" width="8.7109375" style="317" customWidth="1"/>
    <col min="12025" max="12025" width="7.7109375" style="317" customWidth="1"/>
    <col min="12026" max="12274" width="11.42578125" style="317"/>
    <col min="12275" max="12275" width="14.140625" style="317" customWidth="1"/>
    <col min="12276" max="12276" width="13.7109375" style="317" customWidth="1"/>
    <col min="12277" max="12277" width="7.7109375" style="317" customWidth="1"/>
    <col min="12278" max="12279" width="11.7109375" style="317" customWidth="1"/>
    <col min="12280" max="12280" width="8.7109375" style="317" customWidth="1"/>
    <col min="12281" max="12281" width="7.7109375" style="317" customWidth="1"/>
    <col min="12282" max="12530" width="11.42578125" style="317"/>
    <col min="12531" max="12531" width="14.140625" style="317" customWidth="1"/>
    <col min="12532" max="12532" width="13.7109375" style="317" customWidth="1"/>
    <col min="12533" max="12533" width="7.7109375" style="317" customWidth="1"/>
    <col min="12534" max="12535" width="11.7109375" style="317" customWidth="1"/>
    <col min="12536" max="12536" width="8.7109375" style="317" customWidth="1"/>
    <col min="12537" max="12537" width="7.7109375" style="317" customWidth="1"/>
    <col min="12538" max="12786" width="11.42578125" style="317"/>
    <col min="12787" max="12787" width="14.140625" style="317" customWidth="1"/>
    <col min="12788" max="12788" width="13.7109375" style="317" customWidth="1"/>
    <col min="12789" max="12789" width="7.7109375" style="317" customWidth="1"/>
    <col min="12790" max="12791" width="11.7109375" style="317" customWidth="1"/>
    <col min="12792" max="12792" width="8.7109375" style="317" customWidth="1"/>
    <col min="12793" max="12793" width="7.7109375" style="317" customWidth="1"/>
    <col min="12794" max="13042" width="11.42578125" style="317"/>
    <col min="13043" max="13043" width="14.140625" style="317" customWidth="1"/>
    <col min="13044" max="13044" width="13.7109375" style="317" customWidth="1"/>
    <col min="13045" max="13045" width="7.7109375" style="317" customWidth="1"/>
    <col min="13046" max="13047" width="11.7109375" style="317" customWidth="1"/>
    <col min="13048" max="13048" width="8.7109375" style="317" customWidth="1"/>
    <col min="13049" max="13049" width="7.7109375" style="317" customWidth="1"/>
    <col min="13050" max="13298" width="11.42578125" style="317"/>
    <col min="13299" max="13299" width="14.140625" style="317" customWidth="1"/>
    <col min="13300" max="13300" width="13.7109375" style="317" customWidth="1"/>
    <col min="13301" max="13301" width="7.7109375" style="317" customWidth="1"/>
    <col min="13302" max="13303" width="11.7109375" style="317" customWidth="1"/>
    <col min="13304" max="13304" width="8.7109375" style="317" customWidth="1"/>
    <col min="13305" max="13305" width="7.7109375" style="317" customWidth="1"/>
    <col min="13306" max="13554" width="11.42578125" style="317"/>
    <col min="13555" max="13555" width="14.140625" style="317" customWidth="1"/>
    <col min="13556" max="13556" width="13.7109375" style="317" customWidth="1"/>
    <col min="13557" max="13557" width="7.7109375" style="317" customWidth="1"/>
    <col min="13558" max="13559" width="11.7109375" style="317" customWidth="1"/>
    <col min="13560" max="13560" width="8.7109375" style="317" customWidth="1"/>
    <col min="13561" max="13561" width="7.7109375" style="317" customWidth="1"/>
    <col min="13562" max="13810" width="11.42578125" style="317"/>
    <col min="13811" max="13811" width="14.140625" style="317" customWidth="1"/>
    <col min="13812" max="13812" width="13.7109375" style="317" customWidth="1"/>
    <col min="13813" max="13813" width="7.7109375" style="317" customWidth="1"/>
    <col min="13814" max="13815" width="11.7109375" style="317" customWidth="1"/>
    <col min="13816" max="13816" width="8.7109375" style="317" customWidth="1"/>
    <col min="13817" max="13817" width="7.7109375" style="317" customWidth="1"/>
    <col min="13818" max="14066" width="11.42578125" style="317"/>
    <col min="14067" max="14067" width="14.140625" style="317" customWidth="1"/>
    <col min="14068" max="14068" width="13.7109375" style="317" customWidth="1"/>
    <col min="14069" max="14069" width="7.7109375" style="317" customWidth="1"/>
    <col min="14070" max="14071" width="11.7109375" style="317" customWidth="1"/>
    <col min="14072" max="14072" width="8.7109375" style="317" customWidth="1"/>
    <col min="14073" max="14073" width="7.7109375" style="317" customWidth="1"/>
    <col min="14074" max="14322" width="11.42578125" style="317"/>
    <col min="14323" max="14323" width="14.140625" style="317" customWidth="1"/>
    <col min="14324" max="14324" width="13.7109375" style="317" customWidth="1"/>
    <col min="14325" max="14325" width="7.7109375" style="317" customWidth="1"/>
    <col min="14326" max="14327" width="11.7109375" style="317" customWidth="1"/>
    <col min="14328" max="14328" width="8.7109375" style="317" customWidth="1"/>
    <col min="14329" max="14329" width="7.7109375" style="317" customWidth="1"/>
    <col min="14330" max="14578" width="11.42578125" style="317"/>
    <col min="14579" max="14579" width="14.140625" style="317" customWidth="1"/>
    <col min="14580" max="14580" width="13.7109375" style="317" customWidth="1"/>
    <col min="14581" max="14581" width="7.7109375" style="317" customWidth="1"/>
    <col min="14582" max="14583" width="11.7109375" style="317" customWidth="1"/>
    <col min="14584" max="14584" width="8.7109375" style="317" customWidth="1"/>
    <col min="14585" max="14585" width="7.7109375" style="317" customWidth="1"/>
    <col min="14586" max="14834" width="11.42578125" style="317"/>
    <col min="14835" max="14835" width="14.140625" style="317" customWidth="1"/>
    <col min="14836" max="14836" width="13.7109375" style="317" customWidth="1"/>
    <col min="14837" max="14837" width="7.7109375" style="317" customWidth="1"/>
    <col min="14838" max="14839" width="11.7109375" style="317" customWidth="1"/>
    <col min="14840" max="14840" width="8.7109375" style="317" customWidth="1"/>
    <col min="14841" max="14841" width="7.7109375" style="317" customWidth="1"/>
    <col min="14842" max="15090" width="11.42578125" style="317"/>
    <col min="15091" max="15091" width="14.140625" style="317" customWidth="1"/>
    <col min="15092" max="15092" width="13.7109375" style="317" customWidth="1"/>
    <col min="15093" max="15093" width="7.7109375" style="317" customWidth="1"/>
    <col min="15094" max="15095" width="11.7109375" style="317" customWidth="1"/>
    <col min="15096" max="15096" width="8.7109375" style="317" customWidth="1"/>
    <col min="15097" max="15097" width="7.7109375" style="317" customWidth="1"/>
    <col min="15098" max="15346" width="11.42578125" style="317"/>
    <col min="15347" max="15347" width="14.140625" style="317" customWidth="1"/>
    <col min="15348" max="15348" width="13.7109375" style="317" customWidth="1"/>
    <col min="15349" max="15349" width="7.7109375" style="317" customWidth="1"/>
    <col min="15350" max="15351" width="11.7109375" style="317" customWidth="1"/>
    <col min="15352" max="15352" width="8.7109375" style="317" customWidth="1"/>
    <col min="15353" max="15353" width="7.7109375" style="317" customWidth="1"/>
    <col min="15354" max="15602" width="11.42578125" style="317"/>
    <col min="15603" max="15603" width="14.140625" style="317" customWidth="1"/>
    <col min="15604" max="15604" width="13.7109375" style="317" customWidth="1"/>
    <col min="15605" max="15605" width="7.7109375" style="317" customWidth="1"/>
    <col min="15606" max="15607" width="11.7109375" style="317" customWidth="1"/>
    <col min="15608" max="15608" width="8.7109375" style="317" customWidth="1"/>
    <col min="15609" max="15609" width="7.7109375" style="317" customWidth="1"/>
    <col min="15610" max="15858" width="11.42578125" style="317"/>
    <col min="15859" max="15859" width="14.140625" style="317" customWidth="1"/>
    <col min="15860" max="15860" width="13.7109375" style="317" customWidth="1"/>
    <col min="15861" max="15861" width="7.7109375" style="317" customWidth="1"/>
    <col min="15862" max="15863" width="11.7109375" style="317" customWidth="1"/>
    <col min="15864" max="15864" width="8.7109375" style="317" customWidth="1"/>
    <col min="15865" max="15865" width="7.7109375" style="317" customWidth="1"/>
    <col min="15866" max="16114" width="11.42578125" style="317"/>
    <col min="16115" max="16115" width="14.140625" style="317" customWidth="1"/>
    <col min="16116" max="16116" width="13.7109375" style="317" customWidth="1"/>
    <col min="16117" max="16117" width="7.7109375" style="317" customWidth="1"/>
    <col min="16118" max="16119" width="11.7109375" style="317" customWidth="1"/>
    <col min="16120" max="16120" width="8.7109375" style="317" customWidth="1"/>
    <col min="16121" max="16121" width="7.7109375" style="317" customWidth="1"/>
    <col min="16122" max="16384" width="11.42578125" style="317"/>
  </cols>
  <sheetData>
    <row r="1" spans="1:10" s="285" customFormat="1" ht="12.75" x14ac:dyDescent="0.2">
      <c r="B1" s="286"/>
      <c r="C1" s="286"/>
      <c r="D1" s="336"/>
      <c r="E1" s="336"/>
      <c r="F1" s="330"/>
      <c r="G1" s="286"/>
      <c r="H1" s="286"/>
    </row>
    <row r="2" spans="1:10" s="288" customFormat="1" ht="12.75" x14ac:dyDescent="0.2">
      <c r="A2" s="40" t="s">
        <v>161</v>
      </c>
      <c r="B2" s="287"/>
      <c r="C2" s="287"/>
      <c r="D2" s="337"/>
      <c r="E2" s="337"/>
      <c r="F2" s="331"/>
      <c r="G2" s="287"/>
      <c r="H2" s="287"/>
    </row>
    <row r="3" spans="1:10" s="285" customFormat="1" ht="12.75" x14ac:dyDescent="0.2">
      <c r="B3" s="286"/>
      <c r="C3" s="286"/>
      <c r="D3" s="336"/>
      <c r="E3" s="336"/>
      <c r="F3" s="330"/>
      <c r="G3" s="286"/>
      <c r="H3" s="286"/>
    </row>
    <row r="4" spans="1:10" s="285" customFormat="1" ht="12.75" x14ac:dyDescent="0.2">
      <c r="B4" s="286"/>
      <c r="C4" s="286"/>
      <c r="D4" s="336"/>
      <c r="E4" s="336"/>
      <c r="F4" s="330"/>
      <c r="G4" s="286"/>
      <c r="H4" s="286"/>
    </row>
    <row r="5" spans="1:10" s="289" customFormat="1" ht="12.75" x14ac:dyDescent="0.2">
      <c r="A5" s="180" t="s">
        <v>53</v>
      </c>
      <c r="D5" s="338"/>
      <c r="E5" s="338"/>
      <c r="F5" s="332"/>
    </row>
    <row r="6" spans="1:10" s="290" customFormat="1" ht="3" customHeight="1" x14ac:dyDescent="0.2">
      <c r="D6" s="339"/>
      <c r="E6" s="339"/>
      <c r="F6" s="318"/>
    </row>
    <row r="7" spans="1:10" s="290" customFormat="1" ht="25.5" x14ac:dyDescent="0.2">
      <c r="A7" s="162" t="s">
        <v>61</v>
      </c>
      <c r="B7" s="163" t="s">
        <v>201</v>
      </c>
      <c r="C7" s="163" t="s">
        <v>62</v>
      </c>
      <c r="D7" s="340" t="s">
        <v>206</v>
      </c>
      <c r="E7" s="340" t="s">
        <v>205</v>
      </c>
      <c r="F7" s="345" t="s">
        <v>203</v>
      </c>
      <c r="G7" s="163" t="s">
        <v>41</v>
      </c>
      <c r="J7" s="308"/>
    </row>
    <row r="8" spans="1:10" s="290" customFormat="1" ht="12.75" customHeight="1" x14ac:dyDescent="0.25">
      <c r="A8" s="291">
        <v>2004</v>
      </c>
      <c r="B8" s="295">
        <v>124030317.26174296</v>
      </c>
      <c r="C8" s="295">
        <v>60348875.380631484</v>
      </c>
      <c r="D8" s="292">
        <v>468072162.34765798</v>
      </c>
      <c r="E8" s="292">
        <v>472914155.934138</v>
      </c>
      <c r="F8" s="292">
        <v>14474041.485829584</v>
      </c>
      <c r="G8" s="293">
        <f>SUM(B8:F8)</f>
        <v>1139839552.4100001</v>
      </c>
      <c r="J8" s="309"/>
    </row>
    <row r="9" spans="1:10" s="290" customFormat="1" ht="12.75" customHeight="1" x14ac:dyDescent="0.25">
      <c r="A9" s="291">
        <v>2005</v>
      </c>
      <c r="B9" s="295">
        <v>112196792.29360396</v>
      </c>
      <c r="C9" s="295">
        <v>54647530.709772214</v>
      </c>
      <c r="D9" s="292">
        <v>429815112.38034552</v>
      </c>
      <c r="E9" s="292">
        <v>422038798.62577915</v>
      </c>
      <c r="F9" s="292">
        <v>13103637.050499029</v>
      </c>
      <c r="G9" s="293">
        <f t="shared" ref="G9:G19" si="0">SUM(B9:F9)</f>
        <v>1031801871.0599999</v>
      </c>
      <c r="J9" s="309"/>
    </row>
    <row r="10" spans="1:10" s="290" customFormat="1" ht="12.75" customHeight="1" x14ac:dyDescent="0.25">
      <c r="A10" s="291">
        <v>2006</v>
      </c>
      <c r="B10" s="295">
        <v>121732331.8784517</v>
      </c>
      <c r="C10" s="295">
        <v>59352639.449253432</v>
      </c>
      <c r="D10" s="292">
        <v>469202776.77460915</v>
      </c>
      <c r="E10" s="292">
        <v>456127433.80607009</v>
      </c>
      <c r="F10" s="292">
        <v>14234131.341615696</v>
      </c>
      <c r="G10" s="293">
        <f t="shared" si="0"/>
        <v>1120649313.25</v>
      </c>
      <c r="J10" s="309"/>
    </row>
    <row r="11" spans="1:10" s="290" customFormat="1" ht="12.75" customHeight="1" x14ac:dyDescent="0.25">
      <c r="A11" s="291">
        <v>2007</v>
      </c>
      <c r="B11" s="295">
        <v>113820372.13653651</v>
      </c>
      <c r="C11" s="295">
        <v>56240849.431164205</v>
      </c>
      <c r="D11" s="292">
        <v>448936662.71107513</v>
      </c>
      <c r="E11" s="292">
        <v>429363988.76517969</v>
      </c>
      <c r="F11" s="292">
        <v>13507375.48604455</v>
      </c>
      <c r="G11" s="293">
        <f t="shared" si="0"/>
        <v>1061869248.5300001</v>
      </c>
      <c r="J11" s="309"/>
    </row>
    <row r="12" spans="1:10" s="290" customFormat="1" ht="12.75" customHeight="1" x14ac:dyDescent="0.25">
      <c r="A12" s="291">
        <v>2008</v>
      </c>
      <c r="B12" s="295">
        <v>122508145.43571796</v>
      </c>
      <c r="C12" s="295">
        <v>60532903.798248842</v>
      </c>
      <c r="D12" s="292">
        <v>483215342.91590941</v>
      </c>
      <c r="E12" s="292">
        <v>462101013.33819687</v>
      </c>
      <c r="F12" s="292">
        <v>14535825.061926844</v>
      </c>
      <c r="G12" s="293">
        <f t="shared" si="0"/>
        <v>1142893230.55</v>
      </c>
      <c r="J12" s="309"/>
    </row>
    <row r="13" spans="1:10" s="310" customFormat="1" ht="12.75" customHeight="1" x14ac:dyDescent="0.25">
      <c r="A13" s="291">
        <v>2009</v>
      </c>
      <c r="B13" s="295">
        <v>132617468.71244422</v>
      </c>
      <c r="C13" s="295">
        <v>65518609.872152247</v>
      </c>
      <c r="D13" s="292">
        <v>523878644.726089</v>
      </c>
      <c r="E13" s="292">
        <v>499480393.45348036</v>
      </c>
      <c r="F13" s="292">
        <v>15740563.415834174</v>
      </c>
      <c r="G13" s="293">
        <f t="shared" si="0"/>
        <v>1237235680.1800001</v>
      </c>
      <c r="J13" s="309"/>
    </row>
    <row r="14" spans="1:10" s="310" customFormat="1" ht="12.75" customHeight="1" x14ac:dyDescent="0.25">
      <c r="A14" s="291">
        <v>2010</v>
      </c>
      <c r="B14" s="295">
        <v>140415187.60903436</v>
      </c>
      <c r="C14" s="295">
        <v>69362518.153624699</v>
      </c>
      <c r="D14" s="292">
        <v>558873027.89867306</v>
      </c>
      <c r="E14" s="292">
        <v>524626771.24941266</v>
      </c>
      <c r="F14" s="292">
        <v>16666411.529255118</v>
      </c>
      <c r="G14" s="293">
        <f t="shared" si="0"/>
        <v>1309943916.4399998</v>
      </c>
      <c r="J14" s="309"/>
    </row>
    <row r="15" spans="1:10" s="290" customFormat="1" ht="12.75" customHeight="1" x14ac:dyDescent="0.2">
      <c r="A15" s="291">
        <v>2011</v>
      </c>
      <c r="B15" s="295">
        <v>147372344.2558701</v>
      </c>
      <c r="C15" s="295">
        <v>72792219.31043911</v>
      </c>
      <c r="D15" s="292">
        <v>579943909.30768633</v>
      </c>
      <c r="E15" s="292">
        <v>557168457.2482363</v>
      </c>
      <c r="F15" s="292">
        <v>17458681.257768519</v>
      </c>
      <c r="G15" s="293">
        <f t="shared" si="0"/>
        <v>1374735611.3800006</v>
      </c>
      <c r="J15" s="311"/>
    </row>
    <row r="16" spans="1:10" s="290" customFormat="1" ht="12.75" customHeight="1" x14ac:dyDescent="0.2">
      <c r="A16" s="291">
        <v>2012</v>
      </c>
      <c r="B16" s="295">
        <v>140060246.34919864</v>
      </c>
      <c r="C16" s="295">
        <v>86136868.151748791</v>
      </c>
      <c r="D16" s="292">
        <v>539985483.09644365</v>
      </c>
      <c r="E16" s="292">
        <v>523976601.75291771</v>
      </c>
      <c r="F16" s="292">
        <v>16319664.179691071</v>
      </c>
      <c r="G16" s="293">
        <f t="shared" si="0"/>
        <v>1306478863.53</v>
      </c>
      <c r="J16" s="311"/>
    </row>
    <row r="17" spans="1:10" s="290" customFormat="1" ht="12.75" customHeight="1" x14ac:dyDescent="0.2">
      <c r="A17" s="291">
        <v>2013</v>
      </c>
      <c r="B17" s="295">
        <v>134102560.42441584</v>
      </c>
      <c r="C17" s="295">
        <v>82474259.075104594</v>
      </c>
      <c r="D17" s="292">
        <v>511597273.02415144</v>
      </c>
      <c r="E17" s="292">
        <v>507085030.52762908</v>
      </c>
      <c r="F17" s="292">
        <v>15614415.938699113</v>
      </c>
      <c r="G17" s="293">
        <f t="shared" si="0"/>
        <v>1250873538.99</v>
      </c>
      <c r="J17" s="311"/>
    </row>
    <row r="18" spans="1:10" s="290" customFormat="1" ht="12.75" customHeight="1" x14ac:dyDescent="0.2">
      <c r="A18" s="291">
        <v>2014</v>
      </c>
      <c r="B18" s="295">
        <v>142942175.17933825</v>
      </c>
      <c r="C18" s="295">
        <v>70600606.603229329</v>
      </c>
      <c r="D18" s="292">
        <v>561486569.53548372</v>
      </c>
      <c r="E18" s="292">
        <v>541364995.11145341</v>
      </c>
      <c r="F18" s="292">
        <v>16915062.57049511</v>
      </c>
      <c r="G18" s="293">
        <f t="shared" si="0"/>
        <v>1333309409</v>
      </c>
      <c r="J18" s="311"/>
    </row>
    <row r="19" spans="1:10" s="290" customFormat="1" ht="12.75" customHeight="1" x14ac:dyDescent="0.2">
      <c r="A19" s="291">
        <v>2015</v>
      </c>
      <c r="B19" s="295">
        <v>142763167.05770072</v>
      </c>
      <c r="C19" s="295">
        <v>70462659.787963867</v>
      </c>
      <c r="D19" s="292">
        <v>561263848.2826041</v>
      </c>
      <c r="E19" s="292">
        <v>540268037.04978979</v>
      </c>
      <c r="F19" s="292">
        <v>16893495.941941623</v>
      </c>
      <c r="G19" s="293">
        <f t="shared" si="0"/>
        <v>1331651208.1200004</v>
      </c>
      <c r="J19" s="311"/>
    </row>
    <row r="20" spans="1:10" s="290" customFormat="1" ht="12.75" customHeight="1" x14ac:dyDescent="0.2">
      <c r="A20" s="291">
        <v>2016</v>
      </c>
      <c r="B20" s="295">
        <v>148852648.30000004</v>
      </c>
      <c r="C20" s="295">
        <v>73452778.310000017</v>
      </c>
      <c r="D20" s="292">
        <v>588760133.22000015</v>
      </c>
      <c r="E20" s="292">
        <v>559747053.74713326</v>
      </c>
      <c r="F20" s="292">
        <v>17634322.872867003</v>
      </c>
      <c r="G20" s="293">
        <f t="shared" ref="G20:G21" si="1">SUM(B20:F20)</f>
        <v>1388446936.4500005</v>
      </c>
      <c r="J20" s="311"/>
    </row>
    <row r="21" spans="1:10" s="290" customFormat="1" ht="12.75" customHeight="1" x14ac:dyDescent="0.2">
      <c r="A21" s="291">
        <v>2017</v>
      </c>
      <c r="B21" s="295">
        <v>147982196.58999997</v>
      </c>
      <c r="C21" s="295">
        <v>73021361.769999981</v>
      </c>
      <c r="D21" s="292">
        <v>584371375.94999993</v>
      </c>
      <c r="E21" s="292">
        <v>557423432.01061916</v>
      </c>
      <c r="F21" s="292">
        <v>17542618.419380996</v>
      </c>
      <c r="G21" s="293">
        <f t="shared" si="1"/>
        <v>1380340984.74</v>
      </c>
      <c r="J21" s="311"/>
    </row>
    <row r="22" spans="1:10" s="290" customFormat="1" ht="12.75" customHeight="1" x14ac:dyDescent="0.2">
      <c r="A22" s="291">
        <v>2018</v>
      </c>
      <c r="B22" s="295">
        <v>143231444.18000001</v>
      </c>
      <c r="C22" s="295">
        <v>70657917.269999996</v>
      </c>
      <c r="D22" s="292">
        <v>565083422.73000002</v>
      </c>
      <c r="E22" s="292">
        <v>540086605.86417246</v>
      </c>
      <c r="F22" s="292">
        <v>16990980.3358275</v>
      </c>
      <c r="G22" s="293">
        <f t="shared" ref="G22" si="2">SUM(B22:F22)</f>
        <v>1336050370.3800001</v>
      </c>
      <c r="J22" s="311"/>
    </row>
    <row r="23" spans="1:10" s="290" customFormat="1" x14ac:dyDescent="0.2">
      <c r="A23" s="301" t="s">
        <v>204</v>
      </c>
      <c r="B23" s="302"/>
      <c r="C23" s="302"/>
      <c r="D23" s="339"/>
      <c r="E23" s="339"/>
      <c r="F23" s="318"/>
      <c r="G23" s="303"/>
    </row>
    <row r="24" spans="1:10" s="290" customFormat="1" x14ac:dyDescent="0.2">
      <c r="A24" s="301" t="s">
        <v>216</v>
      </c>
      <c r="B24" s="302"/>
      <c r="C24" s="302"/>
      <c r="D24" s="339"/>
      <c r="E24" s="339"/>
      <c r="F24" s="318"/>
      <c r="G24" s="303"/>
    </row>
    <row r="25" spans="1:10" s="314" customFormat="1" ht="13.5" x14ac:dyDescent="0.2">
      <c r="A25" s="304" t="s">
        <v>207</v>
      </c>
      <c r="B25" s="312"/>
      <c r="C25" s="312"/>
      <c r="D25" s="343"/>
      <c r="E25" s="343"/>
      <c r="F25" s="334"/>
      <c r="G25" s="313"/>
    </row>
    <row r="26" spans="1:10" s="290" customFormat="1" x14ac:dyDescent="0.2">
      <c r="A26" s="136"/>
      <c r="B26" s="302"/>
      <c r="C26" s="302"/>
      <c r="D26" s="339"/>
      <c r="E26" s="339"/>
      <c r="F26" s="318"/>
      <c r="G26" s="303"/>
    </row>
    <row r="27" spans="1:10" s="290" customFormat="1" x14ac:dyDescent="0.2">
      <c r="D27" s="339"/>
      <c r="E27" s="339"/>
      <c r="F27" s="318"/>
    </row>
    <row r="28" spans="1:10" s="325" customFormat="1" ht="29.25" customHeight="1" x14ac:dyDescent="0.2">
      <c r="A28" s="166" t="s">
        <v>138</v>
      </c>
      <c r="B28" s="163" t="s">
        <v>201</v>
      </c>
      <c r="C28" s="163" t="s">
        <v>62</v>
      </c>
      <c r="D28" s="340" t="s">
        <v>206</v>
      </c>
      <c r="E28" s="340" t="s">
        <v>205</v>
      </c>
      <c r="F28" s="345" t="s">
        <v>203</v>
      </c>
      <c r="G28" s="163" t="s">
        <v>41</v>
      </c>
      <c r="I28" s="139" t="s">
        <v>209</v>
      </c>
    </row>
    <row r="29" spans="1:10" x14ac:dyDescent="0.2">
      <c r="A29" s="320">
        <v>2004</v>
      </c>
      <c r="B29" s="321">
        <v>10.881383875432434</v>
      </c>
      <c r="C29" s="321">
        <v>5.2945061656295289</v>
      </c>
      <c r="D29" s="329">
        <v>41.064741204847444</v>
      </c>
      <c r="E29" s="329">
        <v>41.489537271648466</v>
      </c>
      <c r="F29" s="321">
        <v>1.2698314824421248</v>
      </c>
      <c r="G29" s="322">
        <v>100</v>
      </c>
      <c r="I29" s="323">
        <v>0.48129424252276698</v>
      </c>
    </row>
    <row r="30" spans="1:10" x14ac:dyDescent="0.2">
      <c r="A30" s="320">
        <v>2005</v>
      </c>
      <c r="B30" s="321">
        <v>10.873869823316074</v>
      </c>
      <c r="C30" s="321">
        <v>5.2963201795351678</v>
      </c>
      <c r="D30" s="329">
        <v>41.656748687495984</v>
      </c>
      <c r="E30" s="329">
        <v>40.903085220441255</v>
      </c>
      <c r="F30" s="321">
        <v>1.2699760892115153</v>
      </c>
      <c r="G30" s="322">
        <v>99.999999999999986</v>
      </c>
      <c r="I30" s="323">
        <v>0.47460954084465978</v>
      </c>
    </row>
    <row r="31" spans="1:10" x14ac:dyDescent="0.2">
      <c r="A31" s="320">
        <v>2006</v>
      </c>
      <c r="B31" s="321">
        <v>10.862660641393267</v>
      </c>
      <c r="C31" s="321">
        <v>5.2962723260075517</v>
      </c>
      <c r="D31" s="329">
        <v>41.868831866221569</v>
      </c>
      <c r="E31" s="329">
        <v>40.702066954670499</v>
      </c>
      <c r="F31" s="321">
        <v>1.2701682117071245</v>
      </c>
      <c r="G31" s="322">
        <v>100.00000000000001</v>
      </c>
      <c r="I31" s="323">
        <v>0.47226692286382782</v>
      </c>
    </row>
    <row r="32" spans="1:10" x14ac:dyDescent="0.2">
      <c r="A32" s="320">
        <v>2007</v>
      </c>
      <c r="B32" s="321">
        <v>10.718868852648654</v>
      </c>
      <c r="C32" s="321">
        <v>5.2964006170271238</v>
      </c>
      <c r="D32" s="329">
        <v>42.277960618273966</v>
      </c>
      <c r="E32" s="329">
        <v>40.434732370258416</v>
      </c>
      <c r="F32" s="321">
        <v>1.272037541791845</v>
      </c>
      <c r="G32" s="322">
        <v>100.00000000000001</v>
      </c>
      <c r="I32" s="323">
        <v>0.46857270863648459</v>
      </c>
    </row>
    <row r="33" spans="1:9" s="324" customFormat="1" x14ac:dyDescent="0.2">
      <c r="A33" s="320">
        <v>2008</v>
      </c>
      <c r="B33" s="321">
        <v>10.71912425071962</v>
      </c>
      <c r="C33" s="321">
        <v>5.2964618373947587</v>
      </c>
      <c r="D33" s="329">
        <v>42.280007440709873</v>
      </c>
      <c r="E33" s="329">
        <v>40.432561938950137</v>
      </c>
      <c r="F33" s="321">
        <v>1.2718445322256129</v>
      </c>
      <c r="G33" s="322">
        <v>100.00000000000001</v>
      </c>
      <c r="I33" s="323">
        <v>0.46861747495265371</v>
      </c>
    </row>
    <row r="34" spans="1:9" s="324" customFormat="1" x14ac:dyDescent="0.2">
      <c r="A34" s="320">
        <v>2009</v>
      </c>
      <c r="B34" s="321">
        <v>10.71885258701481</v>
      </c>
      <c r="C34" s="321">
        <v>5.2955642099345397</v>
      </c>
      <c r="D34" s="329">
        <v>42.342671903050203</v>
      </c>
      <c r="E34" s="329">
        <v>40.370674840286945</v>
      </c>
      <c r="F34" s="321">
        <v>1.2722364597134919</v>
      </c>
      <c r="G34" s="322">
        <v>100.00000000000001</v>
      </c>
      <c r="I34" s="323">
        <v>0.46777829744918381</v>
      </c>
    </row>
    <row r="35" spans="1:9" s="324" customFormat="1" x14ac:dyDescent="0.2">
      <c r="A35" s="320">
        <v>2010</v>
      </c>
      <c r="B35" s="321">
        <v>10.719175519409793</v>
      </c>
      <c r="C35" s="321">
        <v>5.2950754061387135</v>
      </c>
      <c r="D35" s="329">
        <v>42.663889719607809</v>
      </c>
      <c r="E35" s="329">
        <v>40.049559730402571</v>
      </c>
      <c r="F35" s="321">
        <v>1.2722996244410969</v>
      </c>
      <c r="G35" s="322">
        <v>99.999999999999986</v>
      </c>
      <c r="I35" s="323">
        <v>0.46413131323317092</v>
      </c>
    </row>
    <row r="36" spans="1:9" s="324" customFormat="1" x14ac:dyDescent="0.2">
      <c r="A36" s="320">
        <v>2011</v>
      </c>
      <c r="B36" s="321">
        <v>10.720049952582036</v>
      </c>
      <c r="C36" s="321">
        <v>5.2949977223160838</v>
      </c>
      <c r="D36" s="329">
        <v>42.185850465132084</v>
      </c>
      <c r="E36" s="329">
        <v>40.52913539418202</v>
      </c>
      <c r="F36" s="321">
        <v>1.2699664657877725</v>
      </c>
      <c r="G36" s="322">
        <v>100.00000000000003</v>
      </c>
      <c r="I36" s="323">
        <v>0.470384595056489</v>
      </c>
    </row>
    <row r="37" spans="1:9" s="324" customFormat="1" x14ac:dyDescent="0.2">
      <c r="A37" s="320">
        <v>2012</v>
      </c>
      <c r="B37" s="321">
        <v>10.720437219379669</v>
      </c>
      <c r="C37" s="321">
        <v>6.5930548557834268</v>
      </c>
      <c r="D37" s="329">
        <v>41.331360052580315</v>
      </c>
      <c r="E37" s="329">
        <v>40.106014446890896</v>
      </c>
      <c r="F37" s="321">
        <v>1.2491334253656934</v>
      </c>
      <c r="G37" s="322">
        <v>100</v>
      </c>
      <c r="I37" s="323">
        <v>0.46670010462368322</v>
      </c>
    </row>
    <row r="38" spans="1:9" s="324" customFormat="1" x14ac:dyDescent="0.2">
      <c r="A38" s="320">
        <v>2013</v>
      </c>
      <c r="B38" s="321">
        <v>10.720712865402449</v>
      </c>
      <c r="C38" s="321">
        <v>6.5933330991794143</v>
      </c>
      <c r="D38" s="329">
        <v>40.899200205100939</v>
      </c>
      <c r="E38" s="329">
        <v>40.53847289287674</v>
      </c>
      <c r="F38" s="321">
        <v>1.2482809374404666</v>
      </c>
      <c r="G38" s="322">
        <v>100</v>
      </c>
      <c r="I38" s="323">
        <v>0.47191581168108782</v>
      </c>
    </row>
    <row r="39" spans="1:9" s="324" customFormat="1" x14ac:dyDescent="0.2">
      <c r="A39" s="320">
        <v>2014</v>
      </c>
      <c r="B39" s="321">
        <v>10.720855505440918</v>
      </c>
      <c r="C39" s="321">
        <v>5.2951405072721078</v>
      </c>
      <c r="D39" s="329">
        <v>42.112248345761415</v>
      </c>
      <c r="E39" s="329">
        <v>40.603103184990239</v>
      </c>
      <c r="F39" s="321">
        <v>1.2686524565353243</v>
      </c>
      <c r="G39" s="322">
        <v>99.999999999999986</v>
      </c>
      <c r="I39" s="323">
        <v>0.46927840872787746</v>
      </c>
    </row>
    <row r="40" spans="1:9" x14ac:dyDescent="0.2">
      <c r="A40" s="320">
        <v>2015</v>
      </c>
      <c r="B40" s="321">
        <v>10.720762778359285</v>
      </c>
      <c r="C40" s="321">
        <v>5.2913750506366988</v>
      </c>
      <c r="D40" s="329">
        <v>42.14796223366821</v>
      </c>
      <c r="E40" s="329">
        <v>40.571287267671984</v>
      </c>
      <c r="F40" s="321">
        <v>1.2686126696638182</v>
      </c>
      <c r="G40" s="322">
        <v>100</v>
      </c>
      <c r="I40" s="323">
        <v>0.46968047576440436</v>
      </c>
    </row>
    <row r="41" spans="1:9" s="324" customFormat="1" x14ac:dyDescent="0.2">
      <c r="A41" s="320">
        <v>2016</v>
      </c>
      <c r="B41" s="321">
        <v>10.720802098536691</v>
      </c>
      <c r="C41" s="321">
        <v>5.2902834369605127</v>
      </c>
      <c r="D41" s="329">
        <v>42.404222859632647</v>
      </c>
      <c r="E41" s="329">
        <v>40.314616212723401</v>
      </c>
      <c r="F41" s="321">
        <v>1.2700753921467589</v>
      </c>
      <c r="G41" s="322">
        <v>100</v>
      </c>
      <c r="I41" s="323">
        <v>0.47193238496615419</v>
      </c>
    </row>
    <row r="42" spans="1:9" s="324" customFormat="1" x14ac:dyDescent="0.2">
      <c r="A42" s="320">
        <v>2017</v>
      </c>
      <c r="B42" s="321">
        <v>10.720698597374026</v>
      </c>
      <c r="C42" s="321">
        <v>5.2900958949468739</v>
      </c>
      <c r="D42" s="329">
        <v>42.335291236757108</v>
      </c>
      <c r="E42" s="329">
        <v>40.383024062392465</v>
      </c>
      <c r="F42" s="321">
        <v>1.2708902085295479</v>
      </c>
      <c r="G42" s="322">
        <v>100</v>
      </c>
      <c r="H42" s="317"/>
      <c r="I42" s="323">
        <v>0.47089055193128454</v>
      </c>
    </row>
    <row r="43" spans="1:9" s="324" customFormat="1" x14ac:dyDescent="0.2">
      <c r="A43" s="320">
        <v>2018</v>
      </c>
      <c r="B43" s="321">
        <v>10.720512291708136</v>
      </c>
      <c r="C43" s="321">
        <v>5.2885668711654512</v>
      </c>
      <c r="D43" s="329">
        <v>42.295068753229621</v>
      </c>
      <c r="E43" s="329">
        <v>40.424120065964338</v>
      </c>
      <c r="F43" s="321">
        <v>1.2717320179324465</v>
      </c>
      <c r="G43" s="322">
        <v>100</v>
      </c>
      <c r="H43" s="317"/>
      <c r="I43" s="323">
        <v>0.47015125506435401</v>
      </c>
    </row>
    <row r="44" spans="1:9" x14ac:dyDescent="0.2">
      <c r="A44" s="301" t="s">
        <v>204</v>
      </c>
    </row>
    <row r="45" spans="1:9" x14ac:dyDescent="0.2">
      <c r="A45" s="301" t="s">
        <v>216</v>
      </c>
    </row>
    <row r="46" spans="1:9" x14ac:dyDescent="0.2">
      <c r="A46" s="304" t="s">
        <v>207</v>
      </c>
    </row>
    <row r="47" spans="1:9" x14ac:dyDescent="0.2">
      <c r="A47" s="301" t="s">
        <v>208</v>
      </c>
    </row>
    <row r="50" spans="1:7" s="290" customFormat="1" ht="25.5" x14ac:dyDescent="0.2">
      <c r="A50" s="162" t="s">
        <v>61</v>
      </c>
      <c r="B50" s="163" t="s">
        <v>201</v>
      </c>
      <c r="C50" s="163" t="s">
        <v>62</v>
      </c>
      <c r="D50" s="340" t="s">
        <v>211</v>
      </c>
      <c r="E50" s="340" t="s">
        <v>205</v>
      </c>
      <c r="F50" s="345" t="s">
        <v>203</v>
      </c>
      <c r="G50" s="163" t="s">
        <v>41</v>
      </c>
    </row>
    <row r="51" spans="1:7" s="290" customFormat="1" x14ac:dyDescent="0.2">
      <c r="A51" s="291">
        <v>1980</v>
      </c>
      <c r="B51" s="292">
        <v>50825062.404675528</v>
      </c>
      <c r="C51" s="292">
        <v>26398115.738305327</v>
      </c>
      <c r="D51" s="292">
        <v>192863572.53713372</v>
      </c>
      <c r="E51" s="292">
        <v>155336660.02765551</v>
      </c>
      <c r="F51" s="292">
        <v>5299136.6543283267</v>
      </c>
      <c r="G51" s="293">
        <f>SUM(B51:F51)</f>
        <v>430722547.36209846</v>
      </c>
    </row>
    <row r="52" spans="1:7" s="290" customFormat="1" x14ac:dyDescent="0.2">
      <c r="A52" s="291">
        <v>1981</v>
      </c>
      <c r="B52" s="292">
        <v>61770612.702867031</v>
      </c>
      <c r="C52" s="292">
        <v>31402869.050725788</v>
      </c>
      <c r="D52" s="292">
        <v>234720400.94825459</v>
      </c>
      <c r="E52" s="292">
        <v>194885604.68166575</v>
      </c>
      <c r="F52" s="292">
        <v>6538516.6929735858</v>
      </c>
      <c r="G52" s="293">
        <f t="shared" ref="G52:G73" si="3">SUM(B52:F52)</f>
        <v>529318004.07648683</v>
      </c>
    </row>
    <row r="53" spans="1:7" s="290" customFormat="1" x14ac:dyDescent="0.2">
      <c r="A53" s="291">
        <v>1982</v>
      </c>
      <c r="B53" s="292">
        <v>73414676.261300296</v>
      </c>
      <c r="C53" s="292">
        <v>38778352.473341271</v>
      </c>
      <c r="D53" s="292">
        <v>275216996.90862811</v>
      </c>
      <c r="E53" s="292">
        <v>235528526.24420363</v>
      </c>
      <c r="F53" s="292">
        <v>7773354.5332219666</v>
      </c>
      <c r="G53" s="293">
        <f t="shared" si="3"/>
        <v>630711906.4206953</v>
      </c>
    </row>
    <row r="54" spans="1:7" s="290" customFormat="1" x14ac:dyDescent="0.2">
      <c r="A54" s="291">
        <v>1983</v>
      </c>
      <c r="B54" s="292">
        <v>78009459.863958403</v>
      </c>
      <c r="C54" s="292">
        <v>40432410.828631535</v>
      </c>
      <c r="D54" s="292">
        <v>289783396.60550696</v>
      </c>
      <c r="E54" s="292">
        <v>254823889.58785453</v>
      </c>
      <c r="F54" s="292">
        <v>8288628.9750120565</v>
      </c>
      <c r="G54" s="293">
        <f t="shared" si="3"/>
        <v>671337785.86096346</v>
      </c>
    </row>
    <row r="55" spans="1:7" s="290" customFormat="1" x14ac:dyDescent="0.2">
      <c r="A55" s="291">
        <v>1984</v>
      </c>
      <c r="B55" s="292">
        <v>79046797.158346713</v>
      </c>
      <c r="C55" s="292">
        <v>40777298.998890236</v>
      </c>
      <c r="D55" s="292">
        <v>292856256.08220488</v>
      </c>
      <c r="E55" s="292">
        <v>261494262.8488726</v>
      </c>
      <c r="F55" s="292">
        <v>8436577.4136331175</v>
      </c>
      <c r="G55" s="293">
        <f t="shared" si="3"/>
        <v>682611192.50194752</v>
      </c>
    </row>
    <row r="56" spans="1:7" s="290" customFormat="1" x14ac:dyDescent="0.2">
      <c r="A56" s="291">
        <v>1985</v>
      </c>
      <c r="B56" s="292">
        <v>76648206.341229737</v>
      </c>
      <c r="C56" s="292">
        <v>39622966.924199499</v>
      </c>
      <c r="D56" s="292">
        <v>286408604.59325182</v>
      </c>
      <c r="E56" s="292">
        <v>255007201.31116721</v>
      </c>
      <c r="F56" s="292">
        <v>8239857.4977991721</v>
      </c>
      <c r="G56" s="293">
        <f t="shared" si="3"/>
        <v>665926836.66764748</v>
      </c>
    </row>
    <row r="57" spans="1:7" s="290" customFormat="1" x14ac:dyDescent="0.2">
      <c r="A57" s="291">
        <v>1986</v>
      </c>
      <c r="B57" s="292">
        <v>77304759.039493233</v>
      </c>
      <c r="C57" s="292">
        <v>40476879.951622777</v>
      </c>
      <c r="D57" s="292">
        <v>289487401.85768276</v>
      </c>
      <c r="E57" s="292">
        <v>260092672.67745581</v>
      </c>
      <c r="F57" s="292">
        <v>8378540.7891959818</v>
      </c>
      <c r="G57" s="293">
        <f t="shared" si="3"/>
        <v>675740254.31545055</v>
      </c>
    </row>
    <row r="58" spans="1:7" s="290" customFormat="1" x14ac:dyDescent="0.2">
      <c r="A58" s="291">
        <v>1987</v>
      </c>
      <c r="B58" s="292">
        <v>65255627.884144843</v>
      </c>
      <c r="C58" s="292">
        <v>38113906.551801413</v>
      </c>
      <c r="D58" s="292">
        <v>246585425.72150308</v>
      </c>
      <c r="E58" s="292">
        <v>220021187.82176271</v>
      </c>
      <c r="F58" s="292">
        <v>7507284.6238396727</v>
      </c>
      <c r="G58" s="293">
        <f t="shared" si="3"/>
        <v>577483432.60305166</v>
      </c>
    </row>
    <row r="59" spans="1:7" s="290" customFormat="1" x14ac:dyDescent="0.2">
      <c r="A59" s="291">
        <v>1988</v>
      </c>
      <c r="B59" s="292">
        <v>62571236.834121749</v>
      </c>
      <c r="C59" s="292">
        <v>37099759.89279785</v>
      </c>
      <c r="D59" s="292">
        <v>237549208.86582506</v>
      </c>
      <c r="E59" s="292">
        <v>209862820.88612515</v>
      </c>
      <c r="F59" s="292">
        <v>6644733.1151279733</v>
      </c>
      <c r="G59" s="293">
        <f t="shared" si="3"/>
        <v>553727759.59399772</v>
      </c>
    </row>
    <row r="60" spans="1:7" s="290" customFormat="1" x14ac:dyDescent="0.2">
      <c r="A60" s="291">
        <v>1989</v>
      </c>
      <c r="B60" s="292">
        <v>62252770.608439274</v>
      </c>
      <c r="C60" s="292">
        <v>29724295.876101635</v>
      </c>
      <c r="D60" s="292">
        <v>242897972.52716261</v>
      </c>
      <c r="E60" s="292">
        <v>218782034.36353299</v>
      </c>
      <c r="F60" s="292">
        <v>7178697.8719641687</v>
      </c>
      <c r="G60" s="293">
        <f t="shared" si="3"/>
        <v>560835771.24720073</v>
      </c>
    </row>
    <row r="61" spans="1:7" s="290" customFormat="1" x14ac:dyDescent="0.2">
      <c r="A61" s="291">
        <v>1990</v>
      </c>
      <c r="B61" s="292">
        <v>64628272.121495768</v>
      </c>
      <c r="C61" s="292">
        <v>31030903.22079039</v>
      </c>
      <c r="D61" s="292">
        <v>251513636.63166946</v>
      </c>
      <c r="E61" s="292">
        <v>228648760.57424498</v>
      </c>
      <c r="F61" s="292">
        <v>7466081.9779345291</v>
      </c>
      <c r="G61" s="293">
        <f t="shared" si="3"/>
        <v>583287654.52613509</v>
      </c>
    </row>
    <row r="62" spans="1:7" s="290" customFormat="1" x14ac:dyDescent="0.2">
      <c r="A62" s="291">
        <v>1991</v>
      </c>
      <c r="B62" s="292">
        <v>64967378.319005668</v>
      </c>
      <c r="C62" s="292">
        <v>31300312.505240437</v>
      </c>
      <c r="D62" s="292">
        <v>257621097.63292414</v>
      </c>
      <c r="E62" s="292">
        <v>230285096.91946271</v>
      </c>
      <c r="F62" s="292">
        <v>7514441.7545662299</v>
      </c>
      <c r="G62" s="293">
        <f t="shared" si="3"/>
        <v>591688327.13119912</v>
      </c>
    </row>
    <row r="63" spans="1:7" s="290" customFormat="1" x14ac:dyDescent="0.2">
      <c r="A63" s="291">
        <v>1992</v>
      </c>
      <c r="B63" s="292">
        <v>65850275.551598661</v>
      </c>
      <c r="C63" s="292">
        <v>31723490.411719061</v>
      </c>
      <c r="D63" s="292">
        <v>262499866.68333444</v>
      </c>
      <c r="E63" s="292">
        <v>233119588.63157189</v>
      </c>
      <c r="F63" s="292">
        <v>7630460.7619096981</v>
      </c>
      <c r="G63" s="293">
        <f t="shared" si="3"/>
        <v>600823682.04013371</v>
      </c>
    </row>
    <row r="64" spans="1:7" s="290" customFormat="1" x14ac:dyDescent="0.2">
      <c r="A64" s="291">
        <v>1993</v>
      </c>
      <c r="B64" s="292">
        <v>75436773.980611533</v>
      </c>
      <c r="C64" s="292">
        <v>36099424.2610415</v>
      </c>
      <c r="D64" s="292">
        <v>302022664.04657626</v>
      </c>
      <c r="E64" s="292">
        <v>266612160.09585994</v>
      </c>
      <c r="F64" s="292">
        <v>8749287.9411302879</v>
      </c>
      <c r="G64" s="293">
        <f t="shared" si="3"/>
        <v>688920310.32521951</v>
      </c>
    </row>
    <row r="65" spans="1:8" s="290" customFormat="1" x14ac:dyDescent="0.2">
      <c r="A65" s="291">
        <v>1994</v>
      </c>
      <c r="B65" s="292">
        <v>70710774.293680847</v>
      </c>
      <c r="C65" s="292">
        <v>34701867.97591915</v>
      </c>
      <c r="D65" s="292">
        <v>278464518.72955084</v>
      </c>
      <c r="E65" s="292">
        <v>261342316.45141378</v>
      </c>
      <c r="F65" s="292">
        <v>8299693.4707000609</v>
      </c>
      <c r="G65" s="293">
        <f t="shared" si="3"/>
        <v>653519170.92126465</v>
      </c>
    </row>
    <row r="66" spans="1:8" s="290" customFormat="1" x14ac:dyDescent="0.2">
      <c r="A66" s="291">
        <v>1995</v>
      </c>
      <c r="B66" s="292">
        <v>75430829.189260885</v>
      </c>
      <c r="C66" s="292">
        <v>36576705.828278378</v>
      </c>
      <c r="D66" s="292">
        <v>284125090.36796623</v>
      </c>
      <c r="E66" s="292">
        <v>285229292.80806518</v>
      </c>
      <c r="F66" s="292">
        <v>8764606.8263620939</v>
      </c>
      <c r="G66" s="293">
        <f>SUM(B66:F66)</f>
        <v>690126525.01993275</v>
      </c>
    </row>
    <row r="67" spans="1:8" s="290" customFormat="1" x14ac:dyDescent="0.2">
      <c r="A67" s="291">
        <v>1996</v>
      </c>
      <c r="B67" s="294">
        <v>79393205.466665894</v>
      </c>
      <c r="C67" s="295">
        <v>38493242.986589126</v>
      </c>
      <c r="D67" s="364">
        <v>299403344.33015442</v>
      </c>
      <c r="E67" s="364">
        <v>299468652.59476322</v>
      </c>
      <c r="F67" s="364">
        <v>9219925.3077107184</v>
      </c>
      <c r="G67" s="293">
        <f t="shared" si="3"/>
        <v>725978370.6858834</v>
      </c>
    </row>
    <row r="68" spans="1:8" s="299" customFormat="1" x14ac:dyDescent="0.2">
      <c r="A68" s="296">
        <v>1997</v>
      </c>
      <c r="B68" s="297">
        <v>86444715.192561984</v>
      </c>
      <c r="C68" s="297">
        <v>41879066.775189988</v>
      </c>
      <c r="D68" s="365">
        <v>323733087.88293093</v>
      </c>
      <c r="E68" s="365">
        <v>328079028.77469599</v>
      </c>
      <c r="F68" s="365">
        <v>10035172.604620997</v>
      </c>
      <c r="G68" s="298">
        <f t="shared" si="3"/>
        <v>790171071.2299999</v>
      </c>
    </row>
    <row r="69" spans="1:8" s="299" customFormat="1" x14ac:dyDescent="0.2">
      <c r="A69" s="296">
        <v>1998</v>
      </c>
      <c r="B69" s="297">
        <v>100139240.81499824</v>
      </c>
      <c r="C69" s="297">
        <v>48602378.756188147</v>
      </c>
      <c r="D69" s="365">
        <v>377814718.31272525</v>
      </c>
      <c r="E69" s="365">
        <v>378915149.53214812</v>
      </c>
      <c r="F69" s="365">
        <v>11554527.803940136</v>
      </c>
      <c r="G69" s="298">
        <f t="shared" si="3"/>
        <v>917026015.21999991</v>
      </c>
    </row>
    <row r="70" spans="1:8" s="299" customFormat="1" x14ac:dyDescent="0.2">
      <c r="A70" s="296">
        <v>1999</v>
      </c>
      <c r="B70" s="297">
        <v>89812287.365736127</v>
      </c>
      <c r="C70" s="297">
        <v>43670194.747565709</v>
      </c>
      <c r="D70" s="365">
        <v>339803553.02327842</v>
      </c>
      <c r="E70" s="365">
        <v>340215536.10344422</v>
      </c>
      <c r="F70" s="365">
        <v>10464367.519975448</v>
      </c>
      <c r="G70" s="298">
        <f t="shared" si="3"/>
        <v>823965938.75999987</v>
      </c>
      <c r="H70" s="300"/>
    </row>
    <row r="71" spans="1:8" s="290" customFormat="1" x14ac:dyDescent="0.2">
      <c r="A71" s="291">
        <v>2000</v>
      </c>
      <c r="B71" s="294">
        <v>97586996.818358004</v>
      </c>
      <c r="C71" s="294">
        <v>47363664.275513694</v>
      </c>
      <c r="D71" s="292">
        <v>367429414.59334314</v>
      </c>
      <c r="E71" s="292">
        <v>370217890.15633225</v>
      </c>
      <c r="F71" s="292">
        <v>11353179.546453001</v>
      </c>
      <c r="G71" s="293">
        <f t="shared" si="3"/>
        <v>893951145.3900001</v>
      </c>
    </row>
    <row r="72" spans="1:8" s="290" customFormat="1" x14ac:dyDescent="0.2">
      <c r="A72" s="291">
        <v>2001</v>
      </c>
      <c r="B72" s="295">
        <v>110988496.01824085</v>
      </c>
      <c r="C72" s="295">
        <v>54118910.964303896</v>
      </c>
      <c r="D72" s="292">
        <v>417151663.98896343</v>
      </c>
      <c r="E72" s="292">
        <v>425781574.03696883</v>
      </c>
      <c r="F72" s="292">
        <v>12966794.481523</v>
      </c>
      <c r="G72" s="293">
        <f t="shared" si="3"/>
        <v>1021007439.49</v>
      </c>
    </row>
    <row r="73" spans="1:8" s="290" customFormat="1" x14ac:dyDescent="0.2">
      <c r="A73" s="291">
        <v>2002</v>
      </c>
      <c r="B73" s="295">
        <v>112454597.60976005</v>
      </c>
      <c r="C73" s="295">
        <v>54715707.031527258</v>
      </c>
      <c r="D73" s="292">
        <v>422260056.22154987</v>
      </c>
      <c r="E73" s="292">
        <v>427497392.98324788</v>
      </c>
      <c r="F73" s="292">
        <v>13081112.603914998</v>
      </c>
      <c r="G73" s="293">
        <f t="shared" si="3"/>
        <v>1030008866.45</v>
      </c>
    </row>
    <row r="74" spans="1:8" s="290" customFormat="1" x14ac:dyDescent="0.2">
      <c r="A74" s="291">
        <v>2003</v>
      </c>
      <c r="B74" s="295">
        <v>108566126.31165119</v>
      </c>
      <c r="C74" s="295">
        <v>52757769.038667478</v>
      </c>
      <c r="D74" s="292">
        <v>407343666.28015161</v>
      </c>
      <c r="E74" s="292">
        <v>414788204.81782079</v>
      </c>
      <c r="F74" s="292">
        <v>12650550.221709</v>
      </c>
      <c r="G74" s="293">
        <f>SUM(B74:F74)</f>
        <v>996106316.67000008</v>
      </c>
    </row>
    <row r="75" spans="1:8" s="290" customFormat="1" x14ac:dyDescent="0.2">
      <c r="A75" s="301" t="s">
        <v>204</v>
      </c>
      <c r="B75" s="302"/>
      <c r="C75" s="302"/>
      <c r="D75" s="339"/>
      <c r="E75" s="339"/>
      <c r="F75" s="318"/>
      <c r="G75" s="303"/>
    </row>
    <row r="76" spans="1:8" s="290" customFormat="1" x14ac:dyDescent="0.2">
      <c r="A76" s="304" t="s">
        <v>210</v>
      </c>
      <c r="B76" s="302"/>
      <c r="C76" s="302"/>
      <c r="D76" s="339"/>
      <c r="E76" s="339"/>
      <c r="F76" s="318"/>
      <c r="G76" s="303"/>
    </row>
    <row r="77" spans="1:8" s="290" customFormat="1" x14ac:dyDescent="0.2">
      <c r="A77" s="305"/>
      <c r="B77" s="306"/>
      <c r="C77" s="306"/>
      <c r="D77" s="342"/>
      <c r="E77" s="342"/>
      <c r="F77" s="333"/>
      <c r="G77" s="307"/>
    </row>
    <row r="78" spans="1:8" s="290" customFormat="1" ht="25.5" x14ac:dyDescent="0.2">
      <c r="A78" s="166" t="s">
        <v>138</v>
      </c>
      <c r="B78" s="163" t="s">
        <v>201</v>
      </c>
      <c r="C78" s="163" t="s">
        <v>62</v>
      </c>
      <c r="D78" s="340" t="s">
        <v>211</v>
      </c>
      <c r="E78" s="340" t="s">
        <v>205</v>
      </c>
      <c r="F78" s="345" t="s">
        <v>202</v>
      </c>
      <c r="G78" s="163" t="s">
        <v>41</v>
      </c>
    </row>
    <row r="79" spans="1:8" s="290" customFormat="1" x14ac:dyDescent="0.2">
      <c r="A79" s="291">
        <v>1980</v>
      </c>
      <c r="B79" s="315">
        <v>11.799953988001487</v>
      </c>
      <c r="C79" s="315">
        <v>6.1287982019926721</v>
      </c>
      <c r="D79" s="341">
        <v>44.776753322597202</v>
      </c>
      <c r="E79" s="341">
        <v>36.064204434848776</v>
      </c>
      <c r="F79" s="315">
        <v>1.2302900525598595</v>
      </c>
      <c r="G79" s="316">
        <v>100</v>
      </c>
    </row>
    <row r="80" spans="1:8" s="290" customFormat="1" x14ac:dyDescent="0.2">
      <c r="A80" s="291">
        <v>1981</v>
      </c>
      <c r="B80" s="315">
        <v>11.669849169525156</v>
      </c>
      <c r="C80" s="315">
        <v>5.9327037449850382</v>
      </c>
      <c r="D80" s="341">
        <v>44.343929195791596</v>
      </c>
      <c r="E80" s="341">
        <v>36.818245965709615</v>
      </c>
      <c r="F80" s="315">
        <v>1.2352719239885832</v>
      </c>
      <c r="G80" s="316">
        <v>99.999999999999986</v>
      </c>
    </row>
    <row r="81" spans="1:7" s="290" customFormat="1" x14ac:dyDescent="0.2">
      <c r="A81" s="291">
        <v>1982</v>
      </c>
      <c r="B81" s="315">
        <v>11.639969931427215</v>
      </c>
      <c r="C81" s="315">
        <v>6.1483463493513737</v>
      </c>
      <c r="D81" s="341">
        <v>43.635928560551669</v>
      </c>
      <c r="E81" s="341">
        <v>37.343282066900159</v>
      </c>
      <c r="F81" s="315">
        <v>1.2324730917695741</v>
      </c>
      <c r="G81" s="316">
        <v>100</v>
      </c>
    </row>
    <row r="82" spans="1:7" s="290" customFormat="1" x14ac:dyDescent="0.2">
      <c r="A82" s="291">
        <v>1983</v>
      </c>
      <c r="B82" s="315">
        <v>11.620001362490633</v>
      </c>
      <c r="C82" s="315">
        <v>6.022662760860185</v>
      </c>
      <c r="D82" s="341">
        <v>43.165065740173034</v>
      </c>
      <c r="E82" s="341">
        <v>37.957626541317538</v>
      </c>
      <c r="F82" s="315">
        <v>1.234643595158617</v>
      </c>
      <c r="G82" s="316">
        <v>100</v>
      </c>
    </row>
    <row r="83" spans="1:7" s="290" customFormat="1" x14ac:dyDescent="0.2">
      <c r="A83" s="291">
        <v>1984</v>
      </c>
      <c r="B83" s="315">
        <v>11.580061684693398</v>
      </c>
      <c r="C83" s="315">
        <v>5.9737225886131213</v>
      </c>
      <c r="D83" s="341">
        <v>42.902351924352509</v>
      </c>
      <c r="E83" s="341">
        <v>38.307936600105855</v>
      </c>
      <c r="F83" s="315">
        <v>1.2359272022351213</v>
      </c>
      <c r="G83" s="316">
        <v>100</v>
      </c>
    </row>
    <row r="84" spans="1:7" s="290" customFormat="1" x14ac:dyDescent="0.2">
      <c r="A84" s="291">
        <v>1985</v>
      </c>
      <c r="B84" s="315">
        <v>11.510004120690443</v>
      </c>
      <c r="C84" s="315">
        <v>5.9500480747218534</v>
      </c>
      <c r="D84" s="341">
        <v>43.009019733528682</v>
      </c>
      <c r="E84" s="341">
        <v>38.293576301451395</v>
      </c>
      <c r="F84" s="315">
        <v>1.2373517696076186</v>
      </c>
      <c r="G84" s="316">
        <v>99.999999999999986</v>
      </c>
    </row>
    <row r="85" spans="1:7" s="290" customFormat="1" x14ac:dyDescent="0.2">
      <c r="A85" s="291">
        <v>1986</v>
      </c>
      <c r="B85" s="315">
        <v>11.440010942933355</v>
      </c>
      <c r="C85" s="315">
        <v>5.9900057297352118</v>
      </c>
      <c r="D85" s="341">
        <v>42.840040978607085</v>
      </c>
      <c r="E85" s="341">
        <v>38.490036817614062</v>
      </c>
      <c r="F85" s="315">
        <v>1.2399055311102856</v>
      </c>
      <c r="G85" s="316">
        <v>100</v>
      </c>
    </row>
    <row r="86" spans="1:7" s="290" customFormat="1" x14ac:dyDescent="0.2">
      <c r="A86" s="291">
        <v>1987</v>
      </c>
      <c r="B86" s="315">
        <v>11.3</v>
      </c>
      <c r="C86" s="315">
        <v>6.6000000000000005</v>
      </c>
      <c r="D86" s="341">
        <v>42.7</v>
      </c>
      <c r="E86" s="341">
        <v>38.100000000000009</v>
      </c>
      <c r="F86" s="315">
        <v>1.3</v>
      </c>
      <c r="G86" s="316">
        <v>100.00000000000001</v>
      </c>
    </row>
    <row r="87" spans="1:7" s="290" customFormat="1" x14ac:dyDescent="0.2">
      <c r="A87" s="291">
        <v>1988</v>
      </c>
      <c r="B87" s="315">
        <v>11.300000000000002</v>
      </c>
      <c r="C87" s="315">
        <v>6.7</v>
      </c>
      <c r="D87" s="341">
        <v>42.900000000000006</v>
      </c>
      <c r="E87" s="341">
        <v>37.9</v>
      </c>
      <c r="F87" s="315">
        <v>1.2000000000000002</v>
      </c>
      <c r="G87" s="316">
        <v>100.00000000000001</v>
      </c>
    </row>
    <row r="88" spans="1:7" s="290" customFormat="1" x14ac:dyDescent="0.2">
      <c r="A88" s="291">
        <v>1989</v>
      </c>
      <c r="B88" s="315">
        <v>11.099999999999998</v>
      </c>
      <c r="C88" s="315">
        <v>5.2999999999999989</v>
      </c>
      <c r="D88" s="341">
        <v>43.309999999999995</v>
      </c>
      <c r="E88" s="341">
        <v>39.01</v>
      </c>
      <c r="F88" s="315">
        <v>1.2799999999999998</v>
      </c>
      <c r="G88" s="316">
        <v>100</v>
      </c>
    </row>
    <row r="89" spans="1:7" s="290" customFormat="1" x14ac:dyDescent="0.2">
      <c r="A89" s="291">
        <v>1990</v>
      </c>
      <c r="B89" s="315">
        <v>11.08</v>
      </c>
      <c r="C89" s="315">
        <v>5.32</v>
      </c>
      <c r="D89" s="341">
        <v>43.120000000000005</v>
      </c>
      <c r="E89" s="341">
        <v>39.200000000000003</v>
      </c>
      <c r="F89" s="315">
        <v>1.28</v>
      </c>
      <c r="G89" s="316">
        <v>100</v>
      </c>
    </row>
    <row r="90" spans="1:7" s="290" customFormat="1" x14ac:dyDescent="0.2">
      <c r="A90" s="291">
        <v>1991</v>
      </c>
      <c r="B90" s="315">
        <v>10.98</v>
      </c>
      <c r="C90" s="315">
        <v>5.29</v>
      </c>
      <c r="D90" s="341">
        <v>43.540000000000006</v>
      </c>
      <c r="E90" s="341">
        <v>38.92</v>
      </c>
      <c r="F90" s="315">
        <v>1.27</v>
      </c>
      <c r="G90" s="316">
        <v>100</v>
      </c>
    </row>
    <row r="91" spans="1:7" s="290" customFormat="1" x14ac:dyDescent="0.2">
      <c r="A91" s="291">
        <v>1992</v>
      </c>
      <c r="B91" s="315">
        <v>10.96</v>
      </c>
      <c r="C91" s="315">
        <v>5.28</v>
      </c>
      <c r="D91" s="341">
        <v>43.69</v>
      </c>
      <c r="E91" s="341">
        <v>38.800000000000004</v>
      </c>
      <c r="F91" s="315">
        <v>1.27</v>
      </c>
      <c r="G91" s="316">
        <v>100</v>
      </c>
    </row>
    <row r="92" spans="1:7" s="290" customFormat="1" x14ac:dyDescent="0.2">
      <c r="A92" s="291">
        <v>1993</v>
      </c>
      <c r="B92" s="315">
        <v>10.95</v>
      </c>
      <c r="C92" s="315">
        <v>5.2399999999999993</v>
      </c>
      <c r="D92" s="341">
        <v>43.84</v>
      </c>
      <c r="E92" s="341">
        <v>38.700000000000003</v>
      </c>
      <c r="F92" s="315">
        <v>1.27</v>
      </c>
      <c r="G92" s="316">
        <v>100</v>
      </c>
    </row>
    <row r="93" spans="1:7" s="290" customFormat="1" x14ac:dyDescent="0.2">
      <c r="A93" s="291">
        <v>1994</v>
      </c>
      <c r="B93" s="315">
        <v>10.820000000000002</v>
      </c>
      <c r="C93" s="315">
        <v>5.31</v>
      </c>
      <c r="D93" s="341">
        <v>42.61</v>
      </c>
      <c r="E93" s="341">
        <v>39.990000000000009</v>
      </c>
      <c r="F93" s="315">
        <v>1.27</v>
      </c>
      <c r="G93" s="316">
        <v>100.00000000000001</v>
      </c>
    </row>
    <row r="94" spans="1:7" s="290" customFormat="1" x14ac:dyDescent="0.2">
      <c r="A94" s="291">
        <v>1995</v>
      </c>
      <c r="B94" s="315">
        <v>10.930000000663972</v>
      </c>
      <c r="C94" s="315">
        <v>5.3000000003219618</v>
      </c>
      <c r="D94" s="341">
        <v>41.170000002500977</v>
      </c>
      <c r="E94" s="341">
        <v>41.330000002510694</v>
      </c>
      <c r="F94" s="315">
        <v>1.2699999940023967</v>
      </c>
      <c r="G94" s="316">
        <v>99.999999999999986</v>
      </c>
    </row>
    <row r="95" spans="1:7" s="290" customFormat="1" x14ac:dyDescent="0.2">
      <c r="A95" s="291">
        <v>1996</v>
      </c>
      <c r="B95" s="315">
        <v>10.936029043352558</v>
      </c>
      <c r="C95" s="315">
        <v>5.3022575521391673</v>
      </c>
      <c r="D95" s="341">
        <v>41.241358753882267</v>
      </c>
      <c r="E95" s="341">
        <v>41.250354650626008</v>
      </c>
      <c r="F95" s="315">
        <v>1.27</v>
      </c>
      <c r="G95" s="316">
        <v>100</v>
      </c>
    </row>
    <row r="96" spans="1:7" s="290" customFormat="1" x14ac:dyDescent="0.2">
      <c r="A96" s="291">
        <v>1997</v>
      </c>
      <c r="B96" s="315">
        <v>10.94</v>
      </c>
      <c r="C96" s="315">
        <v>5.2999999999999989</v>
      </c>
      <c r="D96" s="341">
        <v>40.97</v>
      </c>
      <c r="E96" s="341">
        <v>41.52000000000001</v>
      </c>
      <c r="F96" s="315">
        <v>1.2699999999999998</v>
      </c>
      <c r="G96" s="316">
        <v>100</v>
      </c>
    </row>
    <row r="97" spans="1:7" s="290" customFormat="1" x14ac:dyDescent="0.2">
      <c r="A97" s="291">
        <v>1998</v>
      </c>
      <c r="B97" s="315">
        <v>10.91999999487193</v>
      </c>
      <c r="C97" s="315">
        <v>5.2999999944961376</v>
      </c>
      <c r="D97" s="341">
        <v>41.20000000458932</v>
      </c>
      <c r="E97" s="341">
        <v>41.320000004715695</v>
      </c>
      <c r="F97" s="315">
        <v>1.2600000013269128</v>
      </c>
      <c r="G97" s="316">
        <v>100</v>
      </c>
    </row>
    <row r="98" spans="1:7" s="290" customFormat="1" x14ac:dyDescent="0.2">
      <c r="A98" s="291">
        <v>1999</v>
      </c>
      <c r="B98" s="315">
        <v>10.90000000496333</v>
      </c>
      <c r="C98" s="315">
        <v>5.2999999991851263</v>
      </c>
      <c r="D98" s="341">
        <v>41.239999985272988</v>
      </c>
      <c r="E98" s="341">
        <v>41.289999998718422</v>
      </c>
      <c r="F98" s="315">
        <v>1.2700000118601322</v>
      </c>
      <c r="G98" s="316">
        <v>100</v>
      </c>
    </row>
    <row r="99" spans="1:7" s="290" customFormat="1" x14ac:dyDescent="0.2">
      <c r="A99" s="291">
        <v>2000</v>
      </c>
      <c r="B99" s="315">
        <v>10.91636800529901</v>
      </c>
      <c r="C99" s="315">
        <v>5.2982385580870375</v>
      </c>
      <c r="D99" s="341">
        <v>41.101733186218617</v>
      </c>
      <c r="E99" s="341">
        <v>41.413660250395331</v>
      </c>
      <c r="F99" s="315">
        <v>1.27</v>
      </c>
      <c r="G99" s="316">
        <v>99.999999999999986</v>
      </c>
    </row>
    <row r="100" spans="1:7" x14ac:dyDescent="0.2">
      <c r="A100" s="291">
        <v>2001</v>
      </c>
      <c r="B100" s="315">
        <v>10.87048847300078</v>
      </c>
      <c r="C100" s="315">
        <v>5.3005403164678846</v>
      </c>
      <c r="D100" s="341">
        <v>40.856868212178107</v>
      </c>
      <c r="E100" s="341">
        <v>41.702102998353233</v>
      </c>
      <c r="F100" s="315">
        <v>1.27</v>
      </c>
      <c r="G100" s="316">
        <v>100</v>
      </c>
    </row>
    <row r="101" spans="1:7" x14ac:dyDescent="0.2">
      <c r="A101" s="291">
        <v>2002</v>
      </c>
      <c r="B101" s="315">
        <v>10.917828115144575</v>
      </c>
      <c r="C101" s="315">
        <v>5.3121588380213556</v>
      </c>
      <c r="D101" s="341">
        <v>40.995769063318811</v>
      </c>
      <c r="E101" s="341">
        <v>41.504243983515259</v>
      </c>
      <c r="F101" s="315">
        <v>1.2699999999999998</v>
      </c>
      <c r="G101" s="316">
        <v>99.999999999999986</v>
      </c>
    </row>
    <row r="102" spans="1:7" x14ac:dyDescent="0.2">
      <c r="A102" s="291">
        <v>2003</v>
      </c>
      <c r="B102" s="315">
        <v>10.899050080777476</v>
      </c>
      <c r="C102" s="315">
        <v>5.2963994059426884</v>
      </c>
      <c r="D102" s="341">
        <v>40.893593330670591</v>
      </c>
      <c r="E102" s="341">
        <v>41.640957182609242</v>
      </c>
      <c r="F102" s="315">
        <v>1.27</v>
      </c>
      <c r="G102" s="316">
        <v>99.999999999999986</v>
      </c>
    </row>
    <row r="103" spans="1:7" x14ac:dyDescent="0.2">
      <c r="A103" s="301" t="s">
        <v>204</v>
      </c>
      <c r="B103" s="318"/>
      <c r="C103" s="318"/>
      <c r="D103" s="339"/>
      <c r="E103" s="339"/>
      <c r="F103" s="318"/>
      <c r="G103" s="319"/>
    </row>
    <row r="104" spans="1:7" x14ac:dyDescent="0.2">
      <c r="A104" s="304" t="s">
        <v>210</v>
      </c>
      <c r="B104" s="318"/>
      <c r="C104" s="318"/>
      <c r="D104" s="339"/>
      <c r="E104" s="339"/>
      <c r="F104" s="318"/>
      <c r="G104" s="319"/>
    </row>
    <row r="105" spans="1:7" s="290" customFormat="1" x14ac:dyDescent="0.2">
      <c r="A105" s="136"/>
      <c r="B105" s="318"/>
      <c r="C105" s="318"/>
      <c r="D105" s="339"/>
      <c r="E105" s="339"/>
      <c r="F105" s="318"/>
      <c r="G105" s="319"/>
    </row>
  </sheetData>
  <hyperlinks>
    <hyperlink ref="A2" location="Sommaire!A1" display="Retour au menu &quot;Fréquentation&quot;" xr:uid="{00000000-0004-0000-0300-000000000000}"/>
  </hyperlinks>
  <pageMargins left="0.59055118110236227" right="0.59055118110236227" top="0.59055118110236227" bottom="0.59055118110236227" header="0.51181102362204722" footer="0.51181102362204722"/>
  <pageSetup paperSize="9" orientation="portrait" r:id="rId1"/>
  <headerFooter alignWithMargins="0">
    <oddFooter xml:space="preserve">&amp;L&amp;"Arial,Gras italique"&amp;G&amp;R&amp;"Arial,Gras italique"Fréquentation et films dans les salles de cinéma
</oddFooter>
  </headerFooter>
  <rowBreaks count="1" manualBreakCount="1">
    <brk id="77" max="16383"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62"/>
  <sheetViews>
    <sheetView zoomScaleNormal="100" workbookViewId="0"/>
  </sheetViews>
  <sheetFormatPr baseColWidth="10" defaultRowHeight="12" x14ac:dyDescent="0.2"/>
  <cols>
    <col min="1" max="1" width="11.7109375" style="169" customWidth="1"/>
    <col min="2" max="13" width="9.7109375" style="170" customWidth="1"/>
    <col min="14" max="14" width="10.7109375" style="170" customWidth="1"/>
    <col min="15" max="257" width="11.42578125" style="167"/>
    <col min="258" max="265" width="6.28515625" style="167" customWidth="1"/>
    <col min="266" max="269" width="9.85546875" style="167" customWidth="1"/>
    <col min="270" max="270" width="9.140625" style="167" customWidth="1"/>
    <col min="271" max="513" width="11.42578125" style="167"/>
    <col min="514" max="521" width="6.28515625" style="167" customWidth="1"/>
    <col min="522" max="525" width="9.85546875" style="167" customWidth="1"/>
    <col min="526" max="526" width="9.140625" style="167" customWidth="1"/>
    <col min="527" max="769" width="11.42578125" style="167"/>
    <col min="770" max="777" width="6.28515625" style="167" customWidth="1"/>
    <col min="778" max="781" width="9.85546875" style="167" customWidth="1"/>
    <col min="782" max="782" width="9.140625" style="167" customWidth="1"/>
    <col min="783" max="1025" width="11.42578125" style="167"/>
    <col min="1026" max="1033" width="6.28515625" style="167" customWidth="1"/>
    <col min="1034" max="1037" width="9.85546875" style="167" customWidth="1"/>
    <col min="1038" max="1038" width="9.140625" style="167" customWidth="1"/>
    <col min="1039" max="1281" width="11.42578125" style="167"/>
    <col min="1282" max="1289" width="6.28515625" style="167" customWidth="1"/>
    <col min="1290" max="1293" width="9.85546875" style="167" customWidth="1"/>
    <col min="1294" max="1294" width="9.140625" style="167" customWidth="1"/>
    <col min="1295" max="1537" width="11.42578125" style="167"/>
    <col min="1538" max="1545" width="6.28515625" style="167" customWidth="1"/>
    <col min="1546" max="1549" width="9.85546875" style="167" customWidth="1"/>
    <col min="1550" max="1550" width="9.140625" style="167" customWidth="1"/>
    <col min="1551" max="1793" width="11.42578125" style="167"/>
    <col min="1794" max="1801" width="6.28515625" style="167" customWidth="1"/>
    <col min="1802" max="1805" width="9.85546875" style="167" customWidth="1"/>
    <col min="1806" max="1806" width="9.140625" style="167" customWidth="1"/>
    <col min="1807" max="2049" width="11.42578125" style="167"/>
    <col min="2050" max="2057" width="6.28515625" style="167" customWidth="1"/>
    <col min="2058" max="2061" width="9.85546875" style="167" customWidth="1"/>
    <col min="2062" max="2062" width="9.140625" style="167" customWidth="1"/>
    <col min="2063" max="2305" width="11.42578125" style="167"/>
    <col min="2306" max="2313" width="6.28515625" style="167" customWidth="1"/>
    <col min="2314" max="2317" width="9.85546875" style="167" customWidth="1"/>
    <col min="2318" max="2318" width="9.140625" style="167" customWidth="1"/>
    <col min="2319" max="2561" width="11.42578125" style="167"/>
    <col min="2562" max="2569" width="6.28515625" style="167" customWidth="1"/>
    <col min="2570" max="2573" width="9.85546875" style="167" customWidth="1"/>
    <col min="2574" max="2574" width="9.140625" style="167" customWidth="1"/>
    <col min="2575" max="2817" width="11.42578125" style="167"/>
    <col min="2818" max="2825" width="6.28515625" style="167" customWidth="1"/>
    <col min="2826" max="2829" width="9.85546875" style="167" customWidth="1"/>
    <col min="2830" max="2830" width="9.140625" style="167" customWidth="1"/>
    <col min="2831" max="3073" width="11.42578125" style="167"/>
    <col min="3074" max="3081" width="6.28515625" style="167" customWidth="1"/>
    <col min="3082" max="3085" width="9.85546875" style="167" customWidth="1"/>
    <col min="3086" max="3086" width="9.140625" style="167" customWidth="1"/>
    <col min="3087" max="3329" width="11.42578125" style="167"/>
    <col min="3330" max="3337" width="6.28515625" style="167" customWidth="1"/>
    <col min="3338" max="3341" width="9.85546875" style="167" customWidth="1"/>
    <col min="3342" max="3342" width="9.140625" style="167" customWidth="1"/>
    <col min="3343" max="3585" width="11.42578125" style="167"/>
    <col min="3586" max="3593" width="6.28515625" style="167" customWidth="1"/>
    <col min="3594" max="3597" width="9.85546875" style="167" customWidth="1"/>
    <col min="3598" max="3598" width="9.140625" style="167" customWidth="1"/>
    <col min="3599" max="3841" width="11.42578125" style="167"/>
    <col min="3842" max="3849" width="6.28515625" style="167" customWidth="1"/>
    <col min="3850" max="3853" width="9.85546875" style="167" customWidth="1"/>
    <col min="3854" max="3854" width="9.140625" style="167" customWidth="1"/>
    <col min="3855" max="4097" width="11.42578125" style="167"/>
    <col min="4098" max="4105" width="6.28515625" style="167" customWidth="1"/>
    <col min="4106" max="4109" width="9.85546875" style="167" customWidth="1"/>
    <col min="4110" max="4110" width="9.140625" style="167" customWidth="1"/>
    <col min="4111" max="4353" width="11.42578125" style="167"/>
    <col min="4354" max="4361" width="6.28515625" style="167" customWidth="1"/>
    <col min="4362" max="4365" width="9.85546875" style="167" customWidth="1"/>
    <col min="4366" max="4366" width="9.140625" style="167" customWidth="1"/>
    <col min="4367" max="4609" width="11.42578125" style="167"/>
    <col min="4610" max="4617" width="6.28515625" style="167" customWidth="1"/>
    <col min="4618" max="4621" width="9.85546875" style="167" customWidth="1"/>
    <col min="4622" max="4622" width="9.140625" style="167" customWidth="1"/>
    <col min="4623" max="4865" width="11.42578125" style="167"/>
    <col min="4866" max="4873" width="6.28515625" style="167" customWidth="1"/>
    <col min="4874" max="4877" width="9.85546875" style="167" customWidth="1"/>
    <col min="4878" max="4878" width="9.140625" style="167" customWidth="1"/>
    <col min="4879" max="5121" width="11.42578125" style="167"/>
    <col min="5122" max="5129" width="6.28515625" style="167" customWidth="1"/>
    <col min="5130" max="5133" width="9.85546875" style="167" customWidth="1"/>
    <col min="5134" max="5134" width="9.140625" style="167" customWidth="1"/>
    <col min="5135" max="5377" width="11.42578125" style="167"/>
    <col min="5378" max="5385" width="6.28515625" style="167" customWidth="1"/>
    <col min="5386" max="5389" width="9.85546875" style="167" customWidth="1"/>
    <col min="5390" max="5390" width="9.140625" style="167" customWidth="1"/>
    <col min="5391" max="5633" width="11.42578125" style="167"/>
    <col min="5634" max="5641" width="6.28515625" style="167" customWidth="1"/>
    <col min="5642" max="5645" width="9.85546875" style="167" customWidth="1"/>
    <col min="5646" max="5646" width="9.140625" style="167" customWidth="1"/>
    <col min="5647" max="5889" width="11.42578125" style="167"/>
    <col min="5890" max="5897" width="6.28515625" style="167" customWidth="1"/>
    <col min="5898" max="5901" width="9.85546875" style="167" customWidth="1"/>
    <col min="5902" max="5902" width="9.140625" style="167" customWidth="1"/>
    <col min="5903" max="6145" width="11.42578125" style="167"/>
    <col min="6146" max="6153" width="6.28515625" style="167" customWidth="1"/>
    <col min="6154" max="6157" width="9.85546875" style="167" customWidth="1"/>
    <col min="6158" max="6158" width="9.140625" style="167" customWidth="1"/>
    <col min="6159" max="6401" width="11.42578125" style="167"/>
    <col min="6402" max="6409" width="6.28515625" style="167" customWidth="1"/>
    <col min="6410" max="6413" width="9.85546875" style="167" customWidth="1"/>
    <col min="6414" max="6414" width="9.140625" style="167" customWidth="1"/>
    <col min="6415" max="6657" width="11.42578125" style="167"/>
    <col min="6658" max="6665" width="6.28515625" style="167" customWidth="1"/>
    <col min="6666" max="6669" width="9.85546875" style="167" customWidth="1"/>
    <col min="6670" max="6670" width="9.140625" style="167" customWidth="1"/>
    <col min="6671" max="6913" width="11.42578125" style="167"/>
    <col min="6914" max="6921" width="6.28515625" style="167" customWidth="1"/>
    <col min="6922" max="6925" width="9.85546875" style="167" customWidth="1"/>
    <col min="6926" max="6926" width="9.140625" style="167" customWidth="1"/>
    <col min="6927" max="7169" width="11.42578125" style="167"/>
    <col min="7170" max="7177" width="6.28515625" style="167" customWidth="1"/>
    <col min="7178" max="7181" width="9.85546875" style="167" customWidth="1"/>
    <col min="7182" max="7182" width="9.140625" style="167" customWidth="1"/>
    <col min="7183" max="7425" width="11.42578125" style="167"/>
    <col min="7426" max="7433" width="6.28515625" style="167" customWidth="1"/>
    <col min="7434" max="7437" width="9.85546875" style="167" customWidth="1"/>
    <col min="7438" max="7438" width="9.140625" style="167" customWidth="1"/>
    <col min="7439" max="7681" width="11.42578125" style="167"/>
    <col min="7682" max="7689" width="6.28515625" style="167" customWidth="1"/>
    <col min="7690" max="7693" width="9.85546875" style="167" customWidth="1"/>
    <col min="7694" max="7694" width="9.140625" style="167" customWidth="1"/>
    <col min="7695" max="7937" width="11.42578125" style="167"/>
    <col min="7938" max="7945" width="6.28515625" style="167" customWidth="1"/>
    <col min="7946" max="7949" width="9.85546875" style="167" customWidth="1"/>
    <col min="7950" max="7950" width="9.140625" style="167" customWidth="1"/>
    <col min="7951" max="8193" width="11.42578125" style="167"/>
    <col min="8194" max="8201" width="6.28515625" style="167" customWidth="1"/>
    <col min="8202" max="8205" width="9.85546875" style="167" customWidth="1"/>
    <col min="8206" max="8206" width="9.140625" style="167" customWidth="1"/>
    <col min="8207" max="8449" width="11.42578125" style="167"/>
    <col min="8450" max="8457" width="6.28515625" style="167" customWidth="1"/>
    <col min="8458" max="8461" width="9.85546875" style="167" customWidth="1"/>
    <col min="8462" max="8462" width="9.140625" style="167" customWidth="1"/>
    <col min="8463" max="8705" width="11.42578125" style="167"/>
    <col min="8706" max="8713" width="6.28515625" style="167" customWidth="1"/>
    <col min="8714" max="8717" width="9.85546875" style="167" customWidth="1"/>
    <col min="8718" max="8718" width="9.140625" style="167" customWidth="1"/>
    <col min="8719" max="8961" width="11.42578125" style="167"/>
    <col min="8962" max="8969" width="6.28515625" style="167" customWidth="1"/>
    <col min="8970" max="8973" width="9.85546875" style="167" customWidth="1"/>
    <col min="8974" max="8974" width="9.140625" style="167" customWidth="1"/>
    <col min="8975" max="9217" width="11.42578125" style="167"/>
    <col min="9218" max="9225" width="6.28515625" style="167" customWidth="1"/>
    <col min="9226" max="9229" width="9.85546875" style="167" customWidth="1"/>
    <col min="9230" max="9230" width="9.140625" style="167" customWidth="1"/>
    <col min="9231" max="9473" width="11.42578125" style="167"/>
    <col min="9474" max="9481" width="6.28515625" style="167" customWidth="1"/>
    <col min="9482" max="9485" width="9.85546875" style="167" customWidth="1"/>
    <col min="9486" max="9486" width="9.140625" style="167" customWidth="1"/>
    <col min="9487" max="9729" width="11.42578125" style="167"/>
    <col min="9730" max="9737" width="6.28515625" style="167" customWidth="1"/>
    <col min="9738" max="9741" width="9.85546875" style="167" customWidth="1"/>
    <col min="9742" max="9742" width="9.140625" style="167" customWidth="1"/>
    <col min="9743" max="9985" width="11.42578125" style="167"/>
    <col min="9986" max="9993" width="6.28515625" style="167" customWidth="1"/>
    <col min="9994" max="9997" width="9.85546875" style="167" customWidth="1"/>
    <col min="9998" max="9998" width="9.140625" style="167" customWidth="1"/>
    <col min="9999" max="10241" width="11.42578125" style="167"/>
    <col min="10242" max="10249" width="6.28515625" style="167" customWidth="1"/>
    <col min="10250" max="10253" width="9.85546875" style="167" customWidth="1"/>
    <col min="10254" max="10254" width="9.140625" style="167" customWidth="1"/>
    <col min="10255" max="10497" width="11.42578125" style="167"/>
    <col min="10498" max="10505" width="6.28515625" style="167" customWidth="1"/>
    <col min="10506" max="10509" width="9.85546875" style="167" customWidth="1"/>
    <col min="10510" max="10510" width="9.140625" style="167" customWidth="1"/>
    <col min="10511" max="10753" width="11.42578125" style="167"/>
    <col min="10754" max="10761" width="6.28515625" style="167" customWidth="1"/>
    <col min="10762" max="10765" width="9.85546875" style="167" customWidth="1"/>
    <col min="10766" max="10766" width="9.140625" style="167" customWidth="1"/>
    <col min="10767" max="11009" width="11.42578125" style="167"/>
    <col min="11010" max="11017" width="6.28515625" style="167" customWidth="1"/>
    <col min="11018" max="11021" width="9.85546875" style="167" customWidth="1"/>
    <col min="11022" max="11022" width="9.140625" style="167" customWidth="1"/>
    <col min="11023" max="11265" width="11.42578125" style="167"/>
    <col min="11266" max="11273" width="6.28515625" style="167" customWidth="1"/>
    <col min="11274" max="11277" width="9.85546875" style="167" customWidth="1"/>
    <col min="11278" max="11278" width="9.140625" style="167" customWidth="1"/>
    <col min="11279" max="11521" width="11.42578125" style="167"/>
    <col min="11522" max="11529" width="6.28515625" style="167" customWidth="1"/>
    <col min="11530" max="11533" width="9.85546875" style="167" customWidth="1"/>
    <col min="11534" max="11534" width="9.140625" style="167" customWidth="1"/>
    <col min="11535" max="11777" width="11.42578125" style="167"/>
    <col min="11778" max="11785" width="6.28515625" style="167" customWidth="1"/>
    <col min="11786" max="11789" width="9.85546875" style="167" customWidth="1"/>
    <col min="11790" max="11790" width="9.140625" style="167" customWidth="1"/>
    <col min="11791" max="12033" width="11.42578125" style="167"/>
    <col min="12034" max="12041" width="6.28515625" style="167" customWidth="1"/>
    <col min="12042" max="12045" width="9.85546875" style="167" customWidth="1"/>
    <col min="12046" max="12046" width="9.140625" style="167" customWidth="1"/>
    <col min="12047" max="12289" width="11.42578125" style="167"/>
    <col min="12290" max="12297" width="6.28515625" style="167" customWidth="1"/>
    <col min="12298" max="12301" width="9.85546875" style="167" customWidth="1"/>
    <col min="12302" max="12302" width="9.140625" style="167" customWidth="1"/>
    <col min="12303" max="12545" width="11.42578125" style="167"/>
    <col min="12546" max="12553" width="6.28515625" style="167" customWidth="1"/>
    <col min="12554" max="12557" width="9.85546875" style="167" customWidth="1"/>
    <col min="12558" max="12558" width="9.140625" style="167" customWidth="1"/>
    <col min="12559" max="12801" width="11.42578125" style="167"/>
    <col min="12802" max="12809" width="6.28515625" style="167" customWidth="1"/>
    <col min="12810" max="12813" width="9.85546875" style="167" customWidth="1"/>
    <col min="12814" max="12814" width="9.140625" style="167" customWidth="1"/>
    <col min="12815" max="13057" width="11.42578125" style="167"/>
    <col min="13058" max="13065" width="6.28515625" style="167" customWidth="1"/>
    <col min="13066" max="13069" width="9.85546875" style="167" customWidth="1"/>
    <col min="13070" max="13070" width="9.140625" style="167" customWidth="1"/>
    <col min="13071" max="13313" width="11.42578125" style="167"/>
    <col min="13314" max="13321" width="6.28515625" style="167" customWidth="1"/>
    <col min="13322" max="13325" width="9.85546875" style="167" customWidth="1"/>
    <col min="13326" max="13326" width="9.140625" style="167" customWidth="1"/>
    <col min="13327" max="13569" width="11.42578125" style="167"/>
    <col min="13570" max="13577" width="6.28515625" style="167" customWidth="1"/>
    <col min="13578" max="13581" width="9.85546875" style="167" customWidth="1"/>
    <col min="13582" max="13582" width="9.140625" style="167" customWidth="1"/>
    <col min="13583" max="13825" width="11.42578125" style="167"/>
    <col min="13826" max="13833" width="6.28515625" style="167" customWidth="1"/>
    <col min="13834" max="13837" width="9.85546875" style="167" customWidth="1"/>
    <col min="13838" max="13838" width="9.140625" style="167" customWidth="1"/>
    <col min="13839" max="14081" width="11.42578125" style="167"/>
    <col min="14082" max="14089" width="6.28515625" style="167" customWidth="1"/>
    <col min="14090" max="14093" width="9.85546875" style="167" customWidth="1"/>
    <col min="14094" max="14094" width="9.140625" style="167" customWidth="1"/>
    <col min="14095" max="14337" width="11.42578125" style="167"/>
    <col min="14338" max="14345" width="6.28515625" style="167" customWidth="1"/>
    <col min="14346" max="14349" width="9.85546875" style="167" customWidth="1"/>
    <col min="14350" max="14350" width="9.140625" style="167" customWidth="1"/>
    <col min="14351" max="14593" width="11.42578125" style="167"/>
    <col min="14594" max="14601" width="6.28515625" style="167" customWidth="1"/>
    <col min="14602" max="14605" width="9.85546875" style="167" customWidth="1"/>
    <col min="14606" max="14606" width="9.140625" style="167" customWidth="1"/>
    <col min="14607" max="14849" width="11.42578125" style="167"/>
    <col min="14850" max="14857" width="6.28515625" style="167" customWidth="1"/>
    <col min="14858" max="14861" width="9.85546875" style="167" customWidth="1"/>
    <col min="14862" max="14862" width="9.140625" style="167" customWidth="1"/>
    <col min="14863" max="15105" width="11.42578125" style="167"/>
    <col min="15106" max="15113" width="6.28515625" style="167" customWidth="1"/>
    <col min="15114" max="15117" width="9.85546875" style="167" customWidth="1"/>
    <col min="15118" max="15118" width="9.140625" style="167" customWidth="1"/>
    <col min="15119" max="15361" width="11.42578125" style="167"/>
    <col min="15362" max="15369" width="6.28515625" style="167" customWidth="1"/>
    <col min="15370" max="15373" width="9.85546875" style="167" customWidth="1"/>
    <col min="15374" max="15374" width="9.140625" style="167" customWidth="1"/>
    <col min="15375" max="15617" width="11.42578125" style="167"/>
    <col min="15618" max="15625" width="6.28515625" style="167" customWidth="1"/>
    <col min="15626" max="15629" width="9.85546875" style="167" customWidth="1"/>
    <col min="15630" max="15630" width="9.140625" style="167" customWidth="1"/>
    <col min="15631" max="15873" width="11.42578125" style="167"/>
    <col min="15874" max="15881" width="6.28515625" style="167" customWidth="1"/>
    <col min="15882" max="15885" width="9.85546875" style="167" customWidth="1"/>
    <col min="15886" max="15886" width="9.140625" style="167" customWidth="1"/>
    <col min="15887" max="16129" width="11.42578125" style="167"/>
    <col min="16130" max="16137" width="6.28515625" style="167" customWidth="1"/>
    <col min="16138" max="16141" width="9.85546875" style="167" customWidth="1"/>
    <col min="16142" max="16142" width="9.140625" style="167" customWidth="1"/>
    <col min="16143" max="16384" width="11.42578125" style="167"/>
  </cols>
  <sheetData>
    <row r="1" spans="1:15" s="130" customFormat="1" ht="12.75" x14ac:dyDescent="0.2">
      <c r="B1" s="131"/>
      <c r="C1" s="131"/>
      <c r="D1" s="131"/>
      <c r="E1" s="131"/>
      <c r="F1" s="131"/>
      <c r="G1" s="131"/>
      <c r="H1" s="131"/>
      <c r="I1" s="131"/>
      <c r="J1" s="131"/>
      <c r="K1" s="131"/>
      <c r="L1" s="131"/>
      <c r="M1" s="131"/>
      <c r="N1" s="131"/>
      <c r="O1" s="131"/>
    </row>
    <row r="2" spans="1:15" s="133" customFormat="1" ht="12.75" x14ac:dyDescent="0.2">
      <c r="A2" s="40" t="s">
        <v>161</v>
      </c>
      <c r="B2" s="132"/>
      <c r="C2" s="132"/>
      <c r="D2" s="132"/>
      <c r="E2" s="132"/>
      <c r="F2" s="132"/>
      <c r="G2" s="132"/>
      <c r="H2" s="132"/>
      <c r="I2" s="132"/>
      <c r="J2" s="132"/>
      <c r="K2" s="132"/>
      <c r="L2" s="132"/>
      <c r="M2" s="132"/>
      <c r="N2" s="132"/>
      <c r="O2" s="132"/>
    </row>
    <row r="3" spans="1:15" s="130" customFormat="1" ht="12.75" x14ac:dyDescent="0.2">
      <c r="B3" s="131"/>
      <c r="C3" s="131"/>
      <c r="D3" s="131"/>
      <c r="E3" s="131"/>
      <c r="F3" s="131"/>
      <c r="G3" s="131"/>
      <c r="H3" s="131"/>
      <c r="I3" s="131"/>
      <c r="J3" s="131"/>
      <c r="K3" s="131"/>
      <c r="L3" s="131"/>
      <c r="M3" s="131"/>
      <c r="N3" s="131"/>
      <c r="O3" s="131"/>
    </row>
    <row r="4" spans="1:15" s="130" customFormat="1" ht="12.75" x14ac:dyDescent="0.2">
      <c r="B4" s="131"/>
      <c r="C4" s="131"/>
      <c r="D4" s="131"/>
      <c r="E4" s="131"/>
      <c r="F4" s="131"/>
      <c r="G4" s="131"/>
      <c r="H4" s="131"/>
      <c r="I4" s="131"/>
      <c r="J4" s="131"/>
      <c r="K4" s="131"/>
      <c r="L4" s="131"/>
      <c r="M4" s="131"/>
      <c r="N4" s="131"/>
      <c r="O4" s="131"/>
    </row>
    <row r="5" spans="1:15" s="130" customFormat="1" ht="12.75" x14ac:dyDescent="0.2">
      <c r="A5" s="134" t="s">
        <v>54</v>
      </c>
      <c r="B5" s="168"/>
      <c r="C5" s="168"/>
      <c r="D5" s="168"/>
      <c r="E5" s="168"/>
      <c r="F5" s="168"/>
      <c r="G5" s="168"/>
      <c r="H5" s="168"/>
      <c r="I5" s="168"/>
      <c r="J5" s="168"/>
      <c r="K5" s="168"/>
      <c r="L5" s="168"/>
      <c r="M5" s="168"/>
      <c r="N5" s="168"/>
    </row>
    <row r="6" spans="1:15" ht="3" customHeight="1" x14ac:dyDescent="0.2"/>
    <row r="7" spans="1:15" s="172" customFormat="1" ht="24" x14ac:dyDescent="0.2">
      <c r="A7" s="171" t="s">
        <v>27</v>
      </c>
      <c r="B7" s="163" t="s">
        <v>63</v>
      </c>
      <c r="C7" s="163" t="s">
        <v>64</v>
      </c>
      <c r="D7" s="163" t="s">
        <v>65</v>
      </c>
      <c r="E7" s="163" t="s">
        <v>66</v>
      </c>
      <c r="F7" s="163" t="s">
        <v>67</v>
      </c>
      <c r="G7" s="163" t="s">
        <v>68</v>
      </c>
      <c r="H7" s="163" t="s">
        <v>69</v>
      </c>
      <c r="I7" s="163" t="s">
        <v>70</v>
      </c>
      <c r="J7" s="163" t="s">
        <v>71</v>
      </c>
      <c r="K7" s="163" t="s">
        <v>72</v>
      </c>
      <c r="L7" s="163" t="s">
        <v>73</v>
      </c>
      <c r="M7" s="163" t="s">
        <v>74</v>
      </c>
      <c r="N7" s="163" t="s">
        <v>20</v>
      </c>
    </row>
    <row r="8" spans="1:15" x14ac:dyDescent="0.2">
      <c r="A8" s="144">
        <v>1980</v>
      </c>
      <c r="B8" s="173">
        <v>14492080</v>
      </c>
      <c r="C8" s="173">
        <v>15391220</v>
      </c>
      <c r="D8" s="173">
        <v>15768690</v>
      </c>
      <c r="E8" s="173">
        <v>14597880</v>
      </c>
      <c r="F8" s="173">
        <v>13396210</v>
      </c>
      <c r="G8" s="173">
        <v>11559150</v>
      </c>
      <c r="H8" s="173">
        <v>12895990</v>
      </c>
      <c r="I8" s="173">
        <v>13378810</v>
      </c>
      <c r="J8" s="173">
        <v>13777470</v>
      </c>
      <c r="K8" s="173">
        <v>15383230</v>
      </c>
      <c r="L8" s="173">
        <v>15723610</v>
      </c>
      <c r="M8" s="173">
        <v>19062760</v>
      </c>
      <c r="N8" s="174">
        <f t="shared" ref="N8:N35" si="0">SUM(B8:M8)</f>
        <v>175427100</v>
      </c>
    </row>
    <row r="9" spans="1:15" x14ac:dyDescent="0.2">
      <c r="A9" s="144">
        <v>1981</v>
      </c>
      <c r="B9" s="173">
        <v>16067760</v>
      </c>
      <c r="C9" s="173">
        <v>15842730</v>
      </c>
      <c r="D9" s="173">
        <v>15317260</v>
      </c>
      <c r="E9" s="173">
        <v>14742860</v>
      </c>
      <c r="F9" s="173">
        <v>13668160</v>
      </c>
      <c r="G9" s="173">
        <v>11926230</v>
      </c>
      <c r="H9" s="173">
        <v>13516130</v>
      </c>
      <c r="I9" s="173">
        <v>14595630</v>
      </c>
      <c r="J9" s="173">
        <v>16274510</v>
      </c>
      <c r="K9" s="173">
        <v>17979390</v>
      </c>
      <c r="L9" s="173">
        <v>18211660</v>
      </c>
      <c r="M9" s="173">
        <v>21088810</v>
      </c>
      <c r="N9" s="174">
        <f t="shared" si="0"/>
        <v>189231130</v>
      </c>
    </row>
    <row r="10" spans="1:15" x14ac:dyDescent="0.2">
      <c r="A10" s="144">
        <v>1982</v>
      </c>
      <c r="B10" s="173">
        <v>19525820</v>
      </c>
      <c r="C10" s="173">
        <v>18081640</v>
      </c>
      <c r="D10" s="173">
        <v>18059450</v>
      </c>
      <c r="E10" s="173">
        <v>16497530</v>
      </c>
      <c r="F10" s="173">
        <v>13964070</v>
      </c>
      <c r="G10" s="173">
        <v>11686800</v>
      </c>
      <c r="H10" s="173">
        <v>12805950</v>
      </c>
      <c r="I10" s="173">
        <v>15971960</v>
      </c>
      <c r="J10" s="173">
        <v>13829580</v>
      </c>
      <c r="K10" s="173">
        <v>20598570</v>
      </c>
      <c r="L10" s="173">
        <v>19135590</v>
      </c>
      <c r="M10" s="173">
        <v>21777280</v>
      </c>
      <c r="N10" s="174">
        <f t="shared" si="0"/>
        <v>201934240</v>
      </c>
    </row>
    <row r="11" spans="1:15" x14ac:dyDescent="0.2">
      <c r="A11" s="144">
        <v>1983</v>
      </c>
      <c r="B11" s="173">
        <v>18521910</v>
      </c>
      <c r="C11" s="173">
        <v>17257520</v>
      </c>
      <c r="D11" s="173">
        <v>19126320</v>
      </c>
      <c r="E11" s="173">
        <v>18428750</v>
      </c>
      <c r="F11" s="173">
        <v>15795400</v>
      </c>
      <c r="G11" s="173">
        <v>11327450</v>
      </c>
      <c r="H11" s="173">
        <v>11306960</v>
      </c>
      <c r="I11" s="173">
        <v>14325470</v>
      </c>
      <c r="J11" s="173">
        <v>14365510</v>
      </c>
      <c r="K11" s="173">
        <v>19495520</v>
      </c>
      <c r="L11" s="173">
        <v>18878640</v>
      </c>
      <c r="M11" s="173">
        <v>20038540</v>
      </c>
      <c r="N11" s="174">
        <f t="shared" si="0"/>
        <v>198867990</v>
      </c>
    </row>
    <row r="12" spans="1:15" x14ac:dyDescent="0.2">
      <c r="A12" s="144">
        <v>1984</v>
      </c>
      <c r="B12" s="173">
        <v>16792580</v>
      </c>
      <c r="C12" s="173">
        <v>16540310</v>
      </c>
      <c r="D12" s="173">
        <v>17865650</v>
      </c>
      <c r="E12" s="173">
        <v>16738940</v>
      </c>
      <c r="F12" s="173">
        <v>14652540</v>
      </c>
      <c r="G12" s="173">
        <v>10691210</v>
      </c>
      <c r="H12" s="173">
        <v>11388030</v>
      </c>
      <c r="I12" s="173">
        <v>13651250</v>
      </c>
      <c r="J12" s="173">
        <v>15242790</v>
      </c>
      <c r="K12" s="173">
        <v>18739480</v>
      </c>
      <c r="L12" s="173">
        <v>17954220</v>
      </c>
      <c r="M12" s="173">
        <v>20610100</v>
      </c>
      <c r="N12" s="174">
        <f t="shared" si="0"/>
        <v>190867100</v>
      </c>
    </row>
    <row r="13" spans="1:15" x14ac:dyDescent="0.2">
      <c r="A13" s="144">
        <v>1985</v>
      </c>
      <c r="B13" s="173">
        <v>13523540</v>
      </c>
      <c r="C13" s="173">
        <v>14972470</v>
      </c>
      <c r="D13" s="173">
        <v>17482810</v>
      </c>
      <c r="E13" s="173">
        <v>15412100</v>
      </c>
      <c r="F13" s="173">
        <v>12289900</v>
      </c>
      <c r="G13" s="173">
        <v>10756340</v>
      </c>
      <c r="H13" s="173">
        <v>10924590</v>
      </c>
      <c r="I13" s="173">
        <v>13089900</v>
      </c>
      <c r="J13" s="173">
        <v>14167320</v>
      </c>
      <c r="K13" s="173">
        <v>17729010</v>
      </c>
      <c r="L13" s="173">
        <v>16130340</v>
      </c>
      <c r="M13" s="173">
        <v>18600470</v>
      </c>
      <c r="N13" s="174">
        <f t="shared" si="0"/>
        <v>175078790</v>
      </c>
    </row>
    <row r="14" spans="1:15" x14ac:dyDescent="0.2">
      <c r="A14" s="144">
        <v>1986</v>
      </c>
      <c r="B14" s="173">
        <v>15395920</v>
      </c>
      <c r="C14" s="173">
        <v>15534380</v>
      </c>
      <c r="D14" s="173">
        <v>15589830</v>
      </c>
      <c r="E14" s="173">
        <v>16649410</v>
      </c>
      <c r="F14" s="173">
        <v>12284130</v>
      </c>
      <c r="G14" s="173">
        <v>9360750</v>
      </c>
      <c r="H14" s="173">
        <v>10097650</v>
      </c>
      <c r="I14" s="173">
        <v>11655600</v>
      </c>
      <c r="J14" s="173">
        <v>11983978</v>
      </c>
      <c r="K14" s="173">
        <v>16422060</v>
      </c>
      <c r="L14" s="173">
        <v>15417040</v>
      </c>
      <c r="M14" s="173">
        <v>17737930</v>
      </c>
      <c r="N14" s="174">
        <f t="shared" si="0"/>
        <v>168128678</v>
      </c>
    </row>
    <row r="15" spans="1:15" x14ac:dyDescent="0.2">
      <c r="A15" s="144">
        <v>1987</v>
      </c>
      <c r="B15" s="173">
        <v>12764180</v>
      </c>
      <c r="C15" s="173">
        <v>14723190</v>
      </c>
      <c r="D15" s="173">
        <v>13463780</v>
      </c>
      <c r="E15" s="173">
        <v>12922120</v>
      </c>
      <c r="F15" s="173">
        <v>9193500</v>
      </c>
      <c r="G15" s="173">
        <v>9248250</v>
      </c>
      <c r="H15" s="173">
        <v>8004670</v>
      </c>
      <c r="I15" s="173">
        <v>9551200</v>
      </c>
      <c r="J15" s="173">
        <v>9542430</v>
      </c>
      <c r="K15" s="173">
        <v>12342820</v>
      </c>
      <c r="L15" s="173">
        <v>11812820</v>
      </c>
      <c r="M15" s="173">
        <v>13374790</v>
      </c>
      <c r="N15" s="174">
        <f t="shared" si="0"/>
        <v>136943750</v>
      </c>
    </row>
    <row r="16" spans="1:15" x14ac:dyDescent="0.2">
      <c r="A16" s="144">
        <v>1988</v>
      </c>
      <c r="B16" s="173">
        <v>10958120</v>
      </c>
      <c r="C16" s="173">
        <v>11712220</v>
      </c>
      <c r="D16" s="173">
        <v>11308880</v>
      </c>
      <c r="E16" s="173">
        <v>10182460</v>
      </c>
      <c r="F16" s="173">
        <v>7544170</v>
      </c>
      <c r="G16" s="173">
        <v>7171300</v>
      </c>
      <c r="H16" s="173">
        <v>8067640</v>
      </c>
      <c r="I16" s="173">
        <v>8357330</v>
      </c>
      <c r="J16" s="173">
        <v>8717100</v>
      </c>
      <c r="K16" s="173">
        <v>15445120</v>
      </c>
      <c r="L16" s="173">
        <v>12179130</v>
      </c>
      <c r="M16" s="173">
        <v>13105810</v>
      </c>
      <c r="N16" s="174">
        <f t="shared" si="0"/>
        <v>124749280</v>
      </c>
    </row>
    <row r="17" spans="1:14" x14ac:dyDescent="0.2">
      <c r="A17" s="144">
        <v>1989</v>
      </c>
      <c r="B17" s="173">
        <v>11763670</v>
      </c>
      <c r="C17" s="173">
        <v>11405220</v>
      </c>
      <c r="D17" s="173">
        <v>12033000</v>
      </c>
      <c r="E17" s="173">
        <v>11683420</v>
      </c>
      <c r="F17" s="173">
        <v>7245736</v>
      </c>
      <c r="G17" s="173">
        <v>6697164</v>
      </c>
      <c r="H17" s="173">
        <v>7117810</v>
      </c>
      <c r="I17" s="173">
        <v>8888458</v>
      </c>
      <c r="J17" s="173">
        <v>8640052</v>
      </c>
      <c r="K17" s="173">
        <v>11872473</v>
      </c>
      <c r="L17" s="173">
        <v>10706305</v>
      </c>
      <c r="M17" s="173">
        <v>12860372</v>
      </c>
      <c r="N17" s="174">
        <f t="shared" si="0"/>
        <v>120913680</v>
      </c>
    </row>
    <row r="18" spans="1:14" x14ac:dyDescent="0.2">
      <c r="A18" s="144">
        <v>1990</v>
      </c>
      <c r="B18" s="173">
        <v>9855243</v>
      </c>
      <c r="C18" s="173">
        <v>13152820</v>
      </c>
      <c r="D18" s="173">
        <v>10389317</v>
      </c>
      <c r="E18" s="173">
        <v>12897221</v>
      </c>
      <c r="F18" s="173">
        <v>7032864</v>
      </c>
      <c r="G18" s="173">
        <v>6665212</v>
      </c>
      <c r="H18" s="173">
        <v>6837144</v>
      </c>
      <c r="I18" s="173">
        <v>8424450</v>
      </c>
      <c r="J18" s="173">
        <v>10540174</v>
      </c>
      <c r="K18" s="173">
        <v>11631595</v>
      </c>
      <c r="L18" s="173">
        <v>11351160</v>
      </c>
      <c r="M18" s="173">
        <v>13147302</v>
      </c>
      <c r="N18" s="174">
        <f t="shared" si="0"/>
        <v>121924502</v>
      </c>
    </row>
    <row r="19" spans="1:14" x14ac:dyDescent="0.2">
      <c r="A19" s="144">
        <v>1991</v>
      </c>
      <c r="B19" s="173">
        <v>10341814</v>
      </c>
      <c r="C19" s="173">
        <v>10886520</v>
      </c>
      <c r="D19" s="173">
        <v>11286621</v>
      </c>
      <c r="E19" s="173">
        <v>10778690</v>
      </c>
      <c r="F19" s="173">
        <v>9051546</v>
      </c>
      <c r="G19" s="173">
        <v>7086121</v>
      </c>
      <c r="H19" s="173">
        <v>6519267</v>
      </c>
      <c r="I19" s="173">
        <v>8837880</v>
      </c>
      <c r="J19" s="173">
        <v>8608960</v>
      </c>
      <c r="K19" s="173">
        <v>12725230</v>
      </c>
      <c r="L19" s="173">
        <v>10852970</v>
      </c>
      <c r="M19" s="173">
        <v>10522470</v>
      </c>
      <c r="N19" s="174">
        <f t="shared" si="0"/>
        <v>117498089</v>
      </c>
    </row>
    <row r="20" spans="1:14" x14ac:dyDescent="0.2">
      <c r="A20" s="144">
        <v>1992</v>
      </c>
      <c r="B20" s="173">
        <v>9784160</v>
      </c>
      <c r="C20" s="173">
        <v>10656600</v>
      </c>
      <c r="D20" s="173">
        <v>9758790</v>
      </c>
      <c r="E20" s="173">
        <v>10438500</v>
      </c>
      <c r="F20" s="173">
        <v>7901050</v>
      </c>
      <c r="G20" s="173">
        <v>7779350</v>
      </c>
      <c r="H20" s="173">
        <v>7334620</v>
      </c>
      <c r="I20" s="173">
        <v>9542590</v>
      </c>
      <c r="J20" s="173">
        <v>9036950</v>
      </c>
      <c r="K20" s="173">
        <v>11162000</v>
      </c>
      <c r="L20" s="173">
        <v>9785930</v>
      </c>
      <c r="M20" s="173">
        <v>12814600</v>
      </c>
      <c r="N20" s="174">
        <f t="shared" si="0"/>
        <v>115995140</v>
      </c>
    </row>
    <row r="21" spans="1:14" x14ac:dyDescent="0.2">
      <c r="A21" s="144">
        <v>1993</v>
      </c>
      <c r="B21" s="173">
        <v>10885200</v>
      </c>
      <c r="C21" s="173">
        <v>11745500</v>
      </c>
      <c r="D21" s="173">
        <v>10765000</v>
      </c>
      <c r="E21" s="173">
        <v>11319500</v>
      </c>
      <c r="F21" s="173">
        <v>9365620</v>
      </c>
      <c r="G21" s="173">
        <v>9294690</v>
      </c>
      <c r="H21" s="173">
        <v>8651340</v>
      </c>
      <c r="I21" s="173">
        <v>9168870</v>
      </c>
      <c r="J21" s="173">
        <v>9756090</v>
      </c>
      <c r="K21" s="173">
        <v>16420400</v>
      </c>
      <c r="L21" s="173">
        <v>11807700</v>
      </c>
      <c r="M21" s="173">
        <v>13543800</v>
      </c>
      <c r="N21" s="174">
        <f t="shared" si="0"/>
        <v>132723710</v>
      </c>
    </row>
    <row r="22" spans="1:14" x14ac:dyDescent="0.2">
      <c r="A22" s="144">
        <v>1994</v>
      </c>
      <c r="B22" s="173">
        <v>9778002</v>
      </c>
      <c r="C22" s="173">
        <v>11845010</v>
      </c>
      <c r="D22" s="173">
        <v>11582370</v>
      </c>
      <c r="E22" s="173">
        <v>11300950</v>
      </c>
      <c r="F22" s="173">
        <v>8915954</v>
      </c>
      <c r="G22" s="173">
        <v>8006753</v>
      </c>
      <c r="H22" s="173">
        <v>5739955</v>
      </c>
      <c r="I22" s="173">
        <v>8552545</v>
      </c>
      <c r="J22" s="173">
        <v>9649261</v>
      </c>
      <c r="K22" s="173">
        <v>11265058</v>
      </c>
      <c r="L22" s="173">
        <v>11903306</v>
      </c>
      <c r="M22" s="173">
        <v>15879627</v>
      </c>
      <c r="N22" s="174">
        <f t="shared" si="0"/>
        <v>124418791</v>
      </c>
    </row>
    <row r="23" spans="1:14" x14ac:dyDescent="0.2">
      <c r="A23" s="144">
        <v>1995</v>
      </c>
      <c r="B23" s="173">
        <v>12015595</v>
      </c>
      <c r="C23" s="173">
        <v>13873376</v>
      </c>
      <c r="D23" s="173">
        <v>10917603</v>
      </c>
      <c r="E23" s="173">
        <v>11723590</v>
      </c>
      <c r="F23" s="173">
        <v>7754064</v>
      </c>
      <c r="G23" s="173">
        <v>8382406</v>
      </c>
      <c r="H23" s="173">
        <v>6415656</v>
      </c>
      <c r="I23" s="173">
        <v>9208765</v>
      </c>
      <c r="J23" s="173">
        <v>8484376</v>
      </c>
      <c r="K23" s="173">
        <v>14030775</v>
      </c>
      <c r="L23" s="173">
        <v>12065101</v>
      </c>
      <c r="M23" s="173">
        <v>15364170</v>
      </c>
      <c r="N23" s="174">
        <f t="shared" si="0"/>
        <v>130235477</v>
      </c>
    </row>
    <row r="24" spans="1:14" x14ac:dyDescent="0.2">
      <c r="A24" s="144">
        <v>1996</v>
      </c>
      <c r="B24" s="173">
        <v>11924100.428571429</v>
      </c>
      <c r="C24" s="173">
        <v>13674716.857142856</v>
      </c>
      <c r="D24" s="173">
        <v>12750380.714285715</v>
      </c>
      <c r="E24" s="173">
        <v>11707283</v>
      </c>
      <c r="F24" s="173">
        <v>10119748.428571429</v>
      </c>
      <c r="G24" s="173">
        <v>7891974.5714285709</v>
      </c>
      <c r="H24" s="173">
        <v>7791081.7142857146</v>
      </c>
      <c r="I24" s="173">
        <v>9797659.5714285709</v>
      </c>
      <c r="J24" s="173">
        <v>8882137.4285714291</v>
      </c>
      <c r="K24" s="173">
        <v>14444498.285714285</v>
      </c>
      <c r="L24" s="173">
        <v>12859378.428571429</v>
      </c>
      <c r="M24" s="173">
        <v>14897625.571428571</v>
      </c>
      <c r="N24" s="174">
        <f t="shared" si="0"/>
        <v>136740585</v>
      </c>
    </row>
    <row r="25" spans="1:14" x14ac:dyDescent="0.2">
      <c r="A25" s="144">
        <v>1997</v>
      </c>
      <c r="B25" s="173">
        <v>10845806</v>
      </c>
      <c r="C25" s="173">
        <v>12452200</v>
      </c>
      <c r="D25" s="173">
        <v>13054576</v>
      </c>
      <c r="E25" s="173">
        <v>12453375</v>
      </c>
      <c r="F25" s="173">
        <v>12432429</v>
      </c>
      <c r="G25" s="173">
        <v>11058873</v>
      </c>
      <c r="H25" s="173">
        <v>9139322</v>
      </c>
      <c r="I25" s="173">
        <v>11291977</v>
      </c>
      <c r="J25" s="173">
        <v>8605011</v>
      </c>
      <c r="K25" s="173">
        <v>13859457</v>
      </c>
      <c r="L25" s="173">
        <v>17214689</v>
      </c>
      <c r="M25" s="173">
        <v>16851319</v>
      </c>
      <c r="N25" s="174">
        <f t="shared" si="0"/>
        <v>149259034</v>
      </c>
    </row>
    <row r="26" spans="1:14" x14ac:dyDescent="0.2">
      <c r="A26" s="144">
        <v>1998</v>
      </c>
      <c r="B26" s="173">
        <v>17166544</v>
      </c>
      <c r="C26" s="173">
        <v>20605456</v>
      </c>
      <c r="D26" s="173">
        <v>15248976</v>
      </c>
      <c r="E26" s="173">
        <v>17508118</v>
      </c>
      <c r="F26" s="173">
        <v>11587763.289999999</v>
      </c>
      <c r="G26" s="173">
        <v>10064823.789999999</v>
      </c>
      <c r="H26" s="173">
        <v>9359996.9900000002</v>
      </c>
      <c r="I26" s="173">
        <v>11900556.310000001</v>
      </c>
      <c r="J26" s="173">
        <v>10912474.529999999</v>
      </c>
      <c r="K26" s="173">
        <v>16071605</v>
      </c>
      <c r="L26" s="173">
        <v>14054580</v>
      </c>
      <c r="M26" s="173">
        <v>16121730</v>
      </c>
      <c r="N26" s="174">
        <f t="shared" si="0"/>
        <v>170602623.90999997</v>
      </c>
    </row>
    <row r="27" spans="1:14" x14ac:dyDescent="0.2">
      <c r="A27" s="144">
        <v>1999</v>
      </c>
      <c r="B27" s="173">
        <v>12686772</v>
      </c>
      <c r="C27" s="173">
        <v>18321606</v>
      </c>
      <c r="D27" s="173">
        <v>12622277</v>
      </c>
      <c r="E27" s="173">
        <v>11727716</v>
      </c>
      <c r="F27" s="173">
        <v>8588576</v>
      </c>
      <c r="G27" s="173">
        <v>11372354</v>
      </c>
      <c r="H27" s="173">
        <v>9372109</v>
      </c>
      <c r="I27" s="173">
        <v>12411080</v>
      </c>
      <c r="J27" s="173">
        <v>9740810</v>
      </c>
      <c r="K27" s="173">
        <v>14403147</v>
      </c>
      <c r="L27" s="173">
        <v>14454937</v>
      </c>
      <c r="M27" s="173">
        <v>17906785</v>
      </c>
      <c r="N27" s="174">
        <f t="shared" si="0"/>
        <v>153608169</v>
      </c>
    </row>
    <row r="28" spans="1:14" x14ac:dyDescent="0.2">
      <c r="A28" s="144">
        <v>2000</v>
      </c>
      <c r="B28" s="173">
        <v>14888543</v>
      </c>
      <c r="C28" s="173">
        <v>17456992</v>
      </c>
      <c r="D28" s="173">
        <v>14438051</v>
      </c>
      <c r="E28" s="173">
        <v>20957971</v>
      </c>
      <c r="F28" s="173">
        <v>9832192</v>
      </c>
      <c r="G28" s="173">
        <v>11052714</v>
      </c>
      <c r="H28" s="173">
        <v>10726584</v>
      </c>
      <c r="I28" s="173">
        <v>11930556</v>
      </c>
      <c r="J28" s="173">
        <v>10412189</v>
      </c>
      <c r="K28" s="173">
        <v>13516296</v>
      </c>
      <c r="L28" s="173">
        <v>13846624</v>
      </c>
      <c r="M28" s="173">
        <v>16698802</v>
      </c>
      <c r="N28" s="174">
        <f t="shared" si="0"/>
        <v>165757514</v>
      </c>
    </row>
    <row r="29" spans="1:14" x14ac:dyDescent="0.2">
      <c r="A29" s="144">
        <v>2001</v>
      </c>
      <c r="B29" s="173">
        <v>16458212</v>
      </c>
      <c r="C29" s="173">
        <v>22510305</v>
      </c>
      <c r="D29" s="173">
        <v>18064101</v>
      </c>
      <c r="E29" s="173">
        <v>17257532</v>
      </c>
      <c r="F29" s="173">
        <v>10707274</v>
      </c>
      <c r="G29" s="173">
        <v>10868786</v>
      </c>
      <c r="H29" s="173">
        <v>11853111</v>
      </c>
      <c r="I29" s="173">
        <v>13712212</v>
      </c>
      <c r="J29" s="173">
        <v>12578247</v>
      </c>
      <c r="K29" s="173">
        <v>15042960</v>
      </c>
      <c r="L29" s="173">
        <v>14100277</v>
      </c>
      <c r="M29" s="173">
        <v>24301316</v>
      </c>
      <c r="N29" s="174">
        <f t="shared" si="0"/>
        <v>187454333</v>
      </c>
    </row>
    <row r="30" spans="1:14" s="177" customFormat="1" x14ac:dyDescent="0.2">
      <c r="A30" s="156">
        <v>2002</v>
      </c>
      <c r="B30" s="347">
        <v>16217059</v>
      </c>
      <c r="C30" s="347">
        <v>23242180</v>
      </c>
      <c r="D30" s="347">
        <v>14873734</v>
      </c>
      <c r="E30" s="347">
        <v>14765915</v>
      </c>
      <c r="F30" s="347">
        <v>13115843</v>
      </c>
      <c r="G30" s="347">
        <v>14331263</v>
      </c>
      <c r="H30" s="347">
        <v>11992606</v>
      </c>
      <c r="I30" s="347">
        <v>13040058</v>
      </c>
      <c r="J30" s="347">
        <v>9513996</v>
      </c>
      <c r="K30" s="347">
        <v>15892012</v>
      </c>
      <c r="L30" s="347">
        <v>15146140</v>
      </c>
      <c r="M30" s="347">
        <v>22278836</v>
      </c>
      <c r="N30" s="203">
        <f t="shared" si="0"/>
        <v>184409642</v>
      </c>
    </row>
    <row r="31" spans="1:14" s="177" customFormat="1" x14ac:dyDescent="0.2">
      <c r="A31" s="156">
        <v>2003</v>
      </c>
      <c r="B31" s="347">
        <v>14218465.77</v>
      </c>
      <c r="C31" s="347">
        <v>19033819.34</v>
      </c>
      <c r="D31" s="347">
        <v>15716422.48</v>
      </c>
      <c r="E31" s="347">
        <v>12364760.07</v>
      </c>
      <c r="F31" s="347">
        <v>14094123.32</v>
      </c>
      <c r="G31" s="347">
        <v>10748361.279999999</v>
      </c>
      <c r="H31" s="347">
        <v>9938469.4800000004</v>
      </c>
      <c r="I31" s="347">
        <v>13379816.35</v>
      </c>
      <c r="J31" s="347">
        <v>10908619.93</v>
      </c>
      <c r="K31" s="347">
        <v>14405014.699999999</v>
      </c>
      <c r="L31" s="347">
        <v>17269273.34</v>
      </c>
      <c r="M31" s="347">
        <v>21380123.960000001</v>
      </c>
      <c r="N31" s="203">
        <f t="shared" si="0"/>
        <v>173457270.02000001</v>
      </c>
    </row>
    <row r="32" spans="1:14" s="177" customFormat="1" x14ac:dyDescent="0.2">
      <c r="A32" s="156">
        <v>2004</v>
      </c>
      <c r="B32" s="165">
        <v>15214186.535</v>
      </c>
      <c r="C32" s="165">
        <v>19984671.27</v>
      </c>
      <c r="D32" s="165">
        <v>15372360.120000001</v>
      </c>
      <c r="E32" s="165">
        <v>17422518.557</v>
      </c>
      <c r="F32" s="165">
        <v>15274035.082999999</v>
      </c>
      <c r="G32" s="165">
        <v>18854435.206999999</v>
      </c>
      <c r="H32" s="165">
        <v>16278831.148</v>
      </c>
      <c r="I32" s="165">
        <v>15030361.08</v>
      </c>
      <c r="J32" s="165">
        <v>9841925.9820000008</v>
      </c>
      <c r="K32" s="165">
        <v>17278576.380999997</v>
      </c>
      <c r="L32" s="165">
        <v>15179537.637</v>
      </c>
      <c r="M32" s="165">
        <v>20113875</v>
      </c>
      <c r="N32" s="203">
        <f t="shared" si="0"/>
        <v>195845313.99999997</v>
      </c>
    </row>
    <row r="33" spans="1:14" s="177" customFormat="1" x14ac:dyDescent="0.2">
      <c r="A33" s="156">
        <v>2005</v>
      </c>
      <c r="B33" s="165">
        <v>14333038.172201643</v>
      </c>
      <c r="C33" s="165">
        <v>16802570.78738907</v>
      </c>
      <c r="D33" s="165">
        <v>14287242.860917201</v>
      </c>
      <c r="E33" s="165">
        <v>15590866.006061543</v>
      </c>
      <c r="F33" s="165">
        <v>13875268.173430543</v>
      </c>
      <c r="G33" s="165">
        <v>12374657.563704558</v>
      </c>
      <c r="H33" s="165">
        <v>14388144.779713264</v>
      </c>
      <c r="I33" s="165">
        <v>12465766.718258394</v>
      </c>
      <c r="J33" s="165">
        <v>8389384.487435855</v>
      </c>
      <c r="K33" s="165">
        <v>14572032.019847121</v>
      </c>
      <c r="L33" s="165">
        <v>14693435.980669707</v>
      </c>
      <c r="M33" s="165">
        <v>23858553.450371101</v>
      </c>
      <c r="N33" s="203">
        <f t="shared" si="0"/>
        <v>175630961</v>
      </c>
    </row>
    <row r="34" spans="1:14" s="177" customFormat="1" x14ac:dyDescent="0.2">
      <c r="A34" s="156">
        <v>2006</v>
      </c>
      <c r="B34" s="165">
        <v>14332212</v>
      </c>
      <c r="C34" s="165">
        <v>22836779</v>
      </c>
      <c r="D34" s="165">
        <v>14983693.96047404</v>
      </c>
      <c r="E34" s="165">
        <v>20852477.852040015</v>
      </c>
      <c r="F34" s="165">
        <v>18412368.195927516</v>
      </c>
      <c r="G34" s="165">
        <v>11839498.149903584</v>
      </c>
      <c r="H34" s="165">
        <v>10130112.388063407</v>
      </c>
      <c r="I34" s="165">
        <v>15037750.706223633</v>
      </c>
      <c r="J34" s="165">
        <v>9837940.891127035</v>
      </c>
      <c r="K34" s="165">
        <v>13442177.856240772</v>
      </c>
      <c r="L34" s="165">
        <v>16731897.781644609</v>
      </c>
      <c r="M34" s="165">
        <v>20324719.218355391</v>
      </c>
      <c r="N34" s="203">
        <f t="shared" si="0"/>
        <v>188761628.00000003</v>
      </c>
    </row>
    <row r="35" spans="1:14" s="177" customFormat="1" x14ac:dyDescent="0.2">
      <c r="A35" s="156">
        <v>2007</v>
      </c>
      <c r="B35" s="165">
        <v>15352152.159323389</v>
      </c>
      <c r="C35" s="165">
        <v>19735763.207392581</v>
      </c>
      <c r="D35" s="165">
        <v>17505229.515645321</v>
      </c>
      <c r="E35" s="165">
        <v>12282206.789582085</v>
      </c>
      <c r="F35" s="165">
        <v>15947300.385772847</v>
      </c>
      <c r="G35" s="165">
        <v>13500317.156026063</v>
      </c>
      <c r="H35" s="165">
        <v>16199264.786257716</v>
      </c>
      <c r="I35" s="165">
        <v>16316723.071646094</v>
      </c>
      <c r="J35" s="165">
        <v>9357540.715363184</v>
      </c>
      <c r="K35" s="165">
        <v>11607079.38337972</v>
      </c>
      <c r="L35" s="165">
        <v>13087976.163649824</v>
      </c>
      <c r="M35" s="165">
        <v>17592594.665961176</v>
      </c>
      <c r="N35" s="203">
        <f t="shared" si="0"/>
        <v>178484148</v>
      </c>
    </row>
    <row r="36" spans="1:14" s="177" customFormat="1" x14ac:dyDescent="0.2">
      <c r="A36" s="156">
        <v>2008</v>
      </c>
      <c r="B36" s="165">
        <v>14873134.643096408</v>
      </c>
      <c r="C36" s="165">
        <v>20712725.165605851</v>
      </c>
      <c r="D36" s="165">
        <v>27056405.8069112</v>
      </c>
      <c r="E36" s="165">
        <v>15810985.488680586</v>
      </c>
      <c r="F36" s="165">
        <v>12327157.191523813</v>
      </c>
      <c r="G36" s="165">
        <v>11003643.028969964</v>
      </c>
      <c r="H36" s="165">
        <v>13356747.71064201</v>
      </c>
      <c r="I36" s="165">
        <v>14727462.120426469</v>
      </c>
      <c r="J36" s="165">
        <v>9855221.8441436961</v>
      </c>
      <c r="K36" s="165">
        <v>14491170.889689624</v>
      </c>
      <c r="L36" s="165">
        <v>18075338.120563548</v>
      </c>
      <c r="M36" s="165">
        <v>18018488.989746828</v>
      </c>
      <c r="N36" s="203">
        <f t="shared" ref="N36:N41" si="1">SUM(B36:M36)</f>
        <v>190308480.99999997</v>
      </c>
    </row>
    <row r="37" spans="1:14" s="177" customFormat="1" x14ac:dyDescent="0.2">
      <c r="A37" s="156">
        <v>2009</v>
      </c>
      <c r="B37" s="165">
        <v>15216588.584596695</v>
      </c>
      <c r="C37" s="165">
        <v>19036019.919818979</v>
      </c>
      <c r="D37" s="165">
        <v>17901790.495584324</v>
      </c>
      <c r="E37" s="165">
        <v>17420020.043372095</v>
      </c>
      <c r="F37" s="165">
        <v>14969396.151354525</v>
      </c>
      <c r="G37" s="165">
        <v>11213725.80527338</v>
      </c>
      <c r="H37" s="165">
        <v>20748027.569896054</v>
      </c>
      <c r="I37" s="165">
        <v>15220568.487649474</v>
      </c>
      <c r="J37" s="165">
        <v>10464668.823824175</v>
      </c>
      <c r="K37" s="165">
        <v>15675317.268020935</v>
      </c>
      <c r="L37" s="165">
        <v>21179158.183141105</v>
      </c>
      <c r="M37" s="165">
        <v>22578542.667468261</v>
      </c>
      <c r="N37" s="203">
        <f t="shared" si="1"/>
        <v>201623824</v>
      </c>
    </row>
    <row r="38" spans="1:14" s="177" customFormat="1" x14ac:dyDescent="0.2">
      <c r="A38" s="156">
        <v>2010</v>
      </c>
      <c r="B38" s="165">
        <v>18898680.717191178</v>
      </c>
      <c r="C38" s="165">
        <v>20605225.098128259</v>
      </c>
      <c r="D38" s="165">
        <v>18681844.39373735</v>
      </c>
      <c r="E38" s="165">
        <v>18527967.398102101</v>
      </c>
      <c r="F38" s="165">
        <v>16206519.817096144</v>
      </c>
      <c r="G38" s="165">
        <v>10810073.880179973</v>
      </c>
      <c r="H38" s="165">
        <v>18562670.525041357</v>
      </c>
      <c r="I38" s="165">
        <v>17079875.170523643</v>
      </c>
      <c r="J38" s="165">
        <v>10629413.03548969</v>
      </c>
      <c r="K38" s="165">
        <v>18551488.697753523</v>
      </c>
      <c r="L38" s="165">
        <v>19289015.266756788</v>
      </c>
      <c r="M38" s="165">
        <v>19258328</v>
      </c>
      <c r="N38" s="203">
        <f t="shared" si="1"/>
        <v>207101102</v>
      </c>
    </row>
    <row r="39" spans="1:14" s="177" customFormat="1" x14ac:dyDescent="0.2">
      <c r="A39" s="156">
        <v>2011</v>
      </c>
      <c r="B39" s="165">
        <v>14636544.966829762</v>
      </c>
      <c r="C39" s="165">
        <v>21682006.913607839</v>
      </c>
      <c r="D39" s="165">
        <v>17021516.97247218</v>
      </c>
      <c r="E39" s="165">
        <v>13795533.206800159</v>
      </c>
      <c r="F39" s="165">
        <v>15724786.94029006</v>
      </c>
      <c r="G39" s="165">
        <v>14570033.663835429</v>
      </c>
      <c r="H39" s="165">
        <v>20099230.214140087</v>
      </c>
      <c r="I39" s="165">
        <v>17399295.597973865</v>
      </c>
      <c r="J39" s="165">
        <v>11327435.774329219</v>
      </c>
      <c r="K39" s="165">
        <v>19049672.581744865</v>
      </c>
      <c r="L39" s="165">
        <v>26557170.597861134</v>
      </c>
      <c r="M39" s="165">
        <v>25335806.570115406</v>
      </c>
      <c r="N39" s="203">
        <f t="shared" si="1"/>
        <v>217199034</v>
      </c>
    </row>
    <row r="40" spans="1:14" s="177" customFormat="1" x14ac:dyDescent="0.2">
      <c r="A40" s="156">
        <v>2012</v>
      </c>
      <c r="B40" s="165">
        <v>16164591</v>
      </c>
      <c r="C40" s="165">
        <v>17584697.062222898</v>
      </c>
      <c r="D40" s="165">
        <v>16400958.364899248</v>
      </c>
      <c r="E40" s="165">
        <v>20918778.749184176</v>
      </c>
      <c r="F40" s="165">
        <v>16262267.163634263</v>
      </c>
      <c r="G40" s="165">
        <v>14533941.788810821</v>
      </c>
      <c r="H40" s="165">
        <v>16980330.871248595</v>
      </c>
      <c r="I40" s="165">
        <v>14084116.789517364</v>
      </c>
      <c r="J40" s="165">
        <v>11134988.170558935</v>
      </c>
      <c r="K40" s="165">
        <v>18062205.16198007</v>
      </c>
      <c r="L40" s="165">
        <v>22768963.183791727</v>
      </c>
      <c r="M40" s="165">
        <v>18688176.694151904</v>
      </c>
      <c r="N40" s="203">
        <f t="shared" si="1"/>
        <v>203584015</v>
      </c>
    </row>
    <row r="41" spans="1:14" s="177" customFormat="1" x14ac:dyDescent="0.2">
      <c r="A41" s="156">
        <v>2013</v>
      </c>
      <c r="B41" s="165">
        <v>14585535.167793194</v>
      </c>
      <c r="C41" s="165">
        <v>14422137.31222171</v>
      </c>
      <c r="D41" s="165">
        <v>19102255.917824846</v>
      </c>
      <c r="E41" s="165">
        <v>16604305.602160249</v>
      </c>
      <c r="F41" s="165">
        <v>17228013.0517621</v>
      </c>
      <c r="G41" s="165">
        <v>13807971.853693958</v>
      </c>
      <c r="H41" s="165">
        <v>13653016.024874032</v>
      </c>
      <c r="I41" s="165">
        <v>14885178.315927438</v>
      </c>
      <c r="J41" s="165">
        <v>10205579.281374414</v>
      </c>
      <c r="K41" s="165">
        <v>17735293.211954653</v>
      </c>
      <c r="L41" s="165">
        <v>18381508.038562484</v>
      </c>
      <c r="M41" s="165">
        <v>23129820.221850924</v>
      </c>
      <c r="N41" s="203">
        <f t="shared" si="1"/>
        <v>193740614.00000003</v>
      </c>
    </row>
    <row r="42" spans="1:14" s="177" customFormat="1" x14ac:dyDescent="0.2">
      <c r="A42" s="156">
        <v>2014</v>
      </c>
      <c r="B42" s="165">
        <v>17721408.135230623</v>
      </c>
      <c r="C42" s="165">
        <v>17580417.377530336</v>
      </c>
      <c r="D42" s="165">
        <v>21120456.267191678</v>
      </c>
      <c r="E42" s="165">
        <v>19263606.889012344</v>
      </c>
      <c r="F42" s="165">
        <v>19684039.69387687</v>
      </c>
      <c r="G42" s="165">
        <v>11365123.803234655</v>
      </c>
      <c r="H42" s="165">
        <v>15622593.842932716</v>
      </c>
      <c r="I42" s="165">
        <v>19535357.289924186</v>
      </c>
      <c r="J42" s="165">
        <v>9347864.7010665871</v>
      </c>
      <c r="K42" s="165">
        <v>18508881.813248068</v>
      </c>
      <c r="L42" s="165">
        <v>17233761.756276149</v>
      </c>
      <c r="M42" s="165">
        <v>22095291.430475783</v>
      </c>
      <c r="N42" s="203">
        <f>SUM(B42:M42)</f>
        <v>209078802.99999997</v>
      </c>
    </row>
    <row r="43" spans="1:14" s="177" customFormat="1" x14ac:dyDescent="0.2">
      <c r="A43" s="156">
        <v>2015</v>
      </c>
      <c r="B43" s="165">
        <v>16785491.009822071</v>
      </c>
      <c r="C43" s="165">
        <v>22549668.752820529</v>
      </c>
      <c r="D43" s="165">
        <v>17538377.2373574</v>
      </c>
      <c r="E43" s="165">
        <v>17966878.414567616</v>
      </c>
      <c r="F43" s="165">
        <v>14295494.624177117</v>
      </c>
      <c r="G43" s="165">
        <v>12193601.961255265</v>
      </c>
      <c r="H43" s="165">
        <v>18250627.535299473</v>
      </c>
      <c r="I43" s="165">
        <v>15231426.745463625</v>
      </c>
      <c r="J43" s="165">
        <v>9482577.9058959614</v>
      </c>
      <c r="K43" s="165">
        <v>19546879.992233615</v>
      </c>
      <c r="L43" s="165">
        <v>17319126.247211769</v>
      </c>
      <c r="M43" s="165">
        <v>24198567.573895559</v>
      </c>
      <c r="N43" s="203">
        <f>SUM(B43:M43)</f>
        <v>205358718</v>
      </c>
    </row>
    <row r="44" spans="1:14" s="177" customFormat="1" x14ac:dyDescent="0.2">
      <c r="A44" s="156">
        <v>2016</v>
      </c>
      <c r="B44" s="165">
        <v>16754501.376547292</v>
      </c>
      <c r="C44" s="165">
        <v>26017394.40616703</v>
      </c>
      <c r="D44" s="165">
        <v>19698886.327835292</v>
      </c>
      <c r="E44" s="165">
        <v>18333275.597072627</v>
      </c>
      <c r="F44" s="165">
        <v>14202170.292377761</v>
      </c>
      <c r="G44" s="165">
        <v>11938933.468980463</v>
      </c>
      <c r="H44" s="165">
        <v>17574688.578007672</v>
      </c>
      <c r="I44" s="165">
        <v>15521560.45544675</v>
      </c>
      <c r="J44" s="165">
        <v>10039080.438746784</v>
      </c>
      <c r="K44" s="165">
        <v>21330933.821467869</v>
      </c>
      <c r="L44" s="165">
        <v>17485526.651053037</v>
      </c>
      <c r="M44" s="165">
        <v>24307622.586297426</v>
      </c>
      <c r="N44" s="203">
        <f>SUM(B44:M44)</f>
        <v>213204574</v>
      </c>
    </row>
    <row r="45" spans="1:14" s="177" customFormat="1" x14ac:dyDescent="0.2">
      <c r="A45" s="156">
        <v>2017</v>
      </c>
      <c r="B45" s="165">
        <v>16590031</v>
      </c>
      <c r="C45" s="165">
        <v>24938078</v>
      </c>
      <c r="D45" s="165">
        <v>19386935.546369027</v>
      </c>
      <c r="E45" s="165">
        <v>19382242.49700243</v>
      </c>
      <c r="F45" s="165">
        <v>13039648.324987873</v>
      </c>
      <c r="G45" s="165">
        <v>11630248.087444637</v>
      </c>
      <c r="H45" s="165">
        <v>17850357.08040173</v>
      </c>
      <c r="I45" s="165">
        <v>16204752.683206992</v>
      </c>
      <c r="J45" s="165">
        <v>11282489.999100795</v>
      </c>
      <c r="K45" s="165">
        <v>18016696.781486515</v>
      </c>
      <c r="L45" s="165">
        <v>17285265.886388026</v>
      </c>
      <c r="M45" s="165">
        <v>23764287.113611974</v>
      </c>
      <c r="N45" s="203">
        <f>SUM(B45:M45)</f>
        <v>209371033.00000003</v>
      </c>
    </row>
    <row r="46" spans="1:14" s="177" customFormat="1" x14ac:dyDescent="0.2">
      <c r="A46" s="156">
        <v>2018</v>
      </c>
      <c r="B46" s="165">
        <v>18279945.665273033</v>
      </c>
      <c r="C46" s="165">
        <v>22477003.029765788</v>
      </c>
      <c r="D46" s="165">
        <v>20855606.106666435</v>
      </c>
      <c r="E46" s="165">
        <v>18077428.444301259</v>
      </c>
      <c r="F46" s="165">
        <v>13915308.295523793</v>
      </c>
      <c r="G46" s="165">
        <v>10018204.199720915</v>
      </c>
      <c r="H46" s="165">
        <v>13938626.258748775</v>
      </c>
      <c r="I46" s="165">
        <v>14640429.321388369</v>
      </c>
      <c r="J46" s="165">
        <v>10846977.47828757</v>
      </c>
      <c r="K46" s="165">
        <v>18316338.534874141</v>
      </c>
      <c r="L46" s="165">
        <v>18686752.812987104</v>
      </c>
      <c r="M46" s="165">
        <v>21030560.852462817</v>
      </c>
      <c r="N46" s="203">
        <f>SUM(B46:M46)</f>
        <v>201083181</v>
      </c>
    </row>
    <row r="47" spans="1:14" s="159" customFormat="1" x14ac:dyDescent="0.2">
      <c r="A47" s="275"/>
      <c r="B47" s="276"/>
      <c r="C47" s="276"/>
      <c r="D47" s="276"/>
      <c r="E47" s="276"/>
      <c r="F47" s="276"/>
      <c r="G47" s="276"/>
      <c r="H47" s="276"/>
      <c r="I47" s="276"/>
      <c r="J47" s="276"/>
      <c r="K47" s="276"/>
      <c r="L47" s="276"/>
      <c r="M47" s="276"/>
      <c r="N47" s="346"/>
    </row>
    <row r="48" spans="1:14" s="159" customFormat="1" x14ac:dyDescent="0.2">
      <c r="A48" s="275"/>
      <c r="B48" s="276"/>
      <c r="C48" s="276"/>
      <c r="D48" s="276"/>
      <c r="E48" s="276"/>
      <c r="F48" s="276"/>
      <c r="G48" s="276"/>
      <c r="H48" s="276"/>
      <c r="I48" s="276"/>
      <c r="J48" s="276"/>
      <c r="K48" s="276"/>
      <c r="L48" s="276"/>
      <c r="M48" s="276"/>
      <c r="N48" s="277"/>
    </row>
    <row r="49" spans="1:14" s="177" customFormat="1" ht="24" x14ac:dyDescent="0.2">
      <c r="A49" s="348" t="s">
        <v>35</v>
      </c>
      <c r="B49" s="349" t="s">
        <v>63</v>
      </c>
      <c r="C49" s="349" t="s">
        <v>64</v>
      </c>
      <c r="D49" s="349" t="s">
        <v>65</v>
      </c>
      <c r="E49" s="349" t="s">
        <v>66</v>
      </c>
      <c r="F49" s="349" t="s">
        <v>67</v>
      </c>
      <c r="G49" s="349" t="s">
        <v>68</v>
      </c>
      <c r="H49" s="349" t="s">
        <v>69</v>
      </c>
      <c r="I49" s="349" t="s">
        <v>70</v>
      </c>
      <c r="J49" s="349" t="s">
        <v>71</v>
      </c>
      <c r="K49" s="349" t="s">
        <v>72</v>
      </c>
      <c r="L49" s="349" t="s">
        <v>73</v>
      </c>
      <c r="M49" s="349" t="s">
        <v>74</v>
      </c>
      <c r="N49" s="349" t="s">
        <v>20</v>
      </c>
    </row>
    <row r="50" spans="1:14" s="177" customFormat="1" x14ac:dyDescent="0.2">
      <c r="A50" s="156">
        <v>1980</v>
      </c>
      <c r="B50" s="175">
        <v>33856960.136106484</v>
      </c>
      <c r="C50" s="175">
        <v>35807133.699312605</v>
      </c>
      <c r="D50" s="175">
        <v>36863590.143866137</v>
      </c>
      <c r="E50" s="175">
        <v>34356413.606379688</v>
      </c>
      <c r="F50" s="175">
        <v>31719899.322669018</v>
      </c>
      <c r="G50" s="175">
        <v>27388990.436873149</v>
      </c>
      <c r="H50" s="175">
        <v>30901293.834809296</v>
      </c>
      <c r="I50" s="175">
        <v>32690892.848159254</v>
      </c>
      <c r="J50" s="175">
        <v>35061993.392859593</v>
      </c>
      <c r="K50" s="175">
        <v>39859823.128650203</v>
      </c>
      <c r="L50" s="175">
        <v>41225202.261733621</v>
      </c>
      <c r="M50" s="175">
        <v>50990354.550679393</v>
      </c>
      <c r="N50" s="176">
        <f t="shared" ref="N50:N80" si="2">SUM(B50:M50)</f>
        <v>430722547.3620984</v>
      </c>
    </row>
    <row r="51" spans="1:14" s="177" customFormat="1" x14ac:dyDescent="0.2">
      <c r="A51" s="156">
        <v>1981</v>
      </c>
      <c r="B51" s="175">
        <v>42637169.81448479</v>
      </c>
      <c r="C51" s="175">
        <v>41595607.63891536</v>
      </c>
      <c r="D51" s="175">
        <v>39998932.856879339</v>
      </c>
      <c r="E51" s="175">
        <v>39547988.663891077</v>
      </c>
      <c r="F51" s="175">
        <v>37424785.466120496</v>
      </c>
      <c r="G51" s="175">
        <v>33602202.583401047</v>
      </c>
      <c r="H51" s="175">
        <v>38077602.64773453</v>
      </c>
      <c r="I51" s="175">
        <v>40647496.710912451</v>
      </c>
      <c r="J51" s="175">
        <v>47838532.098902822</v>
      </c>
      <c r="K51" s="175">
        <v>52673620.374506257</v>
      </c>
      <c r="L51" s="175">
        <v>53481767.859783493</v>
      </c>
      <c r="M51" s="175">
        <v>61792297.360955067</v>
      </c>
      <c r="N51" s="176">
        <f t="shared" si="2"/>
        <v>529318004.07648671</v>
      </c>
    </row>
    <row r="52" spans="1:14" s="177" customFormat="1" x14ac:dyDescent="0.2">
      <c r="A52" s="156">
        <v>1982</v>
      </c>
      <c r="B52" s="175">
        <v>57662590.68810913</v>
      </c>
      <c r="C52" s="175">
        <v>54602115.68746122</v>
      </c>
      <c r="D52" s="175">
        <v>54491056.578403771</v>
      </c>
      <c r="E52" s="175">
        <v>51222991.750983678</v>
      </c>
      <c r="F52" s="175">
        <v>43673472.498959534</v>
      </c>
      <c r="G52" s="175">
        <v>36480729.681976102</v>
      </c>
      <c r="H52" s="175">
        <v>40069943.609108523</v>
      </c>
      <c r="I52" s="175">
        <v>49780732.578507431</v>
      </c>
      <c r="J52" s="175">
        <v>43830677.925534755</v>
      </c>
      <c r="K52" s="175">
        <v>65939840.568817772</v>
      </c>
      <c r="L52" s="175">
        <v>62223621.365424871</v>
      </c>
      <c r="M52" s="175">
        <v>70734133.487408474</v>
      </c>
      <c r="N52" s="176">
        <f t="shared" si="2"/>
        <v>630711906.42069542</v>
      </c>
    </row>
    <row r="53" spans="1:14" s="177" customFormat="1" x14ac:dyDescent="0.2">
      <c r="A53" s="156">
        <v>1983</v>
      </c>
      <c r="B53" s="175">
        <v>59942633.434813567</v>
      </c>
      <c r="C53" s="175">
        <v>55779296.508765057</v>
      </c>
      <c r="D53" s="175">
        <v>63789272.77245307</v>
      </c>
      <c r="E53" s="175">
        <v>62213620.709894091</v>
      </c>
      <c r="F53" s="175">
        <v>53402951.717871748</v>
      </c>
      <c r="G53" s="175">
        <v>37450701.799050853</v>
      </c>
      <c r="H53" s="175">
        <v>37729851.194514275</v>
      </c>
      <c r="I53" s="175">
        <v>48292281.353808254</v>
      </c>
      <c r="J53" s="175">
        <v>50104046.454264536</v>
      </c>
      <c r="K53" s="175">
        <v>67920717.364095509</v>
      </c>
      <c r="L53" s="175">
        <v>65921760.115373418</v>
      </c>
      <c r="M53" s="175">
        <v>68790652.436059073</v>
      </c>
      <c r="N53" s="176">
        <f t="shared" si="2"/>
        <v>671337785.86096346</v>
      </c>
    </row>
    <row r="54" spans="1:14" s="177" customFormat="1" x14ac:dyDescent="0.2">
      <c r="A54" s="156">
        <v>1984</v>
      </c>
      <c r="B54" s="175">
        <v>57818271.624511972</v>
      </c>
      <c r="C54" s="175">
        <v>57179281.568761371</v>
      </c>
      <c r="D54" s="175">
        <v>62697188.99257116</v>
      </c>
      <c r="E54" s="175">
        <v>59639549.543643869</v>
      </c>
      <c r="F54" s="175">
        <v>52823584.472762696</v>
      </c>
      <c r="G54" s="175">
        <v>38727142.175477967</v>
      </c>
      <c r="H54" s="175">
        <v>40314075.465312511</v>
      </c>
      <c r="I54" s="175">
        <v>48579830.690121457</v>
      </c>
      <c r="J54" s="175">
        <v>56001216.543157555</v>
      </c>
      <c r="K54" s="175">
        <v>68015571.142620623</v>
      </c>
      <c r="L54" s="175">
        <v>65325135.641513087</v>
      </c>
      <c r="M54" s="175">
        <v>75490344.641493276</v>
      </c>
      <c r="N54" s="176">
        <f t="shared" si="2"/>
        <v>682611192.50194764</v>
      </c>
    </row>
    <row r="55" spans="1:14" s="177" customFormat="1" x14ac:dyDescent="0.2">
      <c r="A55" s="156">
        <v>1985</v>
      </c>
      <c r="B55" s="175">
        <v>50891277.934376799</v>
      </c>
      <c r="C55" s="175">
        <v>55662368.112543963</v>
      </c>
      <c r="D55" s="175">
        <v>65132668.75725086</v>
      </c>
      <c r="E55" s="175">
        <v>58193966.982591845</v>
      </c>
      <c r="F55" s="175">
        <v>47218643.905012064</v>
      </c>
      <c r="G55" s="175">
        <v>40383775.155993454</v>
      </c>
      <c r="H55" s="175">
        <v>41135409.790580787</v>
      </c>
      <c r="I55" s="175">
        <v>49748291.427639313</v>
      </c>
      <c r="J55" s="175">
        <v>53894858.961791702</v>
      </c>
      <c r="K55" s="175">
        <v>69220558.664668575</v>
      </c>
      <c r="L55" s="175">
        <v>63440560.890424222</v>
      </c>
      <c r="M55" s="175">
        <v>71004456.084773853</v>
      </c>
      <c r="N55" s="176">
        <f t="shared" si="2"/>
        <v>665926836.66764748</v>
      </c>
    </row>
    <row r="56" spans="1:14" s="177" customFormat="1" x14ac:dyDescent="0.2">
      <c r="A56" s="156">
        <v>1986</v>
      </c>
      <c r="B56" s="175">
        <v>60315035.89412111</v>
      </c>
      <c r="C56" s="175">
        <v>60104168.413478322</v>
      </c>
      <c r="D56" s="175">
        <v>61276165.968196087</v>
      </c>
      <c r="E56" s="175">
        <v>66796375.372166164</v>
      </c>
      <c r="F56" s="175">
        <v>50132981.277736194</v>
      </c>
      <c r="G56" s="175">
        <v>34892714.004119173</v>
      </c>
      <c r="H56" s="175">
        <v>39431273.696294114</v>
      </c>
      <c r="I56" s="175">
        <v>46796039.98432824</v>
      </c>
      <c r="J56" s="175">
        <v>50549914.094978787</v>
      </c>
      <c r="K56" s="175">
        <v>67508967.813438997</v>
      </c>
      <c r="L56" s="175">
        <v>64012061.766243823</v>
      </c>
      <c r="M56" s="175">
        <v>73924556.030349553</v>
      </c>
      <c r="N56" s="176">
        <f t="shared" si="2"/>
        <v>675740254.31545067</v>
      </c>
    </row>
    <row r="57" spans="1:14" s="177" customFormat="1" x14ac:dyDescent="0.2">
      <c r="A57" s="156">
        <v>1987</v>
      </c>
      <c r="B57" s="175">
        <v>54443355.280910179</v>
      </c>
      <c r="C57" s="175">
        <v>60979728.854177944</v>
      </c>
      <c r="D57" s="175">
        <v>56377887.574947752</v>
      </c>
      <c r="E57" s="175">
        <v>53916765.885568723</v>
      </c>
      <c r="F57" s="175">
        <v>38697399.372214951</v>
      </c>
      <c r="G57" s="175">
        <v>36459356.329759419</v>
      </c>
      <c r="H57" s="175">
        <v>33303067.121777799</v>
      </c>
      <c r="I57" s="175">
        <v>40261495.799267329</v>
      </c>
      <c r="J57" s="175">
        <v>40461417.440472469</v>
      </c>
      <c r="K57" s="175">
        <v>53544988.467231847</v>
      </c>
      <c r="L57" s="175">
        <v>51714395.913146749</v>
      </c>
      <c r="M57" s="175">
        <v>57323574.563576579</v>
      </c>
      <c r="N57" s="176">
        <f t="shared" si="2"/>
        <v>577483432.60305166</v>
      </c>
    </row>
    <row r="58" spans="1:14" s="177" customFormat="1" x14ac:dyDescent="0.2">
      <c r="A58" s="156">
        <v>1988</v>
      </c>
      <c r="B58" s="175">
        <v>48228801.583030596</v>
      </c>
      <c r="C58" s="175">
        <v>50829795.245724946</v>
      </c>
      <c r="D58" s="175">
        <v>49680100.982229017</v>
      </c>
      <c r="E58" s="175">
        <v>44660579.88557177</v>
      </c>
      <c r="F58" s="175">
        <v>33331331.169573616</v>
      </c>
      <c r="G58" s="175">
        <v>31068286.488291156</v>
      </c>
      <c r="H58" s="175">
        <v>34214346.367216147</v>
      </c>
      <c r="I58" s="175">
        <v>37441310.939589031</v>
      </c>
      <c r="J58" s="175">
        <v>39599760.3501449</v>
      </c>
      <c r="K58" s="175">
        <v>70885698.300345913</v>
      </c>
      <c r="L58" s="175">
        <v>55699702.876865402</v>
      </c>
      <c r="M58" s="175">
        <v>58088045.405415297</v>
      </c>
      <c r="N58" s="176">
        <f t="shared" si="2"/>
        <v>553727759.59399772</v>
      </c>
    </row>
    <row r="59" spans="1:14" s="177" customFormat="1" x14ac:dyDescent="0.2">
      <c r="A59" s="156">
        <v>1989</v>
      </c>
      <c r="B59" s="175">
        <v>53222665.51008679</v>
      </c>
      <c r="C59" s="175">
        <v>51374022.992360778</v>
      </c>
      <c r="D59" s="175">
        <v>55363689.997972429</v>
      </c>
      <c r="E59" s="175">
        <v>54179923.379123934</v>
      </c>
      <c r="F59" s="175">
        <v>33401762.615537301</v>
      </c>
      <c r="G59" s="175">
        <v>29310838.972676564</v>
      </c>
      <c r="H59" s="175">
        <v>31343472.209306404</v>
      </c>
      <c r="I59" s="175">
        <v>42250620.086377613</v>
      </c>
      <c r="J59" s="175">
        <v>41877684.055509739</v>
      </c>
      <c r="K59" s="175">
        <v>57120725.901240475</v>
      </c>
      <c r="L59" s="175">
        <v>51325650.919191353</v>
      </c>
      <c r="M59" s="175">
        <v>60064714.607817285</v>
      </c>
      <c r="N59" s="176">
        <f t="shared" si="2"/>
        <v>560835771.24720073</v>
      </c>
    </row>
    <row r="60" spans="1:14" s="177" customFormat="1" x14ac:dyDescent="0.2">
      <c r="A60" s="156">
        <v>1990</v>
      </c>
      <c r="B60" s="175">
        <v>46471765.67976255</v>
      </c>
      <c r="C60" s="175">
        <v>62461335.11800316</v>
      </c>
      <c r="D60" s="175">
        <v>49393603.544134751</v>
      </c>
      <c r="E60" s="175">
        <v>61926894.59827397</v>
      </c>
      <c r="F60" s="175">
        <v>33139535.06098723</v>
      </c>
      <c r="G60" s="175">
        <v>29682646.880816884</v>
      </c>
      <c r="H60" s="175">
        <v>31515922.53760536</v>
      </c>
      <c r="I60" s="175">
        <v>41291349.890312932</v>
      </c>
      <c r="J60" s="175">
        <v>52259584.088591173</v>
      </c>
      <c r="K60" s="175">
        <v>56296617.003858484</v>
      </c>
      <c r="L60" s="175">
        <v>55122180.264864922</v>
      </c>
      <c r="M60" s="175">
        <v>63726219.858923681</v>
      </c>
      <c r="N60" s="176">
        <f t="shared" si="2"/>
        <v>583287654.52613509</v>
      </c>
    </row>
    <row r="61" spans="1:14" s="177" customFormat="1" x14ac:dyDescent="0.2">
      <c r="A61" s="156">
        <v>1991</v>
      </c>
      <c r="B61" s="175">
        <v>51027933.233428411</v>
      </c>
      <c r="C61" s="175">
        <v>53759026.887433171</v>
      </c>
      <c r="D61" s="175">
        <v>57434496.468518518</v>
      </c>
      <c r="E61" s="175">
        <v>53992563.536939159</v>
      </c>
      <c r="F61" s="175">
        <v>46257102.21859055</v>
      </c>
      <c r="G61" s="175">
        <v>32576357.90150879</v>
      </c>
      <c r="H61" s="175">
        <v>31823305.491061151</v>
      </c>
      <c r="I61" s="175">
        <v>46185999.996951021</v>
      </c>
      <c r="J61" s="175">
        <v>44989351.436145969</v>
      </c>
      <c r="K61" s="175">
        <v>65960970.002606876</v>
      </c>
      <c r="L61" s="175">
        <v>55952295.653526068</v>
      </c>
      <c r="M61" s="175">
        <v>51728924.304489471</v>
      </c>
      <c r="N61" s="176">
        <f t="shared" si="2"/>
        <v>591688327.13119924</v>
      </c>
    </row>
    <row r="62" spans="1:14" s="177" customFormat="1" x14ac:dyDescent="0.2">
      <c r="A62" s="156">
        <v>1992</v>
      </c>
      <c r="B62" s="175">
        <v>50422969.798325196</v>
      </c>
      <c r="C62" s="175">
        <v>54787127.814780541</v>
      </c>
      <c r="D62" s="175">
        <v>50233933.016950808</v>
      </c>
      <c r="E62" s="175">
        <v>54547935.306735046</v>
      </c>
      <c r="F62" s="175">
        <v>41540985.156039193</v>
      </c>
      <c r="G62" s="175">
        <v>37097706.099637628</v>
      </c>
      <c r="H62" s="175">
        <v>38769919.369714782</v>
      </c>
      <c r="I62" s="175">
        <v>50982762.58962097</v>
      </c>
      <c r="J62" s="175">
        <v>48335332.956276096</v>
      </c>
      <c r="K62" s="175">
        <v>58606585.49264662</v>
      </c>
      <c r="L62" s="175">
        <v>50624964.746164761</v>
      </c>
      <c r="M62" s="175">
        <v>64873459.693242088</v>
      </c>
      <c r="N62" s="176">
        <f t="shared" si="2"/>
        <v>600823682.04013371</v>
      </c>
    </row>
    <row r="63" spans="1:14" s="177" customFormat="1" x14ac:dyDescent="0.2">
      <c r="A63" s="156">
        <v>1993</v>
      </c>
      <c r="B63" s="175">
        <v>57322050.0734042</v>
      </c>
      <c r="C63" s="175">
        <v>60774410.517762601</v>
      </c>
      <c r="D63" s="175">
        <v>55743135.601876341</v>
      </c>
      <c r="E63" s="175">
        <v>59071554.995220721</v>
      </c>
      <c r="F63" s="175">
        <v>48478939.93051374</v>
      </c>
      <c r="G63" s="175">
        <v>42891530.999745414</v>
      </c>
      <c r="H63" s="175">
        <v>45839132.748030737</v>
      </c>
      <c r="I63" s="175">
        <v>48759293.673213333</v>
      </c>
      <c r="J63" s="175">
        <v>52788978.545849808</v>
      </c>
      <c r="K63" s="175">
        <v>87466861.394878015</v>
      </c>
      <c r="L63" s="175">
        <v>61778439.745288186</v>
      </c>
      <c r="M63" s="175">
        <v>68005982.099436402</v>
      </c>
      <c r="N63" s="176">
        <f t="shared" si="2"/>
        <v>688920310.32521951</v>
      </c>
    </row>
    <row r="64" spans="1:14" s="177" customFormat="1" x14ac:dyDescent="0.2">
      <c r="A64" s="156">
        <v>1994</v>
      </c>
      <c r="B64" s="175">
        <v>51278868.736822687</v>
      </c>
      <c r="C64" s="175">
        <v>61686886.79288429</v>
      </c>
      <c r="D64" s="175">
        <v>61409127.73245807</v>
      </c>
      <c r="E64" s="175">
        <v>59386330.658869408</v>
      </c>
      <c r="F64" s="175">
        <v>47234683.980809718</v>
      </c>
      <c r="G64" s="175">
        <v>37040100.341943145</v>
      </c>
      <c r="H64" s="175">
        <v>30736597.978221133</v>
      </c>
      <c r="I64" s="175">
        <v>46412678.574967571</v>
      </c>
      <c r="J64" s="175">
        <v>52443702.559771448</v>
      </c>
      <c r="K64" s="175">
        <v>60723544.378671162</v>
      </c>
      <c r="L64" s="175">
        <v>63903510.138621889</v>
      </c>
      <c r="M64" s="175">
        <v>81263139.047224134</v>
      </c>
      <c r="N64" s="176">
        <f t="shared" si="2"/>
        <v>653519170.92126477</v>
      </c>
    </row>
    <row r="65" spans="1:16" s="177" customFormat="1" x14ac:dyDescent="0.2">
      <c r="A65" s="156">
        <v>1995</v>
      </c>
      <c r="B65" s="175">
        <v>63790492.364590973</v>
      </c>
      <c r="C65" s="175">
        <v>73556463.762106359</v>
      </c>
      <c r="D65" s="175">
        <v>57598824.00828103</v>
      </c>
      <c r="E65" s="175">
        <v>61982736.825737052</v>
      </c>
      <c r="F65" s="175">
        <v>40664923.310521878</v>
      </c>
      <c r="G65" s="175">
        <v>39657640.973417468</v>
      </c>
      <c r="H65" s="175">
        <v>34614952.504508682</v>
      </c>
      <c r="I65" s="175">
        <v>50717138.013619795</v>
      </c>
      <c r="J65" s="175">
        <v>46603364.244912393</v>
      </c>
      <c r="K65" s="175">
        <v>75666738.82586816</v>
      </c>
      <c r="L65" s="175">
        <v>64439375.446866184</v>
      </c>
      <c r="M65" s="175">
        <v>80833874.781426221</v>
      </c>
      <c r="N65" s="176">
        <f t="shared" si="2"/>
        <v>690126525.06185615</v>
      </c>
    </row>
    <row r="66" spans="1:16" s="177" customFormat="1" x14ac:dyDescent="0.2">
      <c r="A66" s="156">
        <v>1996</v>
      </c>
      <c r="B66" s="175">
        <v>63724308.235361248</v>
      </c>
      <c r="C66" s="175">
        <v>73380690.219459087</v>
      </c>
      <c r="D66" s="175">
        <v>68568759.167358309</v>
      </c>
      <c r="E66" s="175">
        <v>62586402.418799669</v>
      </c>
      <c r="F66" s="175">
        <v>54330109.987610258</v>
      </c>
      <c r="G66" s="175">
        <v>37077573.094403617</v>
      </c>
      <c r="H66" s="175">
        <v>40506808.917570598</v>
      </c>
      <c r="I66" s="175">
        <v>54028206.378510438</v>
      </c>
      <c r="J66" s="175">
        <v>48547297.830280252</v>
      </c>
      <c r="K66" s="175">
        <v>78818682.16971539</v>
      </c>
      <c r="L66" s="175">
        <v>68151268.364934191</v>
      </c>
      <c r="M66" s="175">
        <v>76258263.901880324</v>
      </c>
      <c r="N66" s="176">
        <f t="shared" si="2"/>
        <v>725978370.68588328</v>
      </c>
    </row>
    <row r="67" spans="1:16" s="177" customFormat="1" x14ac:dyDescent="0.2">
      <c r="A67" s="156">
        <v>1997</v>
      </c>
      <c r="B67" s="175">
        <v>56920651.659999996</v>
      </c>
      <c r="C67" s="175">
        <v>65383467.880000003</v>
      </c>
      <c r="D67" s="175">
        <v>69499834.170000002</v>
      </c>
      <c r="E67" s="175">
        <v>65672916.259999998</v>
      </c>
      <c r="F67" s="175">
        <v>67712895.260000005</v>
      </c>
      <c r="G67" s="175">
        <v>50711409.869999997</v>
      </c>
      <c r="H67" s="175">
        <v>48581913.619999997</v>
      </c>
      <c r="I67" s="175">
        <v>61848823.579999998</v>
      </c>
      <c r="J67" s="175">
        <v>46815882.25</v>
      </c>
      <c r="K67" s="175">
        <v>75148629.969999999</v>
      </c>
      <c r="L67" s="175">
        <v>93121616.099999994</v>
      </c>
      <c r="M67" s="175">
        <v>88753030.609999999</v>
      </c>
      <c r="N67" s="176">
        <f t="shared" si="2"/>
        <v>790171071.23000002</v>
      </c>
    </row>
    <row r="68" spans="1:16" s="177" customFormat="1" x14ac:dyDescent="0.2">
      <c r="A68" s="156">
        <v>1998</v>
      </c>
      <c r="B68" s="175">
        <v>94520843.329999998</v>
      </c>
      <c r="C68" s="175">
        <v>112311536.37</v>
      </c>
      <c r="D68" s="175">
        <v>82071367.349999994</v>
      </c>
      <c r="E68" s="175">
        <v>95528795.370000005</v>
      </c>
      <c r="F68" s="175">
        <v>63025864.57</v>
      </c>
      <c r="G68" s="175">
        <v>45467161.149999999</v>
      </c>
      <c r="H68" s="175">
        <v>51015704.68</v>
      </c>
      <c r="I68" s="175">
        <v>65664820.210000001</v>
      </c>
      <c r="J68" s="175">
        <v>60040026.119999997</v>
      </c>
      <c r="K68" s="175">
        <v>87763919.430000007</v>
      </c>
      <c r="L68" s="175">
        <v>75787449.409999996</v>
      </c>
      <c r="M68" s="175">
        <v>83828527.230000004</v>
      </c>
      <c r="N68" s="176">
        <f t="shared" si="2"/>
        <v>917026015.21999991</v>
      </c>
    </row>
    <row r="69" spans="1:16" s="177" customFormat="1" x14ac:dyDescent="0.2">
      <c r="A69" s="156">
        <v>1999</v>
      </c>
      <c r="B69" s="175">
        <v>68323185.310000002</v>
      </c>
      <c r="C69" s="175">
        <v>97815529.219999999</v>
      </c>
      <c r="D69" s="175">
        <v>66986477.68</v>
      </c>
      <c r="E69" s="175">
        <v>62901307.340000004</v>
      </c>
      <c r="F69" s="175">
        <v>46273788.670000002</v>
      </c>
      <c r="G69" s="175">
        <v>52412550.909999996</v>
      </c>
      <c r="H69" s="175">
        <v>52249677.07</v>
      </c>
      <c r="I69" s="175">
        <v>69238252.359999999</v>
      </c>
      <c r="J69" s="175">
        <v>53873760.780000001</v>
      </c>
      <c r="K69" s="175">
        <v>80017134.430000007</v>
      </c>
      <c r="L69" s="175">
        <v>78962730.390000001</v>
      </c>
      <c r="M69" s="175">
        <v>94911544.599999994</v>
      </c>
      <c r="N69" s="176">
        <f t="shared" si="2"/>
        <v>823965938.75999999</v>
      </c>
    </row>
    <row r="70" spans="1:16" s="177" customFormat="1" x14ac:dyDescent="0.2">
      <c r="A70" s="156">
        <v>2000</v>
      </c>
      <c r="B70" s="175">
        <v>82187744.969999999</v>
      </c>
      <c r="C70" s="175">
        <v>93888719.150000006</v>
      </c>
      <c r="D70" s="175">
        <v>73557492.950000003</v>
      </c>
      <c r="E70" s="175">
        <v>114438148.23</v>
      </c>
      <c r="F70" s="175">
        <v>52760981.869999997</v>
      </c>
      <c r="G70" s="175">
        <v>52726682.299999997</v>
      </c>
      <c r="H70" s="175">
        <v>60885829.770000003</v>
      </c>
      <c r="I70" s="175">
        <v>67204522.579999998</v>
      </c>
      <c r="J70" s="175">
        <v>58130928.640000001</v>
      </c>
      <c r="K70" s="175">
        <v>74213462.459999993</v>
      </c>
      <c r="L70" s="175">
        <v>75549403.780000001</v>
      </c>
      <c r="M70" s="175">
        <v>88407228.689999998</v>
      </c>
      <c r="N70" s="176">
        <f t="shared" si="2"/>
        <v>893951145.3900001</v>
      </c>
    </row>
    <row r="71" spans="1:16" s="177" customFormat="1" x14ac:dyDescent="0.2">
      <c r="A71" s="156">
        <v>2001</v>
      </c>
      <c r="B71" s="175">
        <v>89629462.659999996</v>
      </c>
      <c r="C71" s="175">
        <v>123820479.03</v>
      </c>
      <c r="D71" s="175">
        <v>93350959.549999997</v>
      </c>
      <c r="E71" s="175">
        <v>94321834.049999997</v>
      </c>
      <c r="F71" s="175">
        <v>57726485.310000002</v>
      </c>
      <c r="G71" s="175">
        <v>55320921.689999998</v>
      </c>
      <c r="H71" s="175">
        <v>64027930.829999998</v>
      </c>
      <c r="I71" s="175">
        <v>77312497.439999998</v>
      </c>
      <c r="J71" s="175">
        <v>71058151.459999993</v>
      </c>
      <c r="K71" s="175">
        <v>83854689.340000004</v>
      </c>
      <c r="L71" s="175">
        <v>77881048.819999993</v>
      </c>
      <c r="M71" s="175">
        <v>132702979.31</v>
      </c>
      <c r="N71" s="176">
        <f t="shared" si="2"/>
        <v>1021007439.49</v>
      </c>
    </row>
    <row r="72" spans="1:16" s="177" customFormat="1" x14ac:dyDescent="0.2">
      <c r="A72" s="156">
        <v>2002</v>
      </c>
      <c r="B72" s="175">
        <v>90574764.319999993</v>
      </c>
      <c r="C72" s="175">
        <v>131017863.97</v>
      </c>
      <c r="D72" s="175">
        <v>77529582.829999998</v>
      </c>
      <c r="E72" s="175">
        <v>82472944.340000004</v>
      </c>
      <c r="F72" s="175">
        <v>74639945.010000005</v>
      </c>
      <c r="G72" s="175">
        <v>73864068</v>
      </c>
      <c r="H72" s="175">
        <v>68405930.120000005</v>
      </c>
      <c r="I72" s="175">
        <v>74373224.439999998</v>
      </c>
      <c r="J72" s="175">
        <v>54774125.43</v>
      </c>
      <c r="K72" s="175">
        <v>91293240.590000004</v>
      </c>
      <c r="L72" s="175">
        <v>86256425.5</v>
      </c>
      <c r="M72" s="175">
        <v>124806751.90000001</v>
      </c>
      <c r="N72" s="176">
        <f t="shared" si="2"/>
        <v>1030008866.4499999</v>
      </c>
    </row>
    <row r="73" spans="1:16" s="177" customFormat="1" x14ac:dyDescent="0.2">
      <c r="A73" s="156">
        <v>2003</v>
      </c>
      <c r="B73" s="175">
        <v>80833708.379999995</v>
      </c>
      <c r="C73" s="175">
        <v>109280411.84</v>
      </c>
      <c r="D73" s="175">
        <v>83627956.159999996</v>
      </c>
      <c r="E73" s="175">
        <v>71243905.799999997</v>
      </c>
      <c r="F73" s="175">
        <v>82616302.140000001</v>
      </c>
      <c r="G73" s="175">
        <v>55945193.890000001</v>
      </c>
      <c r="H73" s="175">
        <v>59096886.579999998</v>
      </c>
      <c r="I73" s="175">
        <v>79578827.400000006</v>
      </c>
      <c r="J73" s="175">
        <v>64778506.469999999</v>
      </c>
      <c r="K73" s="175">
        <v>84472022.079999998</v>
      </c>
      <c r="L73" s="175">
        <v>101169763.61</v>
      </c>
      <c r="M73" s="175">
        <v>123462832.31999999</v>
      </c>
      <c r="N73" s="176">
        <f t="shared" si="2"/>
        <v>996106316.67000008</v>
      </c>
    </row>
    <row r="74" spans="1:16" s="177" customFormat="1" x14ac:dyDescent="0.2">
      <c r="A74" s="156">
        <v>2004</v>
      </c>
      <c r="B74" s="175">
        <v>89068266.802249998</v>
      </c>
      <c r="C74" s="175">
        <v>117871820.34931999</v>
      </c>
      <c r="D74" s="175">
        <v>83932955.04896</v>
      </c>
      <c r="E74" s="175">
        <v>103102563.12194002</v>
      </c>
      <c r="F74" s="175">
        <v>90230979.89072001</v>
      </c>
      <c r="G74" s="175">
        <v>100985947.5676</v>
      </c>
      <c r="H74" s="175">
        <v>97791821.79061</v>
      </c>
      <c r="I74" s="175">
        <v>89417698.5986</v>
      </c>
      <c r="J74" s="175">
        <v>58791983.949340001</v>
      </c>
      <c r="K74" s="175">
        <v>102989771.72837999</v>
      </c>
      <c r="L74" s="175">
        <v>88762978.472279996</v>
      </c>
      <c r="M74" s="175">
        <v>116892765.09</v>
      </c>
      <c r="N74" s="176">
        <f t="shared" si="2"/>
        <v>1139839552.4099998</v>
      </c>
      <c r="P74" s="204"/>
    </row>
    <row r="75" spans="1:16" s="177" customFormat="1" x14ac:dyDescent="0.2">
      <c r="A75" s="156">
        <v>2005</v>
      </c>
      <c r="B75" s="175">
        <v>84476482.666981295</v>
      </c>
      <c r="C75" s="175">
        <v>100391013.78229806</v>
      </c>
      <c r="D75" s="175">
        <v>79021342.028715566</v>
      </c>
      <c r="E75" s="175">
        <v>92939172.875064358</v>
      </c>
      <c r="F75" s="175">
        <v>82891049.976940766</v>
      </c>
      <c r="G75" s="175">
        <v>68291211.754010886</v>
      </c>
      <c r="H75" s="175">
        <v>88449598.31156759</v>
      </c>
      <c r="I75" s="175">
        <v>74627967.3898485</v>
      </c>
      <c r="J75" s="175">
        <v>46969461.397026233</v>
      </c>
      <c r="K75" s="175">
        <v>87643375.554927468</v>
      </c>
      <c r="L75" s="175">
        <v>86164952.062916964</v>
      </c>
      <c r="M75" s="175">
        <v>139936243.25970238</v>
      </c>
      <c r="N75" s="176">
        <f t="shared" si="2"/>
        <v>1031801871.0599999</v>
      </c>
      <c r="P75" s="204"/>
    </row>
    <row r="76" spans="1:16" s="177" customFormat="1" x14ac:dyDescent="0.2">
      <c r="A76" s="156">
        <v>2006</v>
      </c>
      <c r="B76" s="175">
        <v>84199685.340000004</v>
      </c>
      <c r="C76" s="175">
        <v>138687786.10000002</v>
      </c>
      <c r="D76" s="175">
        <v>82121288.753361285</v>
      </c>
      <c r="E76" s="175">
        <v>126293552.92105566</v>
      </c>
      <c r="F76" s="175">
        <v>111856273.47631028</v>
      </c>
      <c r="G76" s="175">
        <v>66258604.650706574</v>
      </c>
      <c r="H76" s="175">
        <v>61847135.044139534</v>
      </c>
      <c r="I76" s="175">
        <v>92025866.752178565</v>
      </c>
      <c r="J76" s="175">
        <v>56334480.766434073</v>
      </c>
      <c r="K76" s="175">
        <v>80234206.185814068</v>
      </c>
      <c r="L76" s="175">
        <v>100650189.11833411</v>
      </c>
      <c r="M76" s="175">
        <v>120140244.14166588</v>
      </c>
      <c r="N76" s="176">
        <f t="shared" si="2"/>
        <v>1120649313.25</v>
      </c>
      <c r="P76" s="204"/>
    </row>
    <row r="77" spans="1:16" s="177" customFormat="1" x14ac:dyDescent="0.2">
      <c r="A77" s="156">
        <v>2007</v>
      </c>
      <c r="B77" s="175">
        <v>90697262.672742307</v>
      </c>
      <c r="C77" s="175">
        <v>119942885.57772838</v>
      </c>
      <c r="D77" s="175">
        <v>98302692.551113814</v>
      </c>
      <c r="E77" s="175">
        <v>73685423.058613777</v>
      </c>
      <c r="F77" s="175">
        <v>96530700.575951219</v>
      </c>
      <c r="G77" s="175">
        <v>77683574.422266841</v>
      </c>
      <c r="H77" s="175">
        <v>100344517.26158369</v>
      </c>
      <c r="I77" s="175">
        <v>99583509.437278643</v>
      </c>
      <c r="J77" s="175">
        <v>53158052.934149206</v>
      </c>
      <c r="K77" s="175">
        <v>69523447.949946955</v>
      </c>
      <c r="L77" s="175">
        <v>78255693.097775072</v>
      </c>
      <c r="M77" s="175">
        <v>104161488.99085015</v>
      </c>
      <c r="N77" s="176">
        <f t="shared" si="2"/>
        <v>1061869248.5300002</v>
      </c>
      <c r="P77" s="204"/>
    </row>
    <row r="78" spans="1:16" s="177" customFormat="1" x14ac:dyDescent="0.2">
      <c r="A78" s="156">
        <v>2008</v>
      </c>
      <c r="B78" s="175">
        <v>88618314.422874361</v>
      </c>
      <c r="C78" s="175">
        <v>126614246.37598404</v>
      </c>
      <c r="D78" s="175">
        <v>157141942.52498391</v>
      </c>
      <c r="E78" s="175">
        <v>95855774.911284432</v>
      </c>
      <c r="F78" s="175">
        <v>73446174.024403974</v>
      </c>
      <c r="G78" s="175">
        <v>63674094.213281453</v>
      </c>
      <c r="H78" s="175">
        <v>81859401.442680925</v>
      </c>
      <c r="I78" s="175">
        <v>91726280.405537754</v>
      </c>
      <c r="J78" s="175">
        <v>56578397.808969162</v>
      </c>
      <c r="K78" s="175">
        <v>89317376.670637071</v>
      </c>
      <c r="L78" s="175">
        <v>110998349.1014093</v>
      </c>
      <c r="M78" s="175">
        <v>107062878.64795367</v>
      </c>
      <c r="N78" s="176">
        <f t="shared" si="2"/>
        <v>1142893230.55</v>
      </c>
      <c r="P78" s="204"/>
    </row>
    <row r="79" spans="1:16" s="177" customFormat="1" x14ac:dyDescent="0.2">
      <c r="A79" s="156">
        <v>2009</v>
      </c>
      <c r="B79" s="175">
        <v>91585575.013125658</v>
      </c>
      <c r="C79" s="175">
        <v>117268610.37936233</v>
      </c>
      <c r="D79" s="175">
        <v>100841114.417512</v>
      </c>
      <c r="E79" s="175">
        <v>107333105.12335263</v>
      </c>
      <c r="F79" s="175">
        <v>88320055.865270272</v>
      </c>
      <c r="G79" s="175">
        <v>66353121.751377083</v>
      </c>
      <c r="H79" s="175">
        <v>129863646.92717686</v>
      </c>
      <c r="I79" s="175">
        <v>98390919.13915427</v>
      </c>
      <c r="J79" s="175">
        <v>62208677.29355111</v>
      </c>
      <c r="K79" s="175">
        <v>96766250.379369289</v>
      </c>
      <c r="L79" s="175">
        <v>131112815.63059393</v>
      </c>
      <c r="M79" s="175">
        <v>147191788.2601546</v>
      </c>
      <c r="N79" s="176">
        <f t="shared" si="2"/>
        <v>1237235680.1799998</v>
      </c>
      <c r="P79" s="204"/>
    </row>
    <row r="80" spans="1:16" s="177" customFormat="1" x14ac:dyDescent="0.2">
      <c r="A80" s="156">
        <v>2010</v>
      </c>
      <c r="B80" s="175">
        <v>126438197.03630362</v>
      </c>
      <c r="C80" s="175">
        <v>131395097.84442014</v>
      </c>
      <c r="D80" s="175">
        <v>108389490.02774037</v>
      </c>
      <c r="E80" s="175">
        <v>120637059.79662034</v>
      </c>
      <c r="F80" s="175">
        <v>97023470.303461328</v>
      </c>
      <c r="G80" s="175">
        <v>64819709.458155632</v>
      </c>
      <c r="H80" s="175">
        <v>121319044.97474691</v>
      </c>
      <c r="I80" s="175">
        <v>112024943.19855171</v>
      </c>
      <c r="J80" s="175">
        <v>68464490.348707199</v>
      </c>
      <c r="K80" s="175">
        <v>119204897.21395102</v>
      </c>
      <c r="L80" s="175">
        <v>119953917.9773418</v>
      </c>
      <c r="M80" s="175">
        <v>120273598.26000001</v>
      </c>
      <c r="N80" s="176">
        <f t="shared" si="2"/>
        <v>1309943916.4400001</v>
      </c>
      <c r="P80" s="204"/>
    </row>
    <row r="81" spans="1:16" s="177" customFormat="1" x14ac:dyDescent="0.2">
      <c r="A81" s="156">
        <v>2011</v>
      </c>
      <c r="B81" s="175">
        <v>88436952.168386668</v>
      </c>
      <c r="C81" s="175">
        <v>136722322.16479871</v>
      </c>
      <c r="D81" s="175">
        <v>98766700.057631582</v>
      </c>
      <c r="E81" s="175">
        <v>86513132.189417273</v>
      </c>
      <c r="F81" s="175">
        <v>98692135.609765798</v>
      </c>
      <c r="G81" s="175">
        <v>92577781.459513456</v>
      </c>
      <c r="H81" s="175">
        <v>134586332.57068884</v>
      </c>
      <c r="I81" s="175">
        <v>114849621.33808821</v>
      </c>
      <c r="J81" s="175">
        <v>70459780.484773263</v>
      </c>
      <c r="K81" s="175">
        <v>123003835.50318167</v>
      </c>
      <c r="L81" s="175">
        <v>170366533.1117489</v>
      </c>
      <c r="M81" s="175">
        <v>159760484.7220057</v>
      </c>
      <c r="N81" s="176">
        <f t="shared" ref="N81:N86" si="3">SUM(B81:M81)</f>
        <v>1374735611.3799999</v>
      </c>
      <c r="P81" s="204"/>
    </row>
    <row r="82" spans="1:16" s="177" customFormat="1" x14ac:dyDescent="0.2">
      <c r="A82" s="156">
        <v>2012</v>
      </c>
      <c r="B82" s="165">
        <v>98099608.719999999</v>
      </c>
      <c r="C82" s="165">
        <v>112686715.05553357</v>
      </c>
      <c r="D82" s="165">
        <v>96179386.222428933</v>
      </c>
      <c r="E82" s="165">
        <v>137566882.19439614</v>
      </c>
      <c r="F82" s="165">
        <v>104827441.53381272</v>
      </c>
      <c r="G82" s="165">
        <v>93379370.561443567</v>
      </c>
      <c r="H82" s="165">
        <v>112976742.58238512</v>
      </c>
      <c r="I82" s="165">
        <v>93903395.15087606</v>
      </c>
      <c r="J82" s="165">
        <v>71457438.087401822</v>
      </c>
      <c r="K82" s="165">
        <v>117282558.9581605</v>
      </c>
      <c r="L82" s="165">
        <v>146270829.50337642</v>
      </c>
      <c r="M82" s="165">
        <v>121848494.96018526</v>
      </c>
      <c r="N82" s="176">
        <f t="shared" si="3"/>
        <v>1306478863.5300002</v>
      </c>
      <c r="P82" s="204"/>
    </row>
    <row r="83" spans="1:16" s="177" customFormat="1" x14ac:dyDescent="0.2">
      <c r="A83" s="156">
        <v>2013</v>
      </c>
      <c r="B83" s="165">
        <v>92856554.12775144</v>
      </c>
      <c r="C83" s="165">
        <v>90979240.023742408</v>
      </c>
      <c r="D83" s="165">
        <v>115079528.61537476</v>
      </c>
      <c r="E83" s="165">
        <v>107667615.35313138</v>
      </c>
      <c r="F83" s="165">
        <v>112631576.78602035</v>
      </c>
      <c r="G83" s="165">
        <v>85941444.500128657</v>
      </c>
      <c r="H83" s="165">
        <v>86535754.37421447</v>
      </c>
      <c r="I83" s="165">
        <v>99393400.886449009</v>
      </c>
      <c r="J83" s="165">
        <v>65395833.267124385</v>
      </c>
      <c r="K83" s="165">
        <v>118714266.029309</v>
      </c>
      <c r="L83" s="165">
        <v>123028117.85517088</v>
      </c>
      <c r="M83" s="165">
        <v>152650207.17158324</v>
      </c>
      <c r="N83" s="176">
        <f t="shared" si="3"/>
        <v>1250873538.99</v>
      </c>
      <c r="P83" s="204"/>
    </row>
    <row r="84" spans="1:16" s="177" customFormat="1" x14ac:dyDescent="0.2">
      <c r="A84" s="156">
        <v>2014</v>
      </c>
      <c r="B84" s="165">
        <v>111870029.81683019</v>
      </c>
      <c r="C84" s="165">
        <v>108853897.61528119</v>
      </c>
      <c r="D84" s="165">
        <v>127015000.89342758</v>
      </c>
      <c r="E84" s="165">
        <v>122231864.88017231</v>
      </c>
      <c r="F84" s="165">
        <v>129588759.06936981</v>
      </c>
      <c r="G84" s="165">
        <v>68739347.555455714</v>
      </c>
      <c r="H84" s="165">
        <v>98842646.289025918</v>
      </c>
      <c r="I84" s="165">
        <v>131919844.03929242</v>
      </c>
      <c r="J84" s="165">
        <v>60635694.121144831</v>
      </c>
      <c r="K84" s="165">
        <v>120409775.25557595</v>
      </c>
      <c r="L84" s="165">
        <v>110531797.0077264</v>
      </c>
      <c r="M84" s="165">
        <v>142670752.40669766</v>
      </c>
      <c r="N84" s="176">
        <f t="shared" si="3"/>
        <v>1333309408.95</v>
      </c>
      <c r="P84" s="204"/>
    </row>
    <row r="85" spans="1:16" s="177" customFormat="1" x14ac:dyDescent="0.2">
      <c r="A85" s="156">
        <v>2015</v>
      </c>
      <c r="B85" s="165">
        <v>108585251.73755433</v>
      </c>
      <c r="C85" s="165">
        <v>145739738.3703838</v>
      </c>
      <c r="D85" s="165">
        <v>102372434.67206186</v>
      </c>
      <c r="E85" s="165">
        <v>116751746.22342958</v>
      </c>
      <c r="F85" s="165">
        <v>93130734.144805178</v>
      </c>
      <c r="G85" s="165">
        <v>78465400.441765234</v>
      </c>
      <c r="H85" s="165">
        <v>117685738.679322</v>
      </c>
      <c r="I85" s="165">
        <v>99109172.458760217</v>
      </c>
      <c r="J85" s="165">
        <v>62440397.293431632</v>
      </c>
      <c r="K85" s="165">
        <v>130105491.28056608</v>
      </c>
      <c r="L85" s="165">
        <v>114235751.08959544</v>
      </c>
      <c r="M85" s="165">
        <v>163029351.7183246</v>
      </c>
      <c r="N85" s="176">
        <f t="shared" si="3"/>
        <v>1331651208.1100001</v>
      </c>
      <c r="P85" s="204"/>
    </row>
    <row r="86" spans="1:16" s="177" customFormat="1" x14ac:dyDescent="0.2">
      <c r="A86" s="156">
        <v>2016</v>
      </c>
      <c r="B86" s="165">
        <v>110758804.46200596</v>
      </c>
      <c r="C86" s="165">
        <v>169217398.17197144</v>
      </c>
      <c r="D86" s="165">
        <v>122259655.60721026</v>
      </c>
      <c r="E86" s="165">
        <v>120232048.12569308</v>
      </c>
      <c r="F86" s="165">
        <v>93072471.853119239</v>
      </c>
      <c r="G86" s="165">
        <v>73092307.69744575</v>
      </c>
      <c r="H86" s="165">
        <v>115086219.10594517</v>
      </c>
      <c r="I86" s="165">
        <v>104129883.92360139</v>
      </c>
      <c r="J86" s="165">
        <v>66468945.047113821</v>
      </c>
      <c r="K86" s="165">
        <v>142172538.7693933</v>
      </c>
      <c r="L86" s="165">
        <v>112825406.31396182</v>
      </c>
      <c r="M86" s="165">
        <v>159131257.37253878</v>
      </c>
      <c r="N86" s="176">
        <f t="shared" si="3"/>
        <v>1388446936.45</v>
      </c>
      <c r="P86" s="204"/>
    </row>
    <row r="87" spans="1:16" s="177" customFormat="1" x14ac:dyDescent="0.2">
      <c r="A87" s="156">
        <v>2017</v>
      </c>
      <c r="B87" s="165">
        <v>108653863.52999999</v>
      </c>
      <c r="C87" s="165">
        <v>164916075.07999998</v>
      </c>
      <c r="D87" s="165">
        <v>120715629.63353252</v>
      </c>
      <c r="E87" s="165">
        <v>127893546.0767744</v>
      </c>
      <c r="F87" s="165">
        <v>85425033.973075315</v>
      </c>
      <c r="G87" s="165">
        <v>71803064.530721262</v>
      </c>
      <c r="H87" s="165">
        <v>119404062.21892118</v>
      </c>
      <c r="I87" s="165">
        <v>110276731.09653006</v>
      </c>
      <c r="J87" s="165">
        <v>76676287.892088503</v>
      </c>
      <c r="K87" s="165">
        <v>122050734.22835673</v>
      </c>
      <c r="L87" s="165">
        <v>113598087.51278821</v>
      </c>
      <c r="M87" s="165">
        <v>158927868.96721178</v>
      </c>
      <c r="N87" s="176">
        <f t="shared" ref="N87:N88" si="4">SUM(B87:M87)</f>
        <v>1380340984.74</v>
      </c>
      <c r="P87" s="204"/>
    </row>
    <row r="88" spans="1:16" s="177" customFormat="1" x14ac:dyDescent="0.2">
      <c r="A88" s="156">
        <v>2018</v>
      </c>
      <c r="B88" s="165">
        <v>120552060.5239211</v>
      </c>
      <c r="C88" s="165">
        <v>151295375.7137152</v>
      </c>
      <c r="D88" s="165">
        <v>130803738.90219384</v>
      </c>
      <c r="E88" s="165">
        <v>122781020.80113503</v>
      </c>
      <c r="F88" s="165">
        <v>93851073.46496518</v>
      </c>
      <c r="G88" s="165">
        <v>66595108.498800911</v>
      </c>
      <c r="H88" s="165">
        <v>88929095.355268732</v>
      </c>
      <c r="I88" s="165">
        <v>100263852.81921484</v>
      </c>
      <c r="J88" s="165">
        <v>73307536.332302645</v>
      </c>
      <c r="K88" s="165">
        <v>123782917.18519394</v>
      </c>
      <c r="L88" s="165">
        <v>125937333.14182635</v>
      </c>
      <c r="M88" s="165">
        <v>137951257.64146224</v>
      </c>
      <c r="N88" s="176">
        <f t="shared" si="4"/>
        <v>1336050370.3800001</v>
      </c>
      <c r="P88" s="204"/>
    </row>
    <row r="89" spans="1:16" s="177" customFormat="1" x14ac:dyDescent="0.2">
      <c r="A89" s="275"/>
      <c r="B89" s="276"/>
      <c r="C89" s="276"/>
      <c r="D89" s="276"/>
      <c r="E89" s="276"/>
      <c r="F89" s="276"/>
      <c r="G89" s="276"/>
      <c r="H89" s="276"/>
      <c r="I89" s="276"/>
      <c r="J89" s="276"/>
      <c r="K89" s="276"/>
      <c r="L89" s="276"/>
      <c r="M89" s="276"/>
      <c r="N89" s="277"/>
      <c r="P89" s="204"/>
    </row>
    <row r="90" spans="1:16" s="177" customFormat="1" x14ac:dyDescent="0.2">
      <c r="A90" s="206"/>
      <c r="B90" s="205"/>
      <c r="C90" s="205"/>
      <c r="D90" s="205"/>
      <c r="E90" s="205"/>
      <c r="F90" s="205"/>
      <c r="G90" s="205"/>
      <c r="H90" s="205"/>
      <c r="I90" s="205"/>
      <c r="J90" s="205"/>
      <c r="K90" s="205"/>
      <c r="L90" s="205"/>
      <c r="M90" s="205"/>
      <c r="N90" s="205"/>
    </row>
    <row r="91" spans="1:16" s="177" customFormat="1" ht="24" x14ac:dyDescent="0.2">
      <c r="A91" s="348" t="s">
        <v>59</v>
      </c>
      <c r="B91" s="349" t="s">
        <v>63</v>
      </c>
      <c r="C91" s="349" t="s">
        <v>64</v>
      </c>
      <c r="D91" s="349" t="s">
        <v>65</v>
      </c>
      <c r="E91" s="349" t="s">
        <v>66</v>
      </c>
      <c r="F91" s="349" t="s">
        <v>67</v>
      </c>
      <c r="G91" s="349" t="s">
        <v>68</v>
      </c>
      <c r="H91" s="349" t="s">
        <v>69</v>
      </c>
      <c r="I91" s="349" t="s">
        <v>70</v>
      </c>
      <c r="J91" s="349" t="s">
        <v>71</v>
      </c>
      <c r="K91" s="349" t="s">
        <v>72</v>
      </c>
      <c r="L91" s="349" t="s">
        <v>73</v>
      </c>
      <c r="M91" s="349" t="s">
        <v>74</v>
      </c>
      <c r="N91" s="349" t="s">
        <v>20</v>
      </c>
    </row>
    <row r="92" spans="1:16" s="177" customFormat="1" x14ac:dyDescent="0.2">
      <c r="A92" s="156">
        <v>1980</v>
      </c>
      <c r="B92" s="157">
        <v>301936</v>
      </c>
      <c r="C92" s="157">
        <v>286448</v>
      </c>
      <c r="D92" s="157">
        <v>302696</v>
      </c>
      <c r="E92" s="157">
        <v>302721</v>
      </c>
      <c r="F92" s="157">
        <v>874829</v>
      </c>
      <c r="G92" s="157">
        <v>281828</v>
      </c>
      <c r="H92" s="157">
        <v>293609</v>
      </c>
      <c r="I92" s="157">
        <v>290357</v>
      </c>
      <c r="J92" s="157">
        <v>287557</v>
      </c>
      <c r="K92" s="157">
        <v>301428</v>
      </c>
      <c r="L92" s="157">
        <v>301513</v>
      </c>
      <c r="M92" s="157">
        <v>316722</v>
      </c>
      <c r="N92" s="179">
        <f t="shared" ref="N92:N122" si="5">SUM(B92:M92)</f>
        <v>4141644</v>
      </c>
    </row>
    <row r="93" spans="1:16" s="177" customFormat="1" x14ac:dyDescent="0.2">
      <c r="A93" s="156">
        <v>1981</v>
      </c>
      <c r="B93" s="157">
        <v>318687</v>
      </c>
      <c r="C93" s="157">
        <v>290497</v>
      </c>
      <c r="D93" s="157">
        <v>318333</v>
      </c>
      <c r="E93" s="157">
        <v>313932</v>
      </c>
      <c r="F93" s="157">
        <v>314481</v>
      </c>
      <c r="G93" s="157">
        <v>292652</v>
      </c>
      <c r="H93" s="157">
        <v>302348</v>
      </c>
      <c r="I93" s="157">
        <v>299412</v>
      </c>
      <c r="J93" s="157">
        <v>297156</v>
      </c>
      <c r="K93" s="157">
        <v>314757</v>
      </c>
      <c r="L93" s="157">
        <v>315097</v>
      </c>
      <c r="M93" s="157">
        <v>337699</v>
      </c>
      <c r="N93" s="179">
        <f t="shared" si="5"/>
        <v>3715051</v>
      </c>
    </row>
    <row r="94" spans="1:16" s="177" customFormat="1" x14ac:dyDescent="0.2">
      <c r="A94" s="156">
        <v>1982</v>
      </c>
      <c r="B94" s="157">
        <v>335073</v>
      </c>
      <c r="C94" s="157">
        <v>303302</v>
      </c>
      <c r="D94" s="157">
        <v>331579</v>
      </c>
      <c r="E94" s="157">
        <v>322572</v>
      </c>
      <c r="F94" s="157">
        <v>324044</v>
      </c>
      <c r="G94" s="157">
        <v>298018</v>
      </c>
      <c r="H94" s="157">
        <v>312378</v>
      </c>
      <c r="I94" s="157">
        <v>317860</v>
      </c>
      <c r="J94" s="157">
        <v>314376</v>
      </c>
      <c r="K94" s="157">
        <v>336834</v>
      </c>
      <c r="L94" s="157">
        <v>328896</v>
      </c>
      <c r="M94" s="157">
        <v>347872</v>
      </c>
      <c r="N94" s="179">
        <f t="shared" si="5"/>
        <v>3872804</v>
      </c>
    </row>
    <row r="95" spans="1:16" s="177" customFormat="1" x14ac:dyDescent="0.2">
      <c r="A95" s="156">
        <v>1983</v>
      </c>
      <c r="B95" s="157">
        <v>344064</v>
      </c>
      <c r="C95" s="157">
        <v>317419</v>
      </c>
      <c r="D95" s="157">
        <v>345959</v>
      </c>
      <c r="E95" s="157">
        <v>334172</v>
      </c>
      <c r="F95" s="157">
        <v>333414</v>
      </c>
      <c r="G95" s="157">
        <v>308634</v>
      </c>
      <c r="H95" s="157">
        <v>320442</v>
      </c>
      <c r="I95" s="157">
        <v>327377</v>
      </c>
      <c r="J95" s="157">
        <v>329974</v>
      </c>
      <c r="K95" s="157">
        <v>355068</v>
      </c>
      <c r="L95" s="157">
        <v>350356</v>
      </c>
      <c r="M95" s="157">
        <v>370171</v>
      </c>
      <c r="N95" s="179">
        <f t="shared" si="5"/>
        <v>4037050</v>
      </c>
    </row>
    <row r="96" spans="1:16" s="177" customFormat="1" x14ac:dyDescent="0.2">
      <c r="A96" s="156">
        <v>1984</v>
      </c>
      <c r="B96" s="157">
        <v>367153</v>
      </c>
      <c r="C96" s="157">
        <v>351965</v>
      </c>
      <c r="D96" s="157">
        <v>370666</v>
      </c>
      <c r="E96" s="157">
        <v>368428</v>
      </c>
      <c r="F96" s="157">
        <v>356158</v>
      </c>
      <c r="G96" s="157">
        <v>330693</v>
      </c>
      <c r="H96" s="157">
        <v>335121</v>
      </c>
      <c r="I96" s="157">
        <v>347834</v>
      </c>
      <c r="J96" s="157">
        <v>350975</v>
      </c>
      <c r="K96" s="157">
        <v>370860</v>
      </c>
      <c r="L96" s="157">
        <v>369703</v>
      </c>
      <c r="M96" s="157">
        <v>401232</v>
      </c>
      <c r="N96" s="179">
        <f t="shared" si="5"/>
        <v>4320788</v>
      </c>
    </row>
    <row r="97" spans="1:14" s="177" customFormat="1" x14ac:dyDescent="0.2">
      <c r="A97" s="156">
        <v>1985</v>
      </c>
      <c r="B97" s="157">
        <v>378915</v>
      </c>
      <c r="C97" s="157">
        <v>350901</v>
      </c>
      <c r="D97" s="157">
        <v>386388</v>
      </c>
      <c r="E97" s="157">
        <v>376684</v>
      </c>
      <c r="F97" s="157">
        <v>374216</v>
      </c>
      <c r="G97" s="157">
        <v>345797</v>
      </c>
      <c r="H97" s="157">
        <v>346646</v>
      </c>
      <c r="I97" s="157">
        <v>349345</v>
      </c>
      <c r="J97" s="157">
        <v>355394</v>
      </c>
      <c r="K97" s="157">
        <v>378713</v>
      </c>
      <c r="L97" s="157">
        <v>374375</v>
      </c>
      <c r="M97" s="157">
        <v>401304</v>
      </c>
      <c r="N97" s="179">
        <f t="shared" si="5"/>
        <v>4418678</v>
      </c>
    </row>
    <row r="98" spans="1:14" s="177" customFormat="1" x14ac:dyDescent="0.2">
      <c r="A98" s="156">
        <v>1986</v>
      </c>
      <c r="B98" s="157">
        <v>389871</v>
      </c>
      <c r="C98" s="157">
        <v>360845</v>
      </c>
      <c r="D98" s="157">
        <v>398989</v>
      </c>
      <c r="E98" s="157">
        <v>374924</v>
      </c>
      <c r="F98" s="157">
        <v>378832</v>
      </c>
      <c r="G98" s="157">
        <v>344430</v>
      </c>
      <c r="H98" s="157">
        <v>344986</v>
      </c>
      <c r="I98" s="157">
        <v>353262</v>
      </c>
      <c r="J98" s="157">
        <v>356455</v>
      </c>
      <c r="K98" s="157">
        <v>380025</v>
      </c>
      <c r="L98" s="157">
        <v>378249</v>
      </c>
      <c r="M98" s="157">
        <v>400364</v>
      </c>
      <c r="N98" s="179">
        <f t="shared" si="5"/>
        <v>4461232</v>
      </c>
    </row>
    <row r="99" spans="1:14" s="177" customFormat="1" x14ac:dyDescent="0.2">
      <c r="A99" s="156">
        <v>1987</v>
      </c>
      <c r="B99" s="157">
        <v>382661</v>
      </c>
      <c r="C99" s="157">
        <v>359439</v>
      </c>
      <c r="D99" s="157">
        <v>388549</v>
      </c>
      <c r="E99" s="157">
        <v>379905</v>
      </c>
      <c r="F99" s="157">
        <v>369668</v>
      </c>
      <c r="G99" s="157">
        <v>345592</v>
      </c>
      <c r="H99" s="157">
        <v>336182</v>
      </c>
      <c r="I99" s="157">
        <v>339923</v>
      </c>
      <c r="J99" s="157">
        <v>344760</v>
      </c>
      <c r="K99" s="157">
        <v>358742</v>
      </c>
      <c r="L99" s="157">
        <v>353983</v>
      </c>
      <c r="M99" s="157">
        <v>373989</v>
      </c>
      <c r="N99" s="179">
        <f t="shared" si="5"/>
        <v>4333393</v>
      </c>
    </row>
    <row r="100" spans="1:14" s="177" customFormat="1" x14ac:dyDescent="0.2">
      <c r="A100" s="156">
        <v>1988</v>
      </c>
      <c r="B100" s="157">
        <v>359643</v>
      </c>
      <c r="C100" s="157">
        <v>347242</v>
      </c>
      <c r="D100" s="157">
        <v>357047</v>
      </c>
      <c r="E100" s="157">
        <v>342273</v>
      </c>
      <c r="F100" s="157">
        <v>337976</v>
      </c>
      <c r="G100" s="157">
        <v>308523</v>
      </c>
      <c r="H100" s="157">
        <v>301198</v>
      </c>
      <c r="I100" s="157">
        <v>301814</v>
      </c>
      <c r="J100" s="157">
        <v>311537</v>
      </c>
      <c r="K100" s="157">
        <v>340679</v>
      </c>
      <c r="L100" s="157">
        <v>335355</v>
      </c>
      <c r="M100" s="157">
        <v>352406</v>
      </c>
      <c r="N100" s="179">
        <f t="shared" si="5"/>
        <v>3995693</v>
      </c>
    </row>
    <row r="101" spans="1:14" s="177" customFormat="1" x14ac:dyDescent="0.2">
      <c r="A101" s="156">
        <v>1989</v>
      </c>
      <c r="B101" s="157">
        <v>340783</v>
      </c>
      <c r="C101" s="157">
        <v>320631</v>
      </c>
      <c r="D101" s="157">
        <v>345039</v>
      </c>
      <c r="E101" s="157">
        <v>334112</v>
      </c>
      <c r="F101" s="157">
        <v>329438</v>
      </c>
      <c r="G101" s="157">
        <v>305675</v>
      </c>
      <c r="H101" s="157">
        <v>298490</v>
      </c>
      <c r="I101" s="157">
        <v>299564</v>
      </c>
      <c r="J101" s="157">
        <v>311527</v>
      </c>
      <c r="K101" s="157">
        <v>334138</v>
      </c>
      <c r="L101" s="157">
        <v>320800</v>
      </c>
      <c r="M101" s="157">
        <v>346775</v>
      </c>
      <c r="N101" s="179">
        <f t="shared" si="5"/>
        <v>3886972</v>
      </c>
    </row>
    <row r="102" spans="1:14" s="177" customFormat="1" x14ac:dyDescent="0.2">
      <c r="A102" s="156">
        <v>1990</v>
      </c>
      <c r="B102" s="157">
        <v>332055</v>
      </c>
      <c r="C102" s="157">
        <v>313914</v>
      </c>
      <c r="D102" s="157">
        <v>328282</v>
      </c>
      <c r="E102" s="157">
        <v>336179</v>
      </c>
      <c r="F102" s="157">
        <v>319126</v>
      </c>
      <c r="G102" s="157">
        <v>296124</v>
      </c>
      <c r="H102" s="157">
        <v>286868</v>
      </c>
      <c r="I102" s="157">
        <v>288426</v>
      </c>
      <c r="J102" s="157">
        <v>306001</v>
      </c>
      <c r="K102" s="157">
        <v>324903</v>
      </c>
      <c r="L102" s="157">
        <v>319606</v>
      </c>
      <c r="M102" s="157">
        <v>343831</v>
      </c>
      <c r="N102" s="179">
        <f t="shared" si="5"/>
        <v>3795315</v>
      </c>
    </row>
    <row r="103" spans="1:14" s="177" customFormat="1" x14ac:dyDescent="0.2">
      <c r="A103" s="156">
        <v>1991</v>
      </c>
      <c r="B103" s="157">
        <v>334680</v>
      </c>
      <c r="C103" s="157">
        <v>309923</v>
      </c>
      <c r="D103" s="157">
        <v>327751</v>
      </c>
      <c r="E103" s="157">
        <v>313369</v>
      </c>
      <c r="F103" s="157">
        <v>317746</v>
      </c>
      <c r="G103" s="157">
        <v>289822</v>
      </c>
      <c r="H103" s="157">
        <v>278201</v>
      </c>
      <c r="I103" s="157">
        <v>286757</v>
      </c>
      <c r="J103" s="157">
        <v>296773</v>
      </c>
      <c r="K103" s="157">
        <v>313734</v>
      </c>
      <c r="L103" s="157">
        <v>307810</v>
      </c>
      <c r="M103" s="157">
        <v>333212</v>
      </c>
      <c r="N103" s="179">
        <f t="shared" si="5"/>
        <v>3709778</v>
      </c>
    </row>
    <row r="104" spans="1:14" s="177" customFormat="1" x14ac:dyDescent="0.2">
      <c r="A104" s="156">
        <v>1992</v>
      </c>
      <c r="B104" s="157">
        <v>320041</v>
      </c>
      <c r="C104" s="157">
        <v>303715</v>
      </c>
      <c r="D104" s="157">
        <v>318492</v>
      </c>
      <c r="E104" s="157">
        <v>306445</v>
      </c>
      <c r="F104" s="157">
        <v>297860</v>
      </c>
      <c r="G104" s="157">
        <v>283683</v>
      </c>
      <c r="H104" s="157">
        <v>275694</v>
      </c>
      <c r="I104" s="157">
        <v>279599</v>
      </c>
      <c r="J104" s="157">
        <v>289751</v>
      </c>
      <c r="K104" s="157">
        <v>307187</v>
      </c>
      <c r="L104" s="157">
        <v>292056</v>
      </c>
      <c r="M104" s="157">
        <v>327167</v>
      </c>
      <c r="N104" s="179">
        <f t="shared" si="5"/>
        <v>3601690</v>
      </c>
    </row>
    <row r="105" spans="1:14" s="177" customFormat="1" x14ac:dyDescent="0.2">
      <c r="A105" s="156">
        <v>1993</v>
      </c>
      <c r="B105" s="157">
        <v>305503</v>
      </c>
      <c r="C105" s="157">
        <v>283541</v>
      </c>
      <c r="D105" s="157">
        <v>311217</v>
      </c>
      <c r="E105" s="157">
        <v>324054</v>
      </c>
      <c r="F105" s="157">
        <v>305747</v>
      </c>
      <c r="G105" s="157">
        <v>295561</v>
      </c>
      <c r="H105" s="157">
        <v>291392</v>
      </c>
      <c r="I105" s="157">
        <v>293820</v>
      </c>
      <c r="J105" s="157">
        <v>293859</v>
      </c>
      <c r="K105" s="157">
        <v>321468</v>
      </c>
      <c r="L105" s="157">
        <v>303133</v>
      </c>
      <c r="M105" s="157">
        <v>329492</v>
      </c>
      <c r="N105" s="179">
        <f t="shared" si="5"/>
        <v>3658787</v>
      </c>
    </row>
    <row r="106" spans="1:14" s="177" customFormat="1" x14ac:dyDescent="0.2">
      <c r="A106" s="156">
        <v>1994</v>
      </c>
      <c r="B106" s="157">
        <v>324224</v>
      </c>
      <c r="C106" s="157">
        <v>305719</v>
      </c>
      <c r="D106" s="157">
        <v>325869</v>
      </c>
      <c r="E106" s="157">
        <v>325357</v>
      </c>
      <c r="F106" s="157">
        <v>316418</v>
      </c>
      <c r="G106" s="157">
        <v>302739</v>
      </c>
      <c r="H106" s="157">
        <v>289881</v>
      </c>
      <c r="I106" s="157">
        <v>298812</v>
      </c>
      <c r="J106" s="157">
        <v>297079</v>
      </c>
      <c r="K106" s="157">
        <v>323002</v>
      </c>
      <c r="L106" s="157">
        <v>319179</v>
      </c>
      <c r="M106" s="157">
        <v>350330</v>
      </c>
      <c r="N106" s="179">
        <f t="shared" si="5"/>
        <v>3778609</v>
      </c>
    </row>
    <row r="107" spans="1:14" s="177" customFormat="1" x14ac:dyDescent="0.2">
      <c r="A107" s="156">
        <v>1995</v>
      </c>
      <c r="B107" s="157">
        <v>334629</v>
      </c>
      <c r="C107" s="157">
        <v>312850</v>
      </c>
      <c r="D107" s="157">
        <v>335175</v>
      </c>
      <c r="E107" s="157">
        <v>338581</v>
      </c>
      <c r="F107" s="157">
        <v>332070</v>
      </c>
      <c r="G107" s="157">
        <v>315052</v>
      </c>
      <c r="H107" s="157">
        <v>298532</v>
      </c>
      <c r="I107" s="157">
        <v>303639</v>
      </c>
      <c r="J107" s="157">
        <v>308223</v>
      </c>
      <c r="K107" s="157">
        <v>336397</v>
      </c>
      <c r="L107" s="157">
        <v>328424</v>
      </c>
      <c r="M107" s="157">
        <v>365901</v>
      </c>
      <c r="N107" s="179">
        <f t="shared" si="5"/>
        <v>3909473</v>
      </c>
    </row>
    <row r="108" spans="1:14" s="177" customFormat="1" x14ac:dyDescent="0.2">
      <c r="A108" s="156">
        <v>1996</v>
      </c>
      <c r="B108" s="157">
        <v>353592.14285714284</v>
      </c>
      <c r="C108" s="157">
        <v>337484.42857142858</v>
      </c>
      <c r="D108" s="157">
        <v>351255.28571428574</v>
      </c>
      <c r="E108" s="157">
        <v>361104.14285714284</v>
      </c>
      <c r="F108" s="157">
        <v>353441.42857142858</v>
      </c>
      <c r="G108" s="157">
        <v>325224.14285714284</v>
      </c>
      <c r="H108" s="157">
        <v>327520</v>
      </c>
      <c r="I108" s="157">
        <v>330811.85714285716</v>
      </c>
      <c r="J108" s="157">
        <v>340054</v>
      </c>
      <c r="K108" s="157">
        <v>364666.57142857142</v>
      </c>
      <c r="L108" s="157">
        <v>361365.42857142858</v>
      </c>
      <c r="M108" s="157">
        <v>404661.57142857142</v>
      </c>
      <c r="N108" s="179">
        <f t="shared" si="5"/>
        <v>4211181</v>
      </c>
    </row>
    <row r="109" spans="1:14" s="177" customFormat="1" x14ac:dyDescent="0.2">
      <c r="A109" s="156">
        <v>1997</v>
      </c>
      <c r="B109" s="157">
        <v>379366</v>
      </c>
      <c r="C109" s="157">
        <v>368216</v>
      </c>
      <c r="D109" s="157">
        <v>389077</v>
      </c>
      <c r="E109" s="157">
        <v>377817</v>
      </c>
      <c r="F109" s="157">
        <v>374330</v>
      </c>
      <c r="G109" s="157">
        <v>358011</v>
      </c>
      <c r="H109" s="157">
        <v>344883</v>
      </c>
      <c r="I109" s="157">
        <v>361370</v>
      </c>
      <c r="J109" s="157">
        <v>346433</v>
      </c>
      <c r="K109" s="157">
        <v>380844</v>
      </c>
      <c r="L109" s="157">
        <v>401252</v>
      </c>
      <c r="M109" s="157">
        <v>411817</v>
      </c>
      <c r="N109" s="179">
        <f t="shared" si="5"/>
        <v>4493416</v>
      </c>
    </row>
    <row r="110" spans="1:14" s="177" customFormat="1" x14ac:dyDescent="0.2">
      <c r="A110" s="156">
        <v>1998</v>
      </c>
      <c r="B110" s="157">
        <v>384870</v>
      </c>
      <c r="C110" s="157">
        <v>367096</v>
      </c>
      <c r="D110" s="157">
        <v>378052</v>
      </c>
      <c r="E110" s="157">
        <v>395635</v>
      </c>
      <c r="F110" s="157">
        <v>407373.07</v>
      </c>
      <c r="G110" s="157">
        <v>374292.72</v>
      </c>
      <c r="H110" s="157">
        <v>358922.34</v>
      </c>
      <c r="I110" s="157">
        <v>377781.54</v>
      </c>
      <c r="J110" s="157">
        <v>361074.73</v>
      </c>
      <c r="K110" s="157">
        <v>395740</v>
      </c>
      <c r="L110" s="157">
        <v>390984</v>
      </c>
      <c r="M110" s="157">
        <v>435753</v>
      </c>
      <c r="N110" s="179">
        <f t="shared" si="5"/>
        <v>4627574.4000000004</v>
      </c>
    </row>
    <row r="111" spans="1:14" s="177" customFormat="1" x14ac:dyDescent="0.2">
      <c r="A111" s="156">
        <v>1999</v>
      </c>
      <c r="B111" s="157">
        <v>421615</v>
      </c>
      <c r="C111" s="157">
        <v>414329</v>
      </c>
      <c r="D111" s="157">
        <v>416732</v>
      </c>
      <c r="E111" s="157">
        <v>436264</v>
      </c>
      <c r="F111" s="157">
        <v>420001</v>
      </c>
      <c r="G111" s="157">
        <v>398148</v>
      </c>
      <c r="H111" s="157">
        <v>389960</v>
      </c>
      <c r="I111" s="157">
        <v>394708</v>
      </c>
      <c r="J111" s="157">
        <v>389531</v>
      </c>
      <c r="K111" s="157">
        <v>445067</v>
      </c>
      <c r="L111" s="157">
        <v>416101</v>
      </c>
      <c r="M111" s="157">
        <v>456539</v>
      </c>
      <c r="N111" s="179">
        <f t="shared" si="5"/>
        <v>4998995</v>
      </c>
    </row>
    <row r="112" spans="1:14" s="177" customFormat="1" x14ac:dyDescent="0.2">
      <c r="A112" s="156">
        <v>2000</v>
      </c>
      <c r="B112" s="157">
        <v>449584</v>
      </c>
      <c r="C112" s="157">
        <v>443154</v>
      </c>
      <c r="D112" s="157">
        <v>431447</v>
      </c>
      <c r="E112" s="157">
        <v>473436</v>
      </c>
      <c r="F112" s="157">
        <v>429621</v>
      </c>
      <c r="G112" s="157">
        <v>422174</v>
      </c>
      <c r="H112" s="157">
        <v>401480</v>
      </c>
      <c r="I112" s="157">
        <v>399659</v>
      </c>
      <c r="J112" s="157">
        <v>418438</v>
      </c>
      <c r="K112" s="157">
        <v>443576</v>
      </c>
      <c r="L112" s="157">
        <v>447221</v>
      </c>
      <c r="M112" s="157">
        <v>490377</v>
      </c>
      <c r="N112" s="179">
        <f t="shared" si="5"/>
        <v>5250167</v>
      </c>
    </row>
    <row r="113" spans="1:16" s="177" customFormat="1" x14ac:dyDescent="0.2">
      <c r="A113" s="156">
        <v>2001</v>
      </c>
      <c r="B113" s="157">
        <v>479049</v>
      </c>
      <c r="C113" s="157">
        <v>450673</v>
      </c>
      <c r="D113" s="157">
        <v>489400</v>
      </c>
      <c r="E113" s="157">
        <v>491531</v>
      </c>
      <c r="F113" s="157">
        <v>454720</v>
      </c>
      <c r="G113" s="157">
        <v>437723</v>
      </c>
      <c r="H113" s="157">
        <v>433709</v>
      </c>
      <c r="I113" s="157">
        <v>444146</v>
      </c>
      <c r="J113" s="157">
        <v>450765</v>
      </c>
      <c r="K113" s="157">
        <v>457662</v>
      </c>
      <c r="L113" s="157">
        <v>460780</v>
      </c>
      <c r="M113" s="157">
        <v>483563</v>
      </c>
      <c r="N113" s="179">
        <f t="shared" si="5"/>
        <v>5533721</v>
      </c>
    </row>
    <row r="114" spans="1:16" s="177" customFormat="1" x14ac:dyDescent="0.2">
      <c r="A114" s="156">
        <v>2002</v>
      </c>
      <c r="B114" s="157">
        <v>456188</v>
      </c>
      <c r="C114" s="157">
        <v>450603</v>
      </c>
      <c r="D114" s="157">
        <v>487845</v>
      </c>
      <c r="E114" s="157">
        <v>478678</v>
      </c>
      <c r="F114" s="157">
        <v>467501</v>
      </c>
      <c r="G114" s="157">
        <v>465941</v>
      </c>
      <c r="H114" s="157">
        <v>445956</v>
      </c>
      <c r="I114" s="157">
        <v>461497</v>
      </c>
      <c r="J114" s="157">
        <v>452807</v>
      </c>
      <c r="K114" s="157">
        <v>482795</v>
      </c>
      <c r="L114" s="157">
        <v>489955</v>
      </c>
      <c r="M114" s="157">
        <v>484479</v>
      </c>
      <c r="N114" s="179">
        <f t="shared" si="5"/>
        <v>5624245</v>
      </c>
    </row>
    <row r="115" spans="1:16" s="177" customFormat="1" x14ac:dyDescent="0.2">
      <c r="A115" s="156">
        <v>2003</v>
      </c>
      <c r="B115" s="157">
        <v>456180.16</v>
      </c>
      <c r="C115" s="157">
        <v>469813.87</v>
      </c>
      <c r="D115" s="157">
        <v>513686.77</v>
      </c>
      <c r="E115" s="157">
        <v>501380.08</v>
      </c>
      <c r="F115" s="157">
        <v>486303.62</v>
      </c>
      <c r="G115" s="157">
        <v>469311.39</v>
      </c>
      <c r="H115" s="157">
        <v>449626.8</v>
      </c>
      <c r="I115" s="157">
        <v>462352.08</v>
      </c>
      <c r="J115" s="157">
        <v>454752.23</v>
      </c>
      <c r="K115" s="157">
        <v>503368.1</v>
      </c>
      <c r="L115" s="157">
        <v>507682.04</v>
      </c>
      <c r="M115" s="157">
        <v>499057.86</v>
      </c>
      <c r="N115" s="179">
        <f t="shared" si="5"/>
        <v>5773515</v>
      </c>
    </row>
    <row r="116" spans="1:16" s="177" customFormat="1" x14ac:dyDescent="0.2">
      <c r="A116" s="156">
        <v>2004</v>
      </c>
      <c r="B116" s="157">
        <v>488660.63500000001</v>
      </c>
      <c r="C116" s="157">
        <v>513711.36499999999</v>
      </c>
      <c r="D116" s="157">
        <v>507299.41499999998</v>
      </c>
      <c r="E116" s="157">
        <v>524743.25799999991</v>
      </c>
      <c r="F116" s="157">
        <v>508202.21499999997</v>
      </c>
      <c r="G116" s="157">
        <v>474715.386</v>
      </c>
      <c r="H116" s="157">
        <v>492159.81100000005</v>
      </c>
      <c r="I116" s="157">
        <v>480769.91499999998</v>
      </c>
      <c r="J116" s="157">
        <v>473945.08600000001</v>
      </c>
      <c r="K116" s="157">
        <v>548527.16</v>
      </c>
      <c r="L116" s="157">
        <v>494934.75400000002</v>
      </c>
      <c r="M116" s="157">
        <v>546746</v>
      </c>
      <c r="N116" s="179">
        <f t="shared" si="5"/>
        <v>6054415</v>
      </c>
      <c r="P116" s="204"/>
    </row>
    <row r="117" spans="1:16" s="177" customFormat="1" x14ac:dyDescent="0.2">
      <c r="A117" s="156">
        <v>2005</v>
      </c>
      <c r="B117" s="157">
        <v>499163.46404961945</v>
      </c>
      <c r="C117" s="157">
        <v>499883.58176897082</v>
      </c>
      <c r="D117" s="157">
        <v>520319.17505756102</v>
      </c>
      <c r="E117" s="157">
        <v>529814.61688534578</v>
      </c>
      <c r="F117" s="157">
        <v>504516.16223850287</v>
      </c>
      <c r="G117" s="157">
        <v>484295.2599273891</v>
      </c>
      <c r="H117" s="157">
        <v>492580.83260315546</v>
      </c>
      <c r="I117" s="157">
        <v>487981.64985788584</v>
      </c>
      <c r="J117" s="157">
        <v>477697.71104186081</v>
      </c>
      <c r="K117" s="157">
        <v>540434.20339081832</v>
      </c>
      <c r="L117" s="157">
        <v>513498.87879628979</v>
      </c>
      <c r="M117" s="157">
        <v>537652.46438260062</v>
      </c>
      <c r="N117" s="179">
        <f t="shared" si="5"/>
        <v>6087838</v>
      </c>
      <c r="P117" s="204"/>
    </row>
    <row r="118" spans="1:16" s="177" customFormat="1" x14ac:dyDescent="0.2">
      <c r="A118" s="156">
        <v>2006</v>
      </c>
      <c r="B118" s="157">
        <v>508151</v>
      </c>
      <c r="C118" s="157">
        <v>520959</v>
      </c>
      <c r="D118" s="157">
        <v>541606.44881573308</v>
      </c>
      <c r="E118" s="157">
        <v>561197.74296255165</v>
      </c>
      <c r="F118" s="157">
        <v>526777.63686481956</v>
      </c>
      <c r="G118" s="157">
        <v>507534.34171353886</v>
      </c>
      <c r="H118" s="157">
        <v>503657.28296022641</v>
      </c>
      <c r="I118" s="157">
        <v>485006.85639901058</v>
      </c>
      <c r="J118" s="157">
        <v>484945.10597585759</v>
      </c>
      <c r="K118" s="157">
        <v>535994.58430826222</v>
      </c>
      <c r="L118" s="157">
        <v>514839.46409875038</v>
      </c>
      <c r="M118" s="157">
        <v>549009.53590124962</v>
      </c>
      <c r="N118" s="179">
        <f t="shared" si="5"/>
        <v>6239679</v>
      </c>
      <c r="P118" s="204"/>
    </row>
    <row r="119" spans="1:16" s="177" customFormat="1" x14ac:dyDescent="0.2">
      <c r="A119" s="156">
        <v>2007</v>
      </c>
      <c r="B119" s="157">
        <v>537241.96553548693</v>
      </c>
      <c r="C119" s="157">
        <v>502857.86970067158</v>
      </c>
      <c r="D119" s="157">
        <v>546745.03339215601</v>
      </c>
      <c r="E119" s="157">
        <v>561130.80956504436</v>
      </c>
      <c r="F119" s="157">
        <v>514790.16225267679</v>
      </c>
      <c r="G119" s="157">
        <v>495060.31411876879</v>
      </c>
      <c r="H119" s="157">
        <v>498120.8454351956</v>
      </c>
      <c r="I119" s="157">
        <v>507237.5868888023</v>
      </c>
      <c r="J119" s="157">
        <v>504555.17253057932</v>
      </c>
      <c r="K119" s="157">
        <v>534354.88867334707</v>
      </c>
      <c r="L119" s="157">
        <v>523935.00951730169</v>
      </c>
      <c r="M119" s="157">
        <v>569888.34238996962</v>
      </c>
      <c r="N119" s="179">
        <f t="shared" si="5"/>
        <v>6295918</v>
      </c>
      <c r="P119" s="204"/>
    </row>
    <row r="120" spans="1:16" s="177" customFormat="1" x14ac:dyDescent="0.2">
      <c r="A120" s="156">
        <v>2008</v>
      </c>
      <c r="B120" s="157">
        <v>549594.54456330452</v>
      </c>
      <c r="C120" s="157">
        <v>541669.06062151259</v>
      </c>
      <c r="D120" s="157">
        <v>569382.40987113328</v>
      </c>
      <c r="E120" s="157">
        <v>573256.16759901179</v>
      </c>
      <c r="F120" s="157">
        <v>552017.81881352165</v>
      </c>
      <c r="G120" s="157">
        <v>514110.66053065326</v>
      </c>
      <c r="H120" s="157">
        <v>538024.62997815898</v>
      </c>
      <c r="I120" s="157">
        <v>531219.19624581409</v>
      </c>
      <c r="J120" s="157">
        <v>512806.51177688973</v>
      </c>
      <c r="K120" s="157">
        <v>558801.07662619802</v>
      </c>
      <c r="L120" s="157">
        <v>551465.58967150713</v>
      </c>
      <c r="M120" s="157">
        <v>589337.33370229485</v>
      </c>
      <c r="N120" s="179">
        <f t="shared" si="5"/>
        <v>6581685.0000000009</v>
      </c>
      <c r="P120" s="204"/>
    </row>
    <row r="121" spans="1:16" s="177" customFormat="1" x14ac:dyDescent="0.2">
      <c r="A121" s="156">
        <v>2009</v>
      </c>
      <c r="B121" s="157">
        <v>558362.87569090503</v>
      </c>
      <c r="C121" s="157">
        <v>532346.14112701162</v>
      </c>
      <c r="D121" s="157">
        <v>566201.98318208335</v>
      </c>
      <c r="E121" s="157">
        <v>587009.47145558521</v>
      </c>
      <c r="F121" s="157">
        <v>568924.52606846963</v>
      </c>
      <c r="G121" s="157">
        <v>531979.00247594516</v>
      </c>
      <c r="H121" s="157">
        <v>560710.27891388873</v>
      </c>
      <c r="I121" s="157">
        <v>548480.51514614117</v>
      </c>
      <c r="J121" s="157">
        <v>519928.98124670301</v>
      </c>
      <c r="K121" s="157">
        <v>587619.48778138752</v>
      </c>
      <c r="L121" s="157">
        <v>558265.72105831443</v>
      </c>
      <c r="M121" s="157">
        <v>588722.01585356519</v>
      </c>
      <c r="N121" s="179">
        <f>SUM(B121:M121)</f>
        <v>6708551.0000000009</v>
      </c>
      <c r="P121" s="204"/>
    </row>
    <row r="122" spans="1:16" s="177" customFormat="1" x14ac:dyDescent="0.2">
      <c r="A122" s="156">
        <v>2010</v>
      </c>
      <c r="B122" s="157">
        <v>551806.98639554263</v>
      </c>
      <c r="C122" s="157">
        <v>545026.96106138558</v>
      </c>
      <c r="D122" s="157">
        <v>579102.1080301319</v>
      </c>
      <c r="E122" s="157">
        <v>606255.70700769511</v>
      </c>
      <c r="F122" s="157">
        <v>578429.29643171327</v>
      </c>
      <c r="G122" s="157">
        <v>550942.76213794458</v>
      </c>
      <c r="H122" s="157">
        <v>579834.15313709551</v>
      </c>
      <c r="I122" s="157">
        <v>567596.02579849144</v>
      </c>
      <c r="J122" s="157">
        <v>532444.91964341758</v>
      </c>
      <c r="K122" s="157">
        <v>588136.91047086101</v>
      </c>
      <c r="L122" s="157">
        <v>560997.16988572152</v>
      </c>
      <c r="M122" s="157">
        <v>604244</v>
      </c>
      <c r="N122" s="179">
        <f t="shared" si="5"/>
        <v>6844817</v>
      </c>
      <c r="P122" s="204"/>
    </row>
    <row r="123" spans="1:16" s="177" customFormat="1" x14ac:dyDescent="0.2">
      <c r="A123" s="156">
        <v>2011</v>
      </c>
      <c r="B123" s="157">
        <v>588565.02343953005</v>
      </c>
      <c r="C123" s="157">
        <v>558638.39004217507</v>
      </c>
      <c r="D123" s="157">
        <v>617752.9760745255</v>
      </c>
      <c r="E123" s="157">
        <v>610884.93651810091</v>
      </c>
      <c r="F123" s="157">
        <v>583268.67392566847</v>
      </c>
      <c r="G123" s="157">
        <v>561400.13788397401</v>
      </c>
      <c r="H123" s="157">
        <v>589914.51635771198</v>
      </c>
      <c r="I123" s="157">
        <v>570640.4471435931</v>
      </c>
      <c r="J123" s="157">
        <v>549060.77470290661</v>
      </c>
      <c r="K123" s="157">
        <v>613456.75691142143</v>
      </c>
      <c r="L123" s="157">
        <v>573663.70963734295</v>
      </c>
      <c r="M123" s="157">
        <v>627249.65736304969</v>
      </c>
      <c r="N123" s="179">
        <f t="shared" ref="N123:N128" si="6">SUM(B123:M123)</f>
        <v>7044496</v>
      </c>
      <c r="P123" s="204"/>
    </row>
    <row r="124" spans="1:16" s="177" customFormat="1" x14ac:dyDescent="0.2">
      <c r="A124" s="156">
        <v>2012</v>
      </c>
      <c r="B124" s="157">
        <v>594262</v>
      </c>
      <c r="C124" s="157">
        <v>581655.01776843588</v>
      </c>
      <c r="D124" s="157">
        <v>608418.54098331986</v>
      </c>
      <c r="E124" s="157">
        <v>607165.73385976057</v>
      </c>
      <c r="F124" s="157">
        <v>603533.69873400009</v>
      </c>
      <c r="G124" s="157">
        <v>577015.62122106517</v>
      </c>
      <c r="H124" s="157">
        <v>602358.38743341819</v>
      </c>
      <c r="I124" s="157">
        <v>582399.16536159534</v>
      </c>
      <c r="J124" s="157">
        <v>566241.60536607297</v>
      </c>
      <c r="K124" s="157">
        <v>614837.30568347173</v>
      </c>
      <c r="L124" s="157">
        <v>598682.07533542719</v>
      </c>
      <c r="M124" s="157">
        <v>615034.84825343289</v>
      </c>
      <c r="N124" s="179">
        <f t="shared" si="6"/>
        <v>7151603.9999999991</v>
      </c>
      <c r="P124" s="204"/>
    </row>
    <row r="125" spans="1:16" s="177" customFormat="1" x14ac:dyDescent="0.2">
      <c r="A125" s="156">
        <v>2013</v>
      </c>
      <c r="B125" s="157">
        <v>590412.21080067917</v>
      </c>
      <c r="C125" s="157">
        <v>555375.14081034111</v>
      </c>
      <c r="D125" s="157">
        <v>639428.14769860567</v>
      </c>
      <c r="E125" s="157">
        <v>614537.50069037406</v>
      </c>
      <c r="F125" s="157">
        <v>616139.83091250982</v>
      </c>
      <c r="G125" s="157">
        <v>586795.72722097056</v>
      </c>
      <c r="H125" s="157">
        <v>616851.46271979762</v>
      </c>
      <c r="I125" s="157">
        <v>598809.54979730968</v>
      </c>
      <c r="J125" s="157">
        <v>565508.62299714121</v>
      </c>
      <c r="K125" s="157">
        <v>630749.55739474145</v>
      </c>
      <c r="L125" s="157">
        <v>616964.25760793383</v>
      </c>
      <c r="M125" s="157">
        <v>637099.99134959572</v>
      </c>
      <c r="N125" s="179">
        <f t="shared" si="6"/>
        <v>7268672</v>
      </c>
      <c r="P125" s="204"/>
    </row>
    <row r="126" spans="1:16" s="177" customFormat="1" x14ac:dyDescent="0.2">
      <c r="A126" s="156">
        <v>2014</v>
      </c>
      <c r="B126" s="157">
        <v>623479.15864971001</v>
      </c>
      <c r="C126" s="157">
        <v>600338.28325249406</v>
      </c>
      <c r="D126" s="157">
        <v>677386.1911130487</v>
      </c>
      <c r="E126" s="157">
        <v>637616.96763124107</v>
      </c>
      <c r="F126" s="157">
        <v>650974.02094938722</v>
      </c>
      <c r="G126" s="157">
        <v>613313.00129707728</v>
      </c>
      <c r="H126" s="157">
        <v>636170.56342896412</v>
      </c>
      <c r="I126" s="157">
        <v>626310.37274620787</v>
      </c>
      <c r="J126" s="157">
        <v>595539.44093186944</v>
      </c>
      <c r="K126" s="157">
        <v>653833.57437108306</v>
      </c>
      <c r="L126" s="157">
        <v>614633.01029668027</v>
      </c>
      <c r="M126" s="157">
        <v>651905.41533223668</v>
      </c>
      <c r="N126" s="179">
        <f t="shared" si="6"/>
        <v>7581499.9999999991</v>
      </c>
      <c r="P126" s="204"/>
    </row>
    <row r="127" spans="1:16" s="177" customFormat="1" x14ac:dyDescent="0.2">
      <c r="A127" s="156">
        <v>2015</v>
      </c>
      <c r="B127" s="157">
        <v>638449.67900964501</v>
      </c>
      <c r="C127" s="157">
        <v>623259.28098217037</v>
      </c>
      <c r="D127" s="157">
        <v>658509.04000818462</v>
      </c>
      <c r="E127" s="157">
        <v>657851.08604452969</v>
      </c>
      <c r="F127" s="157">
        <v>663873.36036156106</v>
      </c>
      <c r="G127" s="157">
        <v>614326.55359390925</v>
      </c>
      <c r="H127" s="157">
        <v>661697.94324388343</v>
      </c>
      <c r="I127" s="157">
        <v>652155.71099377761</v>
      </c>
      <c r="J127" s="157">
        <v>612306.03188465291</v>
      </c>
      <c r="K127" s="157">
        <v>678415.81170834776</v>
      </c>
      <c r="L127" s="157">
        <v>634651.81917600753</v>
      </c>
      <c r="M127" s="157">
        <v>685329.68299333088</v>
      </c>
      <c r="N127" s="179">
        <f t="shared" si="6"/>
        <v>7780826.0000000009</v>
      </c>
    </row>
    <row r="128" spans="1:16" s="177" customFormat="1" x14ac:dyDescent="0.2">
      <c r="A128" s="156">
        <v>2016</v>
      </c>
      <c r="B128" s="157">
        <v>647245.59507485852</v>
      </c>
      <c r="C128" s="157">
        <v>668399.42678421852</v>
      </c>
      <c r="D128" s="157">
        <v>671057.3746805886</v>
      </c>
      <c r="E128" s="157">
        <v>680733.91477215593</v>
      </c>
      <c r="F128" s="157">
        <v>664709.68868817843</v>
      </c>
      <c r="G128" s="157">
        <v>639254.67847100738</v>
      </c>
      <c r="H128" s="157">
        <v>688842.71673499653</v>
      </c>
      <c r="I128" s="157">
        <v>659190.24108536355</v>
      </c>
      <c r="J128" s="157">
        <v>627700.6463515932</v>
      </c>
      <c r="K128" s="157">
        <v>702134.44809049345</v>
      </c>
      <c r="L128" s="157">
        <v>657523.69861753297</v>
      </c>
      <c r="M128" s="157">
        <v>710736.57064901292</v>
      </c>
      <c r="N128" s="179">
        <f t="shared" si="6"/>
        <v>8017529.0000000009</v>
      </c>
    </row>
    <row r="129" spans="1:14" s="177" customFormat="1" x14ac:dyDescent="0.2">
      <c r="A129" s="156">
        <v>2017</v>
      </c>
      <c r="B129" s="157">
        <v>675524</v>
      </c>
      <c r="C129" s="157">
        <v>657037</v>
      </c>
      <c r="D129" s="157">
        <v>679398.43877814198</v>
      </c>
      <c r="E129" s="157">
        <v>706488.83024927822</v>
      </c>
      <c r="F129" s="157">
        <v>678742.47346532298</v>
      </c>
      <c r="G129" s="157">
        <v>644323.64780301123</v>
      </c>
      <c r="H129" s="157">
        <v>689153.01047576068</v>
      </c>
      <c r="I129" s="157">
        <v>676923.44285540481</v>
      </c>
      <c r="J129" s="157">
        <v>641534.10224069946</v>
      </c>
      <c r="K129" s="157">
        <v>694791.05413238064</v>
      </c>
      <c r="L129" s="157">
        <v>693472.58999488212</v>
      </c>
      <c r="M129" s="157">
        <v>726913.41000511788</v>
      </c>
      <c r="N129" s="179">
        <f t="shared" ref="N129:N130" si="7">SUM(B129:M129)</f>
        <v>8164302</v>
      </c>
    </row>
    <row r="130" spans="1:14" s="177" customFormat="1" x14ac:dyDescent="0.2">
      <c r="A130" s="156">
        <v>2018</v>
      </c>
      <c r="B130" s="157">
        <v>704815.48830332188</v>
      </c>
      <c r="C130" s="157">
        <v>670810.80769863317</v>
      </c>
      <c r="D130" s="157">
        <v>728659.36432638392</v>
      </c>
      <c r="E130" s="157">
        <v>727005.90792664536</v>
      </c>
      <c r="F130" s="157">
        <v>709499.03433336853</v>
      </c>
      <c r="G130" s="157">
        <v>666763.20513905282</v>
      </c>
      <c r="H130" s="157">
        <v>723268.19227259443</v>
      </c>
      <c r="I130" s="157">
        <v>684095.47791720729</v>
      </c>
      <c r="J130" s="157">
        <v>669348.93620491051</v>
      </c>
      <c r="K130" s="157">
        <v>738386.84861400654</v>
      </c>
      <c r="L130" s="157">
        <v>686293.7298231991</v>
      </c>
      <c r="M130" s="157">
        <v>739519.00744067656</v>
      </c>
      <c r="N130" s="179">
        <f t="shared" si="7"/>
        <v>8448466</v>
      </c>
    </row>
    <row r="131" spans="1:14" s="177" customFormat="1" x14ac:dyDescent="0.2">
      <c r="A131" s="206"/>
      <c r="B131" s="205"/>
      <c r="C131" s="205"/>
      <c r="D131" s="205"/>
      <c r="E131" s="205"/>
      <c r="F131" s="205"/>
      <c r="G131" s="205"/>
      <c r="H131" s="205"/>
      <c r="I131" s="205"/>
      <c r="J131" s="205"/>
      <c r="K131" s="205"/>
      <c r="L131" s="205"/>
      <c r="M131" s="205"/>
      <c r="N131" s="205"/>
    </row>
    <row r="132" spans="1:14" s="177" customFormat="1" x14ac:dyDescent="0.2">
      <c r="A132" s="206"/>
      <c r="B132" s="205"/>
      <c r="C132" s="205"/>
      <c r="D132" s="205"/>
      <c r="E132" s="205"/>
      <c r="F132" s="205"/>
      <c r="G132" s="205"/>
      <c r="H132" s="205"/>
      <c r="I132" s="205"/>
      <c r="J132" s="205"/>
      <c r="K132" s="205"/>
      <c r="L132" s="205"/>
      <c r="M132" s="205"/>
      <c r="N132" s="205"/>
    </row>
    <row r="134" spans="1:14" x14ac:dyDescent="0.2">
      <c r="H134" s="167"/>
      <c r="K134" s="167"/>
      <c r="L134" s="167"/>
      <c r="M134" s="167"/>
      <c r="N134" s="167"/>
    </row>
    <row r="135" spans="1:14" x14ac:dyDescent="0.2">
      <c r="F135" s="167"/>
      <c r="G135" s="167"/>
      <c r="H135" s="167"/>
      <c r="I135" s="167"/>
      <c r="J135" s="167"/>
      <c r="K135" s="167"/>
      <c r="L135" s="167"/>
      <c r="M135" s="167"/>
      <c r="N135" s="167"/>
    </row>
    <row r="136" spans="1:14" x14ac:dyDescent="0.2">
      <c r="F136" s="167"/>
      <c r="G136" s="167"/>
      <c r="H136" s="167"/>
      <c r="I136" s="167"/>
      <c r="J136" s="167"/>
      <c r="K136" s="167"/>
      <c r="L136" s="167"/>
      <c r="M136" s="167"/>
      <c r="N136" s="167"/>
    </row>
    <row r="137" spans="1:14" x14ac:dyDescent="0.2">
      <c r="F137" s="167"/>
      <c r="G137" s="167"/>
      <c r="H137" s="167"/>
      <c r="I137" s="167"/>
      <c r="J137" s="167"/>
      <c r="K137" s="167"/>
      <c r="L137" s="167"/>
      <c r="M137" s="167"/>
      <c r="N137" s="167"/>
    </row>
    <row r="138" spans="1:14" x14ac:dyDescent="0.2">
      <c r="F138" s="167"/>
      <c r="G138" s="167"/>
      <c r="H138" s="167"/>
      <c r="I138" s="167"/>
      <c r="J138" s="167"/>
      <c r="K138" s="167"/>
      <c r="L138" s="167"/>
      <c r="M138" s="167"/>
      <c r="N138" s="167"/>
    </row>
    <row r="139" spans="1:14" x14ac:dyDescent="0.2">
      <c r="F139" s="167"/>
      <c r="G139" s="167"/>
      <c r="H139" s="167"/>
      <c r="I139" s="167"/>
      <c r="J139" s="167"/>
      <c r="K139" s="167"/>
      <c r="L139" s="167"/>
      <c r="M139" s="167"/>
      <c r="N139" s="167"/>
    </row>
    <row r="140" spans="1:14" x14ac:dyDescent="0.2">
      <c r="F140" s="167"/>
      <c r="G140" s="167"/>
      <c r="H140" s="167"/>
      <c r="I140" s="167"/>
      <c r="J140" s="167"/>
      <c r="K140" s="167"/>
      <c r="L140" s="167"/>
      <c r="M140" s="167"/>
      <c r="N140" s="167"/>
    </row>
    <row r="141" spans="1:14" x14ac:dyDescent="0.2">
      <c r="F141" s="167"/>
      <c r="G141" s="167"/>
      <c r="H141" s="167"/>
      <c r="I141" s="167"/>
      <c r="J141" s="167"/>
      <c r="K141" s="167"/>
      <c r="L141" s="167"/>
      <c r="M141" s="167"/>
      <c r="N141" s="167"/>
    </row>
    <row r="142" spans="1:14" x14ac:dyDescent="0.2">
      <c r="F142" s="167"/>
      <c r="G142" s="167"/>
      <c r="H142" s="167"/>
      <c r="I142" s="167"/>
      <c r="J142" s="167"/>
      <c r="K142" s="167"/>
      <c r="L142" s="167"/>
      <c r="M142" s="167"/>
      <c r="N142" s="167"/>
    </row>
    <row r="143" spans="1:14" x14ac:dyDescent="0.2">
      <c r="F143" s="167"/>
      <c r="G143" s="167"/>
      <c r="H143" s="167"/>
      <c r="I143" s="167"/>
      <c r="J143" s="167"/>
      <c r="K143" s="167"/>
      <c r="L143" s="167"/>
      <c r="M143" s="167"/>
      <c r="N143" s="167"/>
    </row>
    <row r="144" spans="1:14" x14ac:dyDescent="0.2">
      <c r="F144" s="167"/>
      <c r="G144" s="167"/>
      <c r="H144" s="167"/>
      <c r="I144" s="167"/>
      <c r="J144" s="167"/>
      <c r="K144" s="167"/>
      <c r="L144" s="167"/>
      <c r="M144" s="167"/>
      <c r="N144" s="167"/>
    </row>
    <row r="145" spans="1:14" x14ac:dyDescent="0.2">
      <c r="F145" s="167"/>
      <c r="G145" s="167"/>
      <c r="H145" s="167"/>
      <c r="I145" s="167"/>
      <c r="J145" s="167"/>
      <c r="K145" s="167"/>
      <c r="L145" s="167"/>
      <c r="M145" s="167"/>
      <c r="N145" s="167"/>
    </row>
    <row r="146" spans="1:14" x14ac:dyDescent="0.2">
      <c r="F146" s="167"/>
      <c r="G146" s="167"/>
      <c r="H146" s="167"/>
      <c r="I146" s="167"/>
      <c r="J146" s="167"/>
      <c r="K146" s="167"/>
      <c r="L146" s="167"/>
      <c r="M146" s="167"/>
      <c r="N146" s="167"/>
    </row>
    <row r="147" spans="1:14" x14ac:dyDescent="0.2">
      <c r="H147" s="167"/>
      <c r="J147" s="167"/>
      <c r="K147" s="167"/>
      <c r="L147" s="167"/>
      <c r="M147" s="167"/>
      <c r="N147" s="167"/>
    </row>
    <row r="148" spans="1:14" x14ac:dyDescent="0.2">
      <c r="H148" s="167"/>
      <c r="J148" s="167"/>
      <c r="K148" s="167"/>
      <c r="L148" s="167"/>
      <c r="M148" s="167"/>
      <c r="N148" s="167"/>
    </row>
    <row r="149" spans="1:14" x14ac:dyDescent="0.2">
      <c r="H149" s="167"/>
      <c r="J149" s="167"/>
      <c r="K149" s="167"/>
      <c r="L149" s="167"/>
      <c r="M149" s="167"/>
      <c r="N149" s="167"/>
    </row>
    <row r="150" spans="1:14" x14ac:dyDescent="0.2">
      <c r="H150" s="167"/>
      <c r="J150" s="167"/>
      <c r="K150" s="167"/>
      <c r="L150" s="167"/>
      <c r="M150" s="167"/>
      <c r="N150" s="167"/>
    </row>
    <row r="151" spans="1:14" x14ac:dyDescent="0.2">
      <c r="A151" s="170"/>
      <c r="N151" s="167"/>
    </row>
    <row r="152" spans="1:14" x14ac:dyDescent="0.2">
      <c r="A152" s="170"/>
      <c r="N152" s="167"/>
    </row>
    <row r="153" spans="1:14" x14ac:dyDescent="0.2">
      <c r="H153" s="167"/>
      <c r="J153" s="167"/>
      <c r="K153" s="167"/>
      <c r="L153" s="167"/>
      <c r="M153" s="167"/>
      <c r="N153" s="167"/>
    </row>
    <row r="154" spans="1:14" x14ac:dyDescent="0.2">
      <c r="H154" s="167"/>
      <c r="J154" s="167"/>
      <c r="K154" s="167"/>
      <c r="L154" s="167"/>
      <c r="M154" s="167"/>
      <c r="N154" s="167"/>
    </row>
    <row r="155" spans="1:14" x14ac:dyDescent="0.2">
      <c r="H155" s="167"/>
      <c r="J155" s="167"/>
      <c r="K155" s="167"/>
      <c r="L155" s="167"/>
      <c r="M155" s="167"/>
      <c r="N155" s="167"/>
    </row>
    <row r="156" spans="1:14" x14ac:dyDescent="0.2">
      <c r="H156" s="167"/>
      <c r="J156" s="167"/>
      <c r="K156" s="167"/>
      <c r="L156" s="167"/>
      <c r="M156" s="167"/>
      <c r="N156" s="167"/>
    </row>
    <row r="157" spans="1:14" x14ac:dyDescent="0.2">
      <c r="H157" s="167"/>
      <c r="J157" s="167"/>
      <c r="K157" s="167"/>
      <c r="L157" s="167"/>
      <c r="M157" s="167"/>
      <c r="N157" s="167"/>
    </row>
    <row r="158" spans="1:14" x14ac:dyDescent="0.2">
      <c r="H158" s="167"/>
      <c r="J158" s="167"/>
      <c r="K158" s="167"/>
      <c r="L158" s="167"/>
      <c r="M158" s="167"/>
      <c r="N158" s="167"/>
    </row>
    <row r="159" spans="1:14" x14ac:dyDescent="0.2">
      <c r="D159" s="167"/>
      <c r="E159" s="167"/>
      <c r="F159" s="167"/>
      <c r="G159" s="167"/>
      <c r="H159" s="167"/>
      <c r="I159" s="167"/>
      <c r="J159" s="167"/>
      <c r="K159" s="167"/>
      <c r="L159" s="167"/>
      <c r="M159" s="167"/>
      <c r="N159" s="167"/>
    </row>
    <row r="160" spans="1:14" x14ac:dyDescent="0.2">
      <c r="D160" s="167"/>
      <c r="E160" s="167"/>
      <c r="F160" s="167"/>
      <c r="G160" s="167"/>
      <c r="H160" s="167"/>
      <c r="I160" s="167"/>
      <c r="J160" s="167"/>
      <c r="K160" s="167"/>
      <c r="L160" s="167"/>
      <c r="M160" s="167"/>
      <c r="N160" s="167"/>
    </row>
    <row r="161" spans="4:14" x14ac:dyDescent="0.2">
      <c r="D161" s="167"/>
      <c r="E161" s="167"/>
      <c r="F161" s="167"/>
      <c r="G161" s="167"/>
      <c r="H161" s="167"/>
      <c r="I161" s="167"/>
      <c r="J161" s="167"/>
      <c r="K161" s="167"/>
      <c r="L161" s="167"/>
      <c r="M161" s="167"/>
      <c r="N161" s="167"/>
    </row>
    <row r="162" spans="4:14" x14ac:dyDescent="0.2">
      <c r="D162" s="167"/>
      <c r="E162" s="167"/>
      <c r="F162" s="167"/>
      <c r="G162" s="167"/>
      <c r="H162" s="167"/>
      <c r="I162" s="167"/>
      <c r="J162" s="167"/>
      <c r="K162" s="167"/>
      <c r="L162" s="167"/>
      <c r="M162" s="167"/>
      <c r="N162" s="167"/>
    </row>
  </sheetData>
  <hyperlinks>
    <hyperlink ref="A2" location="Sommaire!A1" display="Retour au menu &quot;Fréquentation&quot;" xr:uid="{00000000-0004-0000-04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2" manualBreakCount="2">
    <brk id="48" max="16383" man="1"/>
    <brk id="90" max="16383" man="1"/>
  </row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81"/>
  <sheetViews>
    <sheetView workbookViewId="0">
      <pane xSplit="1" ySplit="7" topLeftCell="B8" activePane="bottomRight" state="frozen"/>
      <selection pane="topRight" activeCell="B1" sqref="B1"/>
      <selection pane="bottomLeft" activeCell="A8" sqref="A8"/>
      <selection pane="bottomRight" activeCell="B8" sqref="B8"/>
    </sheetView>
  </sheetViews>
  <sheetFormatPr baseColWidth="10" defaultRowHeight="12" x14ac:dyDescent="0.2"/>
  <cols>
    <col min="1" max="1" width="19.28515625" style="183" customWidth="1"/>
    <col min="2" max="3" width="6.42578125" style="183" customWidth="1"/>
    <col min="4" max="9" width="6.85546875" style="183" customWidth="1"/>
    <col min="10" max="11" width="7.85546875" style="183" customWidth="1"/>
    <col min="12" max="12" width="6.85546875" style="183" customWidth="1"/>
    <col min="13" max="17" width="7.85546875" style="184" bestFit="1" customWidth="1"/>
    <col min="18" max="19" width="7.85546875" style="184" customWidth="1"/>
    <col min="20" max="22" width="7.7109375" style="137" customWidth="1"/>
    <col min="23" max="27" width="7.7109375" style="159" customWidth="1"/>
    <col min="28" max="258" width="11.42578125" style="137"/>
    <col min="259" max="259" width="18.42578125" style="137" customWidth="1"/>
    <col min="260" max="260" width="6.42578125" style="137" customWidth="1"/>
    <col min="261" max="261" width="6.42578125" style="137" bestFit="1" customWidth="1"/>
    <col min="262" max="267" width="6.85546875" style="137" bestFit="1" customWidth="1"/>
    <col min="268" max="269" width="7.85546875" style="137" bestFit="1" customWidth="1"/>
    <col min="270" max="270" width="6.85546875" style="137" bestFit="1" customWidth="1"/>
    <col min="271" max="275" width="7.85546875" style="137" bestFit="1" customWidth="1"/>
    <col min="276" max="277" width="7.85546875" style="137" customWidth="1"/>
    <col min="278" max="279" width="7.7109375" style="137" customWidth="1"/>
    <col min="280" max="280" width="6.85546875" style="137" customWidth="1"/>
    <col min="281" max="514" width="11.42578125" style="137"/>
    <col min="515" max="515" width="18.42578125" style="137" customWidth="1"/>
    <col min="516" max="516" width="6.42578125" style="137" customWidth="1"/>
    <col min="517" max="517" width="6.42578125" style="137" bestFit="1" customWidth="1"/>
    <col min="518" max="523" width="6.85546875" style="137" bestFit="1" customWidth="1"/>
    <col min="524" max="525" width="7.85546875" style="137" bestFit="1" customWidth="1"/>
    <col min="526" max="526" width="6.85546875" style="137" bestFit="1" customWidth="1"/>
    <col min="527" max="531" width="7.85546875" style="137" bestFit="1" customWidth="1"/>
    <col min="532" max="533" width="7.85546875" style="137" customWidth="1"/>
    <col min="534" max="535" width="7.7109375" style="137" customWidth="1"/>
    <col min="536" max="536" width="6.85546875" style="137" customWidth="1"/>
    <col min="537" max="770" width="11.42578125" style="137"/>
    <col min="771" max="771" width="18.42578125" style="137" customWidth="1"/>
    <col min="772" max="772" width="6.42578125" style="137" customWidth="1"/>
    <col min="773" max="773" width="6.42578125" style="137" bestFit="1" customWidth="1"/>
    <col min="774" max="779" width="6.85546875" style="137" bestFit="1" customWidth="1"/>
    <col min="780" max="781" width="7.85546875" style="137" bestFit="1" customWidth="1"/>
    <col min="782" max="782" width="6.85546875" style="137" bestFit="1" customWidth="1"/>
    <col min="783" max="787" width="7.85546875" style="137" bestFit="1" customWidth="1"/>
    <col min="788" max="789" width="7.85546875" style="137" customWidth="1"/>
    <col min="790" max="791" width="7.7109375" style="137" customWidth="1"/>
    <col min="792" max="792" width="6.85546875" style="137" customWidth="1"/>
    <col min="793" max="1026" width="11.42578125" style="137"/>
    <col min="1027" max="1027" width="18.42578125" style="137" customWidth="1"/>
    <col min="1028" max="1028" width="6.42578125" style="137" customWidth="1"/>
    <col min="1029" max="1029" width="6.42578125" style="137" bestFit="1" customWidth="1"/>
    <col min="1030" max="1035" width="6.85546875" style="137" bestFit="1" customWidth="1"/>
    <col min="1036" max="1037" width="7.85546875" style="137" bestFit="1" customWidth="1"/>
    <col min="1038" max="1038" width="6.85546875" style="137" bestFit="1" customWidth="1"/>
    <col min="1039" max="1043" width="7.85546875" style="137" bestFit="1" customWidth="1"/>
    <col min="1044" max="1045" width="7.85546875" style="137" customWidth="1"/>
    <col min="1046" max="1047" width="7.7109375" style="137" customWidth="1"/>
    <col min="1048" max="1048" width="6.85546875" style="137" customWidth="1"/>
    <col min="1049" max="1282" width="11.42578125" style="137"/>
    <col min="1283" max="1283" width="18.42578125" style="137" customWidth="1"/>
    <col min="1284" max="1284" width="6.42578125" style="137" customWidth="1"/>
    <col min="1285" max="1285" width="6.42578125" style="137" bestFit="1" customWidth="1"/>
    <col min="1286" max="1291" width="6.85546875" style="137" bestFit="1" customWidth="1"/>
    <col min="1292" max="1293" width="7.85546875" style="137" bestFit="1" customWidth="1"/>
    <col min="1294" max="1294" width="6.85546875" style="137" bestFit="1" customWidth="1"/>
    <col min="1295" max="1299" width="7.85546875" style="137" bestFit="1" customWidth="1"/>
    <col min="1300" max="1301" width="7.85546875" style="137" customWidth="1"/>
    <col min="1302" max="1303" width="7.7109375" style="137" customWidth="1"/>
    <col min="1304" max="1304" width="6.85546875" style="137" customWidth="1"/>
    <col min="1305" max="1538" width="11.42578125" style="137"/>
    <col min="1539" max="1539" width="18.42578125" style="137" customWidth="1"/>
    <col min="1540" max="1540" width="6.42578125" style="137" customWidth="1"/>
    <col min="1541" max="1541" width="6.42578125" style="137" bestFit="1" customWidth="1"/>
    <col min="1542" max="1547" width="6.85546875" style="137" bestFit="1" customWidth="1"/>
    <col min="1548" max="1549" width="7.85546875" style="137" bestFit="1" customWidth="1"/>
    <col min="1550" max="1550" width="6.85546875" style="137" bestFit="1" customWidth="1"/>
    <col min="1551" max="1555" width="7.85546875" style="137" bestFit="1" customWidth="1"/>
    <col min="1556" max="1557" width="7.85546875" style="137" customWidth="1"/>
    <col min="1558" max="1559" width="7.7109375" style="137" customWidth="1"/>
    <col min="1560" max="1560" width="6.85546875" style="137" customWidth="1"/>
    <col min="1561" max="1794" width="11.42578125" style="137"/>
    <col min="1795" max="1795" width="18.42578125" style="137" customWidth="1"/>
    <col min="1796" max="1796" width="6.42578125" style="137" customWidth="1"/>
    <col min="1797" max="1797" width="6.42578125" style="137" bestFit="1" customWidth="1"/>
    <col min="1798" max="1803" width="6.85546875" style="137" bestFit="1" customWidth="1"/>
    <col min="1804" max="1805" width="7.85546875" style="137" bestFit="1" customWidth="1"/>
    <col min="1806" max="1806" width="6.85546875" style="137" bestFit="1" customWidth="1"/>
    <col min="1807" max="1811" width="7.85546875" style="137" bestFit="1" customWidth="1"/>
    <col min="1812" max="1813" width="7.85546875" style="137" customWidth="1"/>
    <col min="1814" max="1815" width="7.7109375" style="137" customWidth="1"/>
    <col min="1816" max="1816" width="6.85546875" style="137" customWidth="1"/>
    <col min="1817" max="2050" width="11.42578125" style="137"/>
    <col min="2051" max="2051" width="18.42578125" style="137" customWidth="1"/>
    <col min="2052" max="2052" width="6.42578125" style="137" customWidth="1"/>
    <col min="2053" max="2053" width="6.42578125" style="137" bestFit="1" customWidth="1"/>
    <col min="2054" max="2059" width="6.85546875" style="137" bestFit="1" customWidth="1"/>
    <col min="2060" max="2061" width="7.85546875" style="137" bestFit="1" customWidth="1"/>
    <col min="2062" max="2062" width="6.85546875" style="137" bestFit="1" customWidth="1"/>
    <col min="2063" max="2067" width="7.85546875" style="137" bestFit="1" customWidth="1"/>
    <col min="2068" max="2069" width="7.85546875" style="137" customWidth="1"/>
    <col min="2070" max="2071" width="7.7109375" style="137" customWidth="1"/>
    <col min="2072" max="2072" width="6.85546875" style="137" customWidth="1"/>
    <col min="2073" max="2306" width="11.42578125" style="137"/>
    <col min="2307" max="2307" width="18.42578125" style="137" customWidth="1"/>
    <col min="2308" max="2308" width="6.42578125" style="137" customWidth="1"/>
    <col min="2309" max="2309" width="6.42578125" style="137" bestFit="1" customWidth="1"/>
    <col min="2310" max="2315" width="6.85546875" style="137" bestFit="1" customWidth="1"/>
    <col min="2316" max="2317" width="7.85546875" style="137" bestFit="1" customWidth="1"/>
    <col min="2318" max="2318" width="6.85546875" style="137" bestFit="1" customWidth="1"/>
    <col min="2319" max="2323" width="7.85546875" style="137" bestFit="1" customWidth="1"/>
    <col min="2324" max="2325" width="7.85546875" style="137" customWidth="1"/>
    <col min="2326" max="2327" width="7.7109375" style="137" customWidth="1"/>
    <col min="2328" max="2328" width="6.85546875" style="137" customWidth="1"/>
    <col min="2329" max="2562" width="11.42578125" style="137"/>
    <col min="2563" max="2563" width="18.42578125" style="137" customWidth="1"/>
    <col min="2564" max="2564" width="6.42578125" style="137" customWidth="1"/>
    <col min="2565" max="2565" width="6.42578125" style="137" bestFit="1" customWidth="1"/>
    <col min="2566" max="2571" width="6.85546875" style="137" bestFit="1" customWidth="1"/>
    <col min="2572" max="2573" width="7.85546875" style="137" bestFit="1" customWidth="1"/>
    <col min="2574" max="2574" width="6.85546875" style="137" bestFit="1" customWidth="1"/>
    <col min="2575" max="2579" width="7.85546875" style="137" bestFit="1" customWidth="1"/>
    <col min="2580" max="2581" width="7.85546875" style="137" customWidth="1"/>
    <col min="2582" max="2583" width="7.7109375" style="137" customWidth="1"/>
    <col min="2584" max="2584" width="6.85546875" style="137" customWidth="1"/>
    <col min="2585" max="2818" width="11.42578125" style="137"/>
    <col min="2819" max="2819" width="18.42578125" style="137" customWidth="1"/>
    <col min="2820" max="2820" width="6.42578125" style="137" customWidth="1"/>
    <col min="2821" max="2821" width="6.42578125" style="137" bestFit="1" customWidth="1"/>
    <col min="2822" max="2827" width="6.85546875" style="137" bestFit="1" customWidth="1"/>
    <col min="2828" max="2829" width="7.85546875" style="137" bestFit="1" customWidth="1"/>
    <col min="2830" max="2830" width="6.85546875" style="137" bestFit="1" customWidth="1"/>
    <col min="2831" max="2835" width="7.85546875" style="137" bestFit="1" customWidth="1"/>
    <col min="2836" max="2837" width="7.85546875" style="137" customWidth="1"/>
    <col min="2838" max="2839" width="7.7109375" style="137" customWidth="1"/>
    <col min="2840" max="2840" width="6.85546875" style="137" customWidth="1"/>
    <col min="2841" max="3074" width="11.42578125" style="137"/>
    <col min="3075" max="3075" width="18.42578125" style="137" customWidth="1"/>
    <col min="3076" max="3076" width="6.42578125" style="137" customWidth="1"/>
    <col min="3077" max="3077" width="6.42578125" style="137" bestFit="1" customWidth="1"/>
    <col min="3078" max="3083" width="6.85546875" style="137" bestFit="1" customWidth="1"/>
    <col min="3084" max="3085" width="7.85546875" style="137" bestFit="1" customWidth="1"/>
    <col min="3086" max="3086" width="6.85546875" style="137" bestFit="1" customWidth="1"/>
    <col min="3087" max="3091" width="7.85546875" style="137" bestFit="1" customWidth="1"/>
    <col min="3092" max="3093" width="7.85546875" style="137" customWidth="1"/>
    <col min="3094" max="3095" width="7.7109375" style="137" customWidth="1"/>
    <col min="3096" max="3096" width="6.85546875" style="137" customWidth="1"/>
    <col min="3097" max="3330" width="11.42578125" style="137"/>
    <col min="3331" max="3331" width="18.42578125" style="137" customWidth="1"/>
    <col min="3332" max="3332" width="6.42578125" style="137" customWidth="1"/>
    <col min="3333" max="3333" width="6.42578125" style="137" bestFit="1" customWidth="1"/>
    <col min="3334" max="3339" width="6.85546875" style="137" bestFit="1" customWidth="1"/>
    <col min="3340" max="3341" width="7.85546875" style="137" bestFit="1" customWidth="1"/>
    <col min="3342" max="3342" width="6.85546875" style="137" bestFit="1" customWidth="1"/>
    <col min="3343" max="3347" width="7.85546875" style="137" bestFit="1" customWidth="1"/>
    <col min="3348" max="3349" width="7.85546875" style="137" customWidth="1"/>
    <col min="3350" max="3351" width="7.7109375" style="137" customWidth="1"/>
    <col min="3352" max="3352" width="6.85546875" style="137" customWidth="1"/>
    <col min="3353" max="3586" width="11.42578125" style="137"/>
    <col min="3587" max="3587" width="18.42578125" style="137" customWidth="1"/>
    <col min="3588" max="3588" width="6.42578125" style="137" customWidth="1"/>
    <col min="3589" max="3589" width="6.42578125" style="137" bestFit="1" customWidth="1"/>
    <col min="3590" max="3595" width="6.85546875" style="137" bestFit="1" customWidth="1"/>
    <col min="3596" max="3597" width="7.85546875" style="137" bestFit="1" customWidth="1"/>
    <col min="3598" max="3598" width="6.85546875" style="137" bestFit="1" customWidth="1"/>
    <col min="3599" max="3603" width="7.85546875" style="137" bestFit="1" customWidth="1"/>
    <col min="3604" max="3605" width="7.85546875" style="137" customWidth="1"/>
    <col min="3606" max="3607" width="7.7109375" style="137" customWidth="1"/>
    <col min="3608" max="3608" width="6.85546875" style="137" customWidth="1"/>
    <col min="3609" max="3842" width="11.42578125" style="137"/>
    <col min="3843" max="3843" width="18.42578125" style="137" customWidth="1"/>
    <col min="3844" max="3844" width="6.42578125" style="137" customWidth="1"/>
    <col min="3845" max="3845" width="6.42578125" style="137" bestFit="1" customWidth="1"/>
    <col min="3846" max="3851" width="6.85546875" style="137" bestFit="1" customWidth="1"/>
    <col min="3852" max="3853" width="7.85546875" style="137" bestFit="1" customWidth="1"/>
    <col min="3854" max="3854" width="6.85546875" style="137" bestFit="1" customWidth="1"/>
    <col min="3855" max="3859" width="7.85546875" style="137" bestFit="1" customWidth="1"/>
    <col min="3860" max="3861" width="7.85546875" style="137" customWidth="1"/>
    <col min="3862" max="3863" width="7.7109375" style="137" customWidth="1"/>
    <col min="3864" max="3864" width="6.85546875" style="137" customWidth="1"/>
    <col min="3865" max="4098" width="11.42578125" style="137"/>
    <col min="4099" max="4099" width="18.42578125" style="137" customWidth="1"/>
    <col min="4100" max="4100" width="6.42578125" style="137" customWidth="1"/>
    <col min="4101" max="4101" width="6.42578125" style="137" bestFit="1" customWidth="1"/>
    <col min="4102" max="4107" width="6.85546875" style="137" bestFit="1" customWidth="1"/>
    <col min="4108" max="4109" width="7.85546875" style="137" bestFit="1" customWidth="1"/>
    <col min="4110" max="4110" width="6.85546875" style="137" bestFit="1" customWidth="1"/>
    <col min="4111" max="4115" width="7.85546875" style="137" bestFit="1" customWidth="1"/>
    <col min="4116" max="4117" width="7.85546875" style="137" customWidth="1"/>
    <col min="4118" max="4119" width="7.7109375" style="137" customWidth="1"/>
    <col min="4120" max="4120" width="6.85546875" style="137" customWidth="1"/>
    <col min="4121" max="4354" width="11.42578125" style="137"/>
    <col min="4355" max="4355" width="18.42578125" style="137" customWidth="1"/>
    <col min="4356" max="4356" width="6.42578125" style="137" customWidth="1"/>
    <col min="4357" max="4357" width="6.42578125" style="137" bestFit="1" customWidth="1"/>
    <col min="4358" max="4363" width="6.85546875" style="137" bestFit="1" customWidth="1"/>
    <col min="4364" max="4365" width="7.85546875" style="137" bestFit="1" customWidth="1"/>
    <col min="4366" max="4366" width="6.85546875" style="137" bestFit="1" customWidth="1"/>
    <col min="4367" max="4371" width="7.85546875" style="137" bestFit="1" customWidth="1"/>
    <col min="4372" max="4373" width="7.85546875" style="137" customWidth="1"/>
    <col min="4374" max="4375" width="7.7109375" style="137" customWidth="1"/>
    <col min="4376" max="4376" width="6.85546875" style="137" customWidth="1"/>
    <col min="4377" max="4610" width="11.42578125" style="137"/>
    <col min="4611" max="4611" width="18.42578125" style="137" customWidth="1"/>
    <col min="4612" max="4612" width="6.42578125" style="137" customWidth="1"/>
    <col min="4613" max="4613" width="6.42578125" style="137" bestFit="1" customWidth="1"/>
    <col min="4614" max="4619" width="6.85546875" style="137" bestFit="1" customWidth="1"/>
    <col min="4620" max="4621" width="7.85546875" style="137" bestFit="1" customWidth="1"/>
    <col min="4622" max="4622" width="6.85546875" style="137" bestFit="1" customWidth="1"/>
    <col min="4623" max="4627" width="7.85546875" style="137" bestFit="1" customWidth="1"/>
    <col min="4628" max="4629" width="7.85546875" style="137" customWidth="1"/>
    <col min="4630" max="4631" width="7.7109375" style="137" customWidth="1"/>
    <col min="4632" max="4632" width="6.85546875" style="137" customWidth="1"/>
    <col min="4633" max="4866" width="11.42578125" style="137"/>
    <col min="4867" max="4867" width="18.42578125" style="137" customWidth="1"/>
    <col min="4868" max="4868" width="6.42578125" style="137" customWidth="1"/>
    <col min="4869" max="4869" width="6.42578125" style="137" bestFit="1" customWidth="1"/>
    <col min="4870" max="4875" width="6.85546875" style="137" bestFit="1" customWidth="1"/>
    <col min="4876" max="4877" width="7.85546875" style="137" bestFit="1" customWidth="1"/>
    <col min="4878" max="4878" width="6.85546875" style="137" bestFit="1" customWidth="1"/>
    <col min="4879" max="4883" width="7.85546875" style="137" bestFit="1" customWidth="1"/>
    <col min="4884" max="4885" width="7.85546875" style="137" customWidth="1"/>
    <col min="4886" max="4887" width="7.7109375" style="137" customWidth="1"/>
    <col min="4888" max="4888" width="6.85546875" style="137" customWidth="1"/>
    <col min="4889" max="5122" width="11.42578125" style="137"/>
    <col min="5123" max="5123" width="18.42578125" style="137" customWidth="1"/>
    <col min="5124" max="5124" width="6.42578125" style="137" customWidth="1"/>
    <col min="5125" max="5125" width="6.42578125" style="137" bestFit="1" customWidth="1"/>
    <col min="5126" max="5131" width="6.85546875" style="137" bestFit="1" customWidth="1"/>
    <col min="5132" max="5133" width="7.85546875" style="137" bestFit="1" customWidth="1"/>
    <col min="5134" max="5134" width="6.85546875" style="137" bestFit="1" customWidth="1"/>
    <col min="5135" max="5139" width="7.85546875" style="137" bestFit="1" customWidth="1"/>
    <col min="5140" max="5141" width="7.85546875" style="137" customWidth="1"/>
    <col min="5142" max="5143" width="7.7109375" style="137" customWidth="1"/>
    <col min="5144" max="5144" width="6.85546875" style="137" customWidth="1"/>
    <col min="5145" max="5378" width="11.42578125" style="137"/>
    <col min="5379" max="5379" width="18.42578125" style="137" customWidth="1"/>
    <col min="5380" max="5380" width="6.42578125" style="137" customWidth="1"/>
    <col min="5381" max="5381" width="6.42578125" style="137" bestFit="1" customWidth="1"/>
    <col min="5382" max="5387" width="6.85546875" style="137" bestFit="1" customWidth="1"/>
    <col min="5388" max="5389" width="7.85546875" style="137" bestFit="1" customWidth="1"/>
    <col min="5390" max="5390" width="6.85546875" style="137" bestFit="1" customWidth="1"/>
    <col min="5391" max="5395" width="7.85546875" style="137" bestFit="1" customWidth="1"/>
    <col min="5396" max="5397" width="7.85546875" style="137" customWidth="1"/>
    <col min="5398" max="5399" width="7.7109375" style="137" customWidth="1"/>
    <col min="5400" max="5400" width="6.85546875" style="137" customWidth="1"/>
    <col min="5401" max="5634" width="11.42578125" style="137"/>
    <col min="5635" max="5635" width="18.42578125" style="137" customWidth="1"/>
    <col min="5636" max="5636" width="6.42578125" style="137" customWidth="1"/>
    <col min="5637" max="5637" width="6.42578125" style="137" bestFit="1" customWidth="1"/>
    <col min="5638" max="5643" width="6.85546875" style="137" bestFit="1" customWidth="1"/>
    <col min="5644" max="5645" width="7.85546875" style="137" bestFit="1" customWidth="1"/>
    <col min="5646" max="5646" width="6.85546875" style="137" bestFit="1" customWidth="1"/>
    <col min="5647" max="5651" width="7.85546875" style="137" bestFit="1" customWidth="1"/>
    <col min="5652" max="5653" width="7.85546875" style="137" customWidth="1"/>
    <col min="5654" max="5655" width="7.7109375" style="137" customWidth="1"/>
    <col min="5656" max="5656" width="6.85546875" style="137" customWidth="1"/>
    <col min="5657" max="5890" width="11.42578125" style="137"/>
    <col min="5891" max="5891" width="18.42578125" style="137" customWidth="1"/>
    <col min="5892" max="5892" width="6.42578125" style="137" customWidth="1"/>
    <col min="5893" max="5893" width="6.42578125" style="137" bestFit="1" customWidth="1"/>
    <col min="5894" max="5899" width="6.85546875" style="137" bestFit="1" customWidth="1"/>
    <col min="5900" max="5901" width="7.85546875" style="137" bestFit="1" customWidth="1"/>
    <col min="5902" max="5902" width="6.85546875" style="137" bestFit="1" customWidth="1"/>
    <col min="5903" max="5907" width="7.85546875" style="137" bestFit="1" customWidth="1"/>
    <col min="5908" max="5909" width="7.85546875" style="137" customWidth="1"/>
    <col min="5910" max="5911" width="7.7109375" style="137" customWidth="1"/>
    <col min="5912" max="5912" width="6.85546875" style="137" customWidth="1"/>
    <col min="5913" max="6146" width="11.42578125" style="137"/>
    <col min="6147" max="6147" width="18.42578125" style="137" customWidth="1"/>
    <col min="6148" max="6148" width="6.42578125" style="137" customWidth="1"/>
    <col min="6149" max="6149" width="6.42578125" style="137" bestFit="1" customWidth="1"/>
    <col min="6150" max="6155" width="6.85546875" style="137" bestFit="1" customWidth="1"/>
    <col min="6156" max="6157" width="7.85546875" style="137" bestFit="1" customWidth="1"/>
    <col min="6158" max="6158" width="6.85546875" style="137" bestFit="1" customWidth="1"/>
    <col min="6159" max="6163" width="7.85546875" style="137" bestFit="1" customWidth="1"/>
    <col min="6164" max="6165" width="7.85546875" style="137" customWidth="1"/>
    <col min="6166" max="6167" width="7.7109375" style="137" customWidth="1"/>
    <col min="6168" max="6168" width="6.85546875" style="137" customWidth="1"/>
    <col min="6169" max="6402" width="11.42578125" style="137"/>
    <col min="6403" max="6403" width="18.42578125" style="137" customWidth="1"/>
    <col min="6404" max="6404" width="6.42578125" style="137" customWidth="1"/>
    <col min="6405" max="6405" width="6.42578125" style="137" bestFit="1" customWidth="1"/>
    <col min="6406" max="6411" width="6.85546875" style="137" bestFit="1" customWidth="1"/>
    <col min="6412" max="6413" width="7.85546875" style="137" bestFit="1" customWidth="1"/>
    <col min="6414" max="6414" width="6.85546875" style="137" bestFit="1" customWidth="1"/>
    <col min="6415" max="6419" width="7.85546875" style="137" bestFit="1" customWidth="1"/>
    <col min="6420" max="6421" width="7.85546875" style="137" customWidth="1"/>
    <col min="6422" max="6423" width="7.7109375" style="137" customWidth="1"/>
    <col min="6424" max="6424" width="6.85546875" style="137" customWidth="1"/>
    <col min="6425" max="6658" width="11.42578125" style="137"/>
    <col min="6659" max="6659" width="18.42578125" style="137" customWidth="1"/>
    <col min="6660" max="6660" width="6.42578125" style="137" customWidth="1"/>
    <col min="6661" max="6661" width="6.42578125" style="137" bestFit="1" customWidth="1"/>
    <col min="6662" max="6667" width="6.85546875" style="137" bestFit="1" customWidth="1"/>
    <col min="6668" max="6669" width="7.85546875" style="137" bestFit="1" customWidth="1"/>
    <col min="6670" max="6670" width="6.85546875" style="137" bestFit="1" customWidth="1"/>
    <col min="6671" max="6675" width="7.85546875" style="137" bestFit="1" customWidth="1"/>
    <col min="6676" max="6677" width="7.85546875" style="137" customWidth="1"/>
    <col min="6678" max="6679" width="7.7109375" style="137" customWidth="1"/>
    <col min="6680" max="6680" width="6.85546875" style="137" customWidth="1"/>
    <col min="6681" max="6914" width="11.42578125" style="137"/>
    <col min="6915" max="6915" width="18.42578125" style="137" customWidth="1"/>
    <col min="6916" max="6916" width="6.42578125" style="137" customWidth="1"/>
    <col min="6917" max="6917" width="6.42578125" style="137" bestFit="1" customWidth="1"/>
    <col min="6918" max="6923" width="6.85546875" style="137" bestFit="1" customWidth="1"/>
    <col min="6924" max="6925" width="7.85546875" style="137" bestFit="1" customWidth="1"/>
    <col min="6926" max="6926" width="6.85546875" style="137" bestFit="1" customWidth="1"/>
    <col min="6927" max="6931" width="7.85546875" style="137" bestFit="1" customWidth="1"/>
    <col min="6932" max="6933" width="7.85546875" style="137" customWidth="1"/>
    <col min="6934" max="6935" width="7.7109375" style="137" customWidth="1"/>
    <col min="6936" max="6936" width="6.85546875" style="137" customWidth="1"/>
    <col min="6937" max="7170" width="11.42578125" style="137"/>
    <col min="7171" max="7171" width="18.42578125" style="137" customWidth="1"/>
    <col min="7172" max="7172" width="6.42578125" style="137" customWidth="1"/>
    <col min="7173" max="7173" width="6.42578125" style="137" bestFit="1" customWidth="1"/>
    <col min="7174" max="7179" width="6.85546875" style="137" bestFit="1" customWidth="1"/>
    <col min="7180" max="7181" width="7.85546875" style="137" bestFit="1" customWidth="1"/>
    <col min="7182" max="7182" width="6.85546875" style="137" bestFit="1" customWidth="1"/>
    <col min="7183" max="7187" width="7.85546875" style="137" bestFit="1" customWidth="1"/>
    <col min="7188" max="7189" width="7.85546875" style="137" customWidth="1"/>
    <col min="7190" max="7191" width="7.7109375" style="137" customWidth="1"/>
    <col min="7192" max="7192" width="6.85546875" style="137" customWidth="1"/>
    <col min="7193" max="7426" width="11.42578125" style="137"/>
    <col min="7427" max="7427" width="18.42578125" style="137" customWidth="1"/>
    <col min="7428" max="7428" width="6.42578125" style="137" customWidth="1"/>
    <col min="7429" max="7429" width="6.42578125" style="137" bestFit="1" customWidth="1"/>
    <col min="7430" max="7435" width="6.85546875" style="137" bestFit="1" customWidth="1"/>
    <col min="7436" max="7437" width="7.85546875" style="137" bestFit="1" customWidth="1"/>
    <col min="7438" max="7438" width="6.85546875" style="137" bestFit="1" customWidth="1"/>
    <col min="7439" max="7443" width="7.85546875" style="137" bestFit="1" customWidth="1"/>
    <col min="7444" max="7445" width="7.85546875" style="137" customWidth="1"/>
    <col min="7446" max="7447" width="7.7109375" style="137" customWidth="1"/>
    <col min="7448" max="7448" width="6.85546875" style="137" customWidth="1"/>
    <col min="7449" max="7682" width="11.42578125" style="137"/>
    <col min="7683" max="7683" width="18.42578125" style="137" customWidth="1"/>
    <col min="7684" max="7684" width="6.42578125" style="137" customWidth="1"/>
    <col min="7685" max="7685" width="6.42578125" style="137" bestFit="1" customWidth="1"/>
    <col min="7686" max="7691" width="6.85546875" style="137" bestFit="1" customWidth="1"/>
    <col min="7692" max="7693" width="7.85546875" style="137" bestFit="1" customWidth="1"/>
    <col min="7694" max="7694" width="6.85546875" style="137" bestFit="1" customWidth="1"/>
    <col min="7695" max="7699" width="7.85546875" style="137" bestFit="1" customWidth="1"/>
    <col min="7700" max="7701" width="7.85546875" style="137" customWidth="1"/>
    <col min="7702" max="7703" width="7.7109375" style="137" customWidth="1"/>
    <col min="7704" max="7704" width="6.85546875" style="137" customWidth="1"/>
    <col min="7705" max="7938" width="11.42578125" style="137"/>
    <col min="7939" max="7939" width="18.42578125" style="137" customWidth="1"/>
    <col min="7940" max="7940" width="6.42578125" style="137" customWidth="1"/>
    <col min="7941" max="7941" width="6.42578125" style="137" bestFit="1" customWidth="1"/>
    <col min="7942" max="7947" width="6.85546875" style="137" bestFit="1" customWidth="1"/>
    <col min="7948" max="7949" width="7.85546875" style="137" bestFit="1" customWidth="1"/>
    <col min="7950" max="7950" width="6.85546875" style="137" bestFit="1" customWidth="1"/>
    <col min="7951" max="7955" width="7.85546875" style="137" bestFit="1" customWidth="1"/>
    <col min="7956" max="7957" width="7.85546875" style="137" customWidth="1"/>
    <col min="7958" max="7959" width="7.7109375" style="137" customWidth="1"/>
    <col min="7960" max="7960" width="6.85546875" style="137" customWidth="1"/>
    <col min="7961" max="8194" width="11.42578125" style="137"/>
    <col min="8195" max="8195" width="18.42578125" style="137" customWidth="1"/>
    <col min="8196" max="8196" width="6.42578125" style="137" customWidth="1"/>
    <col min="8197" max="8197" width="6.42578125" style="137" bestFit="1" customWidth="1"/>
    <col min="8198" max="8203" width="6.85546875" style="137" bestFit="1" customWidth="1"/>
    <col min="8204" max="8205" width="7.85546875" style="137" bestFit="1" customWidth="1"/>
    <col min="8206" max="8206" width="6.85546875" style="137" bestFit="1" customWidth="1"/>
    <col min="8207" max="8211" width="7.85546875" style="137" bestFit="1" customWidth="1"/>
    <col min="8212" max="8213" width="7.85546875" style="137" customWidth="1"/>
    <col min="8214" max="8215" width="7.7109375" style="137" customWidth="1"/>
    <col min="8216" max="8216" width="6.85546875" style="137" customWidth="1"/>
    <col min="8217" max="8450" width="11.42578125" style="137"/>
    <col min="8451" max="8451" width="18.42578125" style="137" customWidth="1"/>
    <col min="8452" max="8452" width="6.42578125" style="137" customWidth="1"/>
    <col min="8453" max="8453" width="6.42578125" style="137" bestFit="1" customWidth="1"/>
    <col min="8454" max="8459" width="6.85546875" style="137" bestFit="1" customWidth="1"/>
    <col min="8460" max="8461" width="7.85546875" style="137" bestFit="1" customWidth="1"/>
    <col min="8462" max="8462" width="6.85546875" style="137" bestFit="1" customWidth="1"/>
    <col min="8463" max="8467" width="7.85546875" style="137" bestFit="1" customWidth="1"/>
    <col min="8468" max="8469" width="7.85546875" style="137" customWidth="1"/>
    <col min="8470" max="8471" width="7.7109375" style="137" customWidth="1"/>
    <col min="8472" max="8472" width="6.85546875" style="137" customWidth="1"/>
    <col min="8473" max="8706" width="11.42578125" style="137"/>
    <col min="8707" max="8707" width="18.42578125" style="137" customWidth="1"/>
    <col min="8708" max="8708" width="6.42578125" style="137" customWidth="1"/>
    <col min="8709" max="8709" width="6.42578125" style="137" bestFit="1" customWidth="1"/>
    <col min="8710" max="8715" width="6.85546875" style="137" bestFit="1" customWidth="1"/>
    <col min="8716" max="8717" width="7.85546875" style="137" bestFit="1" customWidth="1"/>
    <col min="8718" max="8718" width="6.85546875" style="137" bestFit="1" customWidth="1"/>
    <col min="8719" max="8723" width="7.85546875" style="137" bestFit="1" customWidth="1"/>
    <col min="8724" max="8725" width="7.85546875" style="137" customWidth="1"/>
    <col min="8726" max="8727" width="7.7109375" style="137" customWidth="1"/>
    <col min="8728" max="8728" width="6.85546875" style="137" customWidth="1"/>
    <col min="8729" max="8962" width="11.42578125" style="137"/>
    <col min="8963" max="8963" width="18.42578125" style="137" customWidth="1"/>
    <col min="8964" max="8964" width="6.42578125" style="137" customWidth="1"/>
    <col min="8965" max="8965" width="6.42578125" style="137" bestFit="1" customWidth="1"/>
    <col min="8966" max="8971" width="6.85546875" style="137" bestFit="1" customWidth="1"/>
    <col min="8972" max="8973" width="7.85546875" style="137" bestFit="1" customWidth="1"/>
    <col min="8974" max="8974" width="6.85546875" style="137" bestFit="1" customWidth="1"/>
    <col min="8975" max="8979" width="7.85546875" style="137" bestFit="1" customWidth="1"/>
    <col min="8980" max="8981" width="7.85546875" style="137" customWidth="1"/>
    <col min="8982" max="8983" width="7.7109375" style="137" customWidth="1"/>
    <col min="8984" max="8984" width="6.85546875" style="137" customWidth="1"/>
    <col min="8985" max="9218" width="11.42578125" style="137"/>
    <col min="9219" max="9219" width="18.42578125" style="137" customWidth="1"/>
    <col min="9220" max="9220" width="6.42578125" style="137" customWidth="1"/>
    <col min="9221" max="9221" width="6.42578125" style="137" bestFit="1" customWidth="1"/>
    <col min="9222" max="9227" width="6.85546875" style="137" bestFit="1" customWidth="1"/>
    <col min="9228" max="9229" width="7.85546875" style="137" bestFit="1" customWidth="1"/>
    <col min="9230" max="9230" width="6.85546875" style="137" bestFit="1" customWidth="1"/>
    <col min="9231" max="9235" width="7.85546875" style="137" bestFit="1" customWidth="1"/>
    <col min="9236" max="9237" width="7.85546875" style="137" customWidth="1"/>
    <col min="9238" max="9239" width="7.7109375" style="137" customWidth="1"/>
    <col min="9240" max="9240" width="6.85546875" style="137" customWidth="1"/>
    <col min="9241" max="9474" width="11.42578125" style="137"/>
    <col min="9475" max="9475" width="18.42578125" style="137" customWidth="1"/>
    <col min="9476" max="9476" width="6.42578125" style="137" customWidth="1"/>
    <col min="9477" max="9477" width="6.42578125" style="137" bestFit="1" customWidth="1"/>
    <col min="9478" max="9483" width="6.85546875" style="137" bestFit="1" customWidth="1"/>
    <col min="9484" max="9485" width="7.85546875" style="137" bestFit="1" customWidth="1"/>
    <col min="9486" max="9486" width="6.85546875" style="137" bestFit="1" customWidth="1"/>
    <col min="9487" max="9491" width="7.85546875" style="137" bestFit="1" customWidth="1"/>
    <col min="9492" max="9493" width="7.85546875" style="137" customWidth="1"/>
    <col min="9494" max="9495" width="7.7109375" style="137" customWidth="1"/>
    <col min="9496" max="9496" width="6.85546875" style="137" customWidth="1"/>
    <col min="9497" max="9730" width="11.42578125" style="137"/>
    <col min="9731" max="9731" width="18.42578125" style="137" customWidth="1"/>
    <col min="9732" max="9732" width="6.42578125" style="137" customWidth="1"/>
    <col min="9733" max="9733" width="6.42578125" style="137" bestFit="1" customWidth="1"/>
    <col min="9734" max="9739" width="6.85546875" style="137" bestFit="1" customWidth="1"/>
    <col min="9740" max="9741" width="7.85546875" style="137" bestFit="1" customWidth="1"/>
    <col min="9742" max="9742" width="6.85546875" style="137" bestFit="1" customWidth="1"/>
    <col min="9743" max="9747" width="7.85546875" style="137" bestFit="1" customWidth="1"/>
    <col min="9748" max="9749" width="7.85546875" style="137" customWidth="1"/>
    <col min="9750" max="9751" width="7.7109375" style="137" customWidth="1"/>
    <col min="9752" max="9752" width="6.85546875" style="137" customWidth="1"/>
    <col min="9753" max="9986" width="11.42578125" style="137"/>
    <col min="9987" max="9987" width="18.42578125" style="137" customWidth="1"/>
    <col min="9988" max="9988" width="6.42578125" style="137" customWidth="1"/>
    <col min="9989" max="9989" width="6.42578125" style="137" bestFit="1" customWidth="1"/>
    <col min="9990" max="9995" width="6.85546875" style="137" bestFit="1" customWidth="1"/>
    <col min="9996" max="9997" width="7.85546875" style="137" bestFit="1" customWidth="1"/>
    <col min="9998" max="9998" width="6.85546875" style="137" bestFit="1" customWidth="1"/>
    <col min="9999" max="10003" width="7.85546875" style="137" bestFit="1" customWidth="1"/>
    <col min="10004" max="10005" width="7.85546875" style="137" customWidth="1"/>
    <col min="10006" max="10007" width="7.7109375" style="137" customWidth="1"/>
    <col min="10008" max="10008" width="6.85546875" style="137" customWidth="1"/>
    <col min="10009" max="10242" width="11.42578125" style="137"/>
    <col min="10243" max="10243" width="18.42578125" style="137" customWidth="1"/>
    <col min="10244" max="10244" width="6.42578125" style="137" customWidth="1"/>
    <col min="10245" max="10245" width="6.42578125" style="137" bestFit="1" customWidth="1"/>
    <col min="10246" max="10251" width="6.85546875" style="137" bestFit="1" customWidth="1"/>
    <col min="10252" max="10253" width="7.85546875" style="137" bestFit="1" customWidth="1"/>
    <col min="10254" max="10254" width="6.85546875" style="137" bestFit="1" customWidth="1"/>
    <col min="10255" max="10259" width="7.85546875" style="137" bestFit="1" customWidth="1"/>
    <col min="10260" max="10261" width="7.85546875" style="137" customWidth="1"/>
    <col min="10262" max="10263" width="7.7109375" style="137" customWidth="1"/>
    <col min="10264" max="10264" width="6.85546875" style="137" customWidth="1"/>
    <col min="10265" max="10498" width="11.42578125" style="137"/>
    <col min="10499" max="10499" width="18.42578125" style="137" customWidth="1"/>
    <col min="10500" max="10500" width="6.42578125" style="137" customWidth="1"/>
    <col min="10501" max="10501" width="6.42578125" style="137" bestFit="1" customWidth="1"/>
    <col min="10502" max="10507" width="6.85546875" style="137" bestFit="1" customWidth="1"/>
    <col min="10508" max="10509" width="7.85546875" style="137" bestFit="1" customWidth="1"/>
    <col min="10510" max="10510" width="6.85546875" style="137" bestFit="1" customWidth="1"/>
    <col min="10511" max="10515" width="7.85546875" style="137" bestFit="1" customWidth="1"/>
    <col min="10516" max="10517" width="7.85546875" style="137" customWidth="1"/>
    <col min="10518" max="10519" width="7.7109375" style="137" customWidth="1"/>
    <col min="10520" max="10520" width="6.85546875" style="137" customWidth="1"/>
    <col min="10521" max="10754" width="11.42578125" style="137"/>
    <col min="10755" max="10755" width="18.42578125" style="137" customWidth="1"/>
    <col min="10756" max="10756" width="6.42578125" style="137" customWidth="1"/>
    <col min="10757" max="10757" width="6.42578125" style="137" bestFit="1" customWidth="1"/>
    <col min="10758" max="10763" width="6.85546875" style="137" bestFit="1" customWidth="1"/>
    <col min="10764" max="10765" width="7.85546875" style="137" bestFit="1" customWidth="1"/>
    <col min="10766" max="10766" width="6.85546875" style="137" bestFit="1" customWidth="1"/>
    <col min="10767" max="10771" width="7.85546875" style="137" bestFit="1" customWidth="1"/>
    <col min="10772" max="10773" width="7.85546875" style="137" customWidth="1"/>
    <col min="10774" max="10775" width="7.7109375" style="137" customWidth="1"/>
    <col min="10776" max="10776" width="6.85546875" style="137" customWidth="1"/>
    <col min="10777" max="11010" width="11.42578125" style="137"/>
    <col min="11011" max="11011" width="18.42578125" style="137" customWidth="1"/>
    <col min="11012" max="11012" width="6.42578125" style="137" customWidth="1"/>
    <col min="11013" max="11013" width="6.42578125" style="137" bestFit="1" customWidth="1"/>
    <col min="11014" max="11019" width="6.85546875" style="137" bestFit="1" customWidth="1"/>
    <col min="11020" max="11021" width="7.85546875" style="137" bestFit="1" customWidth="1"/>
    <col min="11022" max="11022" width="6.85546875" style="137" bestFit="1" customWidth="1"/>
    <col min="11023" max="11027" width="7.85546875" style="137" bestFit="1" customWidth="1"/>
    <col min="11028" max="11029" width="7.85546875" style="137" customWidth="1"/>
    <col min="11030" max="11031" width="7.7109375" style="137" customWidth="1"/>
    <col min="11032" max="11032" width="6.85546875" style="137" customWidth="1"/>
    <col min="11033" max="11266" width="11.42578125" style="137"/>
    <col min="11267" max="11267" width="18.42578125" style="137" customWidth="1"/>
    <col min="11268" max="11268" width="6.42578125" style="137" customWidth="1"/>
    <col min="11269" max="11269" width="6.42578125" style="137" bestFit="1" customWidth="1"/>
    <col min="11270" max="11275" width="6.85546875" style="137" bestFit="1" customWidth="1"/>
    <col min="11276" max="11277" width="7.85546875" style="137" bestFit="1" customWidth="1"/>
    <col min="11278" max="11278" width="6.85546875" style="137" bestFit="1" customWidth="1"/>
    <col min="11279" max="11283" width="7.85546875" style="137" bestFit="1" customWidth="1"/>
    <col min="11284" max="11285" width="7.85546875" style="137" customWidth="1"/>
    <col min="11286" max="11287" width="7.7109375" style="137" customWidth="1"/>
    <col min="11288" max="11288" width="6.85546875" style="137" customWidth="1"/>
    <col min="11289" max="11522" width="11.42578125" style="137"/>
    <col min="11523" max="11523" width="18.42578125" style="137" customWidth="1"/>
    <col min="11524" max="11524" width="6.42578125" style="137" customWidth="1"/>
    <col min="11525" max="11525" width="6.42578125" style="137" bestFit="1" customWidth="1"/>
    <col min="11526" max="11531" width="6.85546875" style="137" bestFit="1" customWidth="1"/>
    <col min="11532" max="11533" width="7.85546875" style="137" bestFit="1" customWidth="1"/>
    <col min="11534" max="11534" width="6.85546875" style="137" bestFit="1" customWidth="1"/>
    <col min="11535" max="11539" width="7.85546875" style="137" bestFit="1" customWidth="1"/>
    <col min="11540" max="11541" width="7.85546875" style="137" customWidth="1"/>
    <col min="11542" max="11543" width="7.7109375" style="137" customWidth="1"/>
    <col min="11544" max="11544" width="6.85546875" style="137" customWidth="1"/>
    <col min="11545" max="11778" width="11.42578125" style="137"/>
    <col min="11779" max="11779" width="18.42578125" style="137" customWidth="1"/>
    <col min="11780" max="11780" width="6.42578125" style="137" customWidth="1"/>
    <col min="11781" max="11781" width="6.42578125" style="137" bestFit="1" customWidth="1"/>
    <col min="11782" max="11787" width="6.85546875" style="137" bestFit="1" customWidth="1"/>
    <col min="11788" max="11789" width="7.85546875" style="137" bestFit="1" customWidth="1"/>
    <col min="11790" max="11790" width="6.85546875" style="137" bestFit="1" customWidth="1"/>
    <col min="11791" max="11795" width="7.85546875" style="137" bestFit="1" customWidth="1"/>
    <col min="11796" max="11797" width="7.85546875" style="137" customWidth="1"/>
    <col min="11798" max="11799" width="7.7109375" style="137" customWidth="1"/>
    <col min="11800" max="11800" width="6.85546875" style="137" customWidth="1"/>
    <col min="11801" max="12034" width="11.42578125" style="137"/>
    <col min="12035" max="12035" width="18.42578125" style="137" customWidth="1"/>
    <col min="12036" max="12036" width="6.42578125" style="137" customWidth="1"/>
    <col min="12037" max="12037" width="6.42578125" style="137" bestFit="1" customWidth="1"/>
    <col min="12038" max="12043" width="6.85546875" style="137" bestFit="1" customWidth="1"/>
    <col min="12044" max="12045" width="7.85546875" style="137" bestFit="1" customWidth="1"/>
    <col min="12046" max="12046" width="6.85546875" style="137" bestFit="1" customWidth="1"/>
    <col min="12047" max="12051" width="7.85546875" style="137" bestFit="1" customWidth="1"/>
    <col min="12052" max="12053" width="7.85546875" style="137" customWidth="1"/>
    <col min="12054" max="12055" width="7.7109375" style="137" customWidth="1"/>
    <col min="12056" max="12056" width="6.85546875" style="137" customWidth="1"/>
    <col min="12057" max="12290" width="11.42578125" style="137"/>
    <col min="12291" max="12291" width="18.42578125" style="137" customWidth="1"/>
    <col min="12292" max="12292" width="6.42578125" style="137" customWidth="1"/>
    <col min="12293" max="12293" width="6.42578125" style="137" bestFit="1" customWidth="1"/>
    <col min="12294" max="12299" width="6.85546875" style="137" bestFit="1" customWidth="1"/>
    <col min="12300" max="12301" width="7.85546875" style="137" bestFit="1" customWidth="1"/>
    <col min="12302" max="12302" width="6.85546875" style="137" bestFit="1" customWidth="1"/>
    <col min="12303" max="12307" width="7.85546875" style="137" bestFit="1" customWidth="1"/>
    <col min="12308" max="12309" width="7.85546875" style="137" customWidth="1"/>
    <col min="12310" max="12311" width="7.7109375" style="137" customWidth="1"/>
    <col min="12312" max="12312" width="6.85546875" style="137" customWidth="1"/>
    <col min="12313" max="12546" width="11.42578125" style="137"/>
    <col min="12547" max="12547" width="18.42578125" style="137" customWidth="1"/>
    <col min="12548" max="12548" width="6.42578125" style="137" customWidth="1"/>
    <col min="12549" max="12549" width="6.42578125" style="137" bestFit="1" customWidth="1"/>
    <col min="12550" max="12555" width="6.85546875" style="137" bestFit="1" customWidth="1"/>
    <col min="12556" max="12557" width="7.85546875" style="137" bestFit="1" customWidth="1"/>
    <col min="12558" max="12558" width="6.85546875" style="137" bestFit="1" customWidth="1"/>
    <col min="12559" max="12563" width="7.85546875" style="137" bestFit="1" customWidth="1"/>
    <col min="12564" max="12565" width="7.85546875" style="137" customWidth="1"/>
    <col min="12566" max="12567" width="7.7109375" style="137" customWidth="1"/>
    <col min="12568" max="12568" width="6.85546875" style="137" customWidth="1"/>
    <col min="12569" max="12802" width="11.42578125" style="137"/>
    <col min="12803" max="12803" width="18.42578125" style="137" customWidth="1"/>
    <col min="12804" max="12804" width="6.42578125" style="137" customWidth="1"/>
    <col min="12805" max="12805" width="6.42578125" style="137" bestFit="1" customWidth="1"/>
    <col min="12806" max="12811" width="6.85546875" style="137" bestFit="1" customWidth="1"/>
    <col min="12812" max="12813" width="7.85546875" style="137" bestFit="1" customWidth="1"/>
    <col min="12814" max="12814" width="6.85546875" style="137" bestFit="1" customWidth="1"/>
    <col min="12815" max="12819" width="7.85546875" style="137" bestFit="1" customWidth="1"/>
    <col min="12820" max="12821" width="7.85546875" style="137" customWidth="1"/>
    <col min="12822" max="12823" width="7.7109375" style="137" customWidth="1"/>
    <col min="12824" max="12824" width="6.85546875" style="137" customWidth="1"/>
    <col min="12825" max="13058" width="11.42578125" style="137"/>
    <col min="13059" max="13059" width="18.42578125" style="137" customWidth="1"/>
    <col min="13060" max="13060" width="6.42578125" style="137" customWidth="1"/>
    <col min="13061" max="13061" width="6.42578125" style="137" bestFit="1" customWidth="1"/>
    <col min="13062" max="13067" width="6.85546875" style="137" bestFit="1" customWidth="1"/>
    <col min="13068" max="13069" width="7.85546875" style="137" bestFit="1" customWidth="1"/>
    <col min="13070" max="13070" width="6.85546875" style="137" bestFit="1" customWidth="1"/>
    <col min="13071" max="13075" width="7.85546875" style="137" bestFit="1" customWidth="1"/>
    <col min="13076" max="13077" width="7.85546875" style="137" customWidth="1"/>
    <col min="13078" max="13079" width="7.7109375" style="137" customWidth="1"/>
    <col min="13080" max="13080" width="6.85546875" style="137" customWidth="1"/>
    <col min="13081" max="13314" width="11.42578125" style="137"/>
    <col min="13315" max="13315" width="18.42578125" style="137" customWidth="1"/>
    <col min="13316" max="13316" width="6.42578125" style="137" customWidth="1"/>
    <col min="13317" max="13317" width="6.42578125" style="137" bestFit="1" customWidth="1"/>
    <col min="13318" max="13323" width="6.85546875" style="137" bestFit="1" customWidth="1"/>
    <col min="13324" max="13325" width="7.85546875" style="137" bestFit="1" customWidth="1"/>
    <col min="13326" max="13326" width="6.85546875" style="137" bestFit="1" customWidth="1"/>
    <col min="13327" max="13331" width="7.85546875" style="137" bestFit="1" customWidth="1"/>
    <col min="13332" max="13333" width="7.85546875" style="137" customWidth="1"/>
    <col min="13334" max="13335" width="7.7109375" style="137" customWidth="1"/>
    <col min="13336" max="13336" width="6.85546875" style="137" customWidth="1"/>
    <col min="13337" max="13570" width="11.42578125" style="137"/>
    <col min="13571" max="13571" width="18.42578125" style="137" customWidth="1"/>
    <col min="13572" max="13572" width="6.42578125" style="137" customWidth="1"/>
    <col min="13573" max="13573" width="6.42578125" style="137" bestFit="1" customWidth="1"/>
    <col min="13574" max="13579" width="6.85546875" style="137" bestFit="1" customWidth="1"/>
    <col min="13580" max="13581" width="7.85546875" style="137" bestFit="1" customWidth="1"/>
    <col min="13582" max="13582" width="6.85546875" style="137" bestFit="1" customWidth="1"/>
    <col min="13583" max="13587" width="7.85546875" style="137" bestFit="1" customWidth="1"/>
    <col min="13588" max="13589" width="7.85546875" style="137" customWidth="1"/>
    <col min="13590" max="13591" width="7.7109375" style="137" customWidth="1"/>
    <col min="13592" max="13592" width="6.85546875" style="137" customWidth="1"/>
    <col min="13593" max="13826" width="11.42578125" style="137"/>
    <col min="13827" max="13827" width="18.42578125" style="137" customWidth="1"/>
    <col min="13828" max="13828" width="6.42578125" style="137" customWidth="1"/>
    <col min="13829" max="13829" width="6.42578125" style="137" bestFit="1" customWidth="1"/>
    <col min="13830" max="13835" width="6.85546875" style="137" bestFit="1" customWidth="1"/>
    <col min="13836" max="13837" width="7.85546875" style="137" bestFit="1" customWidth="1"/>
    <col min="13838" max="13838" width="6.85546875" style="137" bestFit="1" customWidth="1"/>
    <col min="13839" max="13843" width="7.85546875" style="137" bestFit="1" customWidth="1"/>
    <col min="13844" max="13845" width="7.85546875" style="137" customWidth="1"/>
    <col min="13846" max="13847" width="7.7109375" style="137" customWidth="1"/>
    <col min="13848" max="13848" width="6.85546875" style="137" customWidth="1"/>
    <col min="13849" max="14082" width="11.42578125" style="137"/>
    <col min="14083" max="14083" width="18.42578125" style="137" customWidth="1"/>
    <col min="14084" max="14084" width="6.42578125" style="137" customWidth="1"/>
    <col min="14085" max="14085" width="6.42578125" style="137" bestFit="1" customWidth="1"/>
    <col min="14086" max="14091" width="6.85546875" style="137" bestFit="1" customWidth="1"/>
    <col min="14092" max="14093" width="7.85546875" style="137" bestFit="1" customWidth="1"/>
    <col min="14094" max="14094" width="6.85546875" style="137" bestFit="1" customWidth="1"/>
    <col min="14095" max="14099" width="7.85546875" style="137" bestFit="1" customWidth="1"/>
    <col min="14100" max="14101" width="7.85546875" style="137" customWidth="1"/>
    <col min="14102" max="14103" width="7.7109375" style="137" customWidth="1"/>
    <col min="14104" max="14104" width="6.85546875" style="137" customWidth="1"/>
    <col min="14105" max="14338" width="11.42578125" style="137"/>
    <col min="14339" max="14339" width="18.42578125" style="137" customWidth="1"/>
    <col min="14340" max="14340" width="6.42578125" style="137" customWidth="1"/>
    <col min="14341" max="14341" width="6.42578125" style="137" bestFit="1" customWidth="1"/>
    <col min="14342" max="14347" width="6.85546875" style="137" bestFit="1" customWidth="1"/>
    <col min="14348" max="14349" width="7.85546875" style="137" bestFit="1" customWidth="1"/>
    <col min="14350" max="14350" width="6.85546875" style="137" bestFit="1" customWidth="1"/>
    <col min="14351" max="14355" width="7.85546875" style="137" bestFit="1" customWidth="1"/>
    <col min="14356" max="14357" width="7.85546875" style="137" customWidth="1"/>
    <col min="14358" max="14359" width="7.7109375" style="137" customWidth="1"/>
    <col min="14360" max="14360" width="6.85546875" style="137" customWidth="1"/>
    <col min="14361" max="14594" width="11.42578125" style="137"/>
    <col min="14595" max="14595" width="18.42578125" style="137" customWidth="1"/>
    <col min="14596" max="14596" width="6.42578125" style="137" customWidth="1"/>
    <col min="14597" max="14597" width="6.42578125" style="137" bestFit="1" customWidth="1"/>
    <col min="14598" max="14603" width="6.85546875" style="137" bestFit="1" customWidth="1"/>
    <col min="14604" max="14605" width="7.85546875" style="137" bestFit="1" customWidth="1"/>
    <col min="14606" max="14606" width="6.85546875" style="137" bestFit="1" customWidth="1"/>
    <col min="14607" max="14611" width="7.85546875" style="137" bestFit="1" customWidth="1"/>
    <col min="14612" max="14613" width="7.85546875" style="137" customWidth="1"/>
    <col min="14614" max="14615" width="7.7109375" style="137" customWidth="1"/>
    <col min="14616" max="14616" width="6.85546875" style="137" customWidth="1"/>
    <col min="14617" max="14850" width="11.42578125" style="137"/>
    <col min="14851" max="14851" width="18.42578125" style="137" customWidth="1"/>
    <col min="14852" max="14852" width="6.42578125" style="137" customWidth="1"/>
    <col min="14853" max="14853" width="6.42578125" style="137" bestFit="1" customWidth="1"/>
    <col min="14854" max="14859" width="6.85546875" style="137" bestFit="1" customWidth="1"/>
    <col min="14860" max="14861" width="7.85546875" style="137" bestFit="1" customWidth="1"/>
    <col min="14862" max="14862" width="6.85546875" style="137" bestFit="1" customWidth="1"/>
    <col min="14863" max="14867" width="7.85546875" style="137" bestFit="1" customWidth="1"/>
    <col min="14868" max="14869" width="7.85546875" style="137" customWidth="1"/>
    <col min="14870" max="14871" width="7.7109375" style="137" customWidth="1"/>
    <col min="14872" max="14872" width="6.85546875" style="137" customWidth="1"/>
    <col min="14873" max="15106" width="11.42578125" style="137"/>
    <col min="15107" max="15107" width="18.42578125" style="137" customWidth="1"/>
    <col min="15108" max="15108" width="6.42578125" style="137" customWidth="1"/>
    <col min="15109" max="15109" width="6.42578125" style="137" bestFit="1" customWidth="1"/>
    <col min="15110" max="15115" width="6.85546875" style="137" bestFit="1" customWidth="1"/>
    <col min="15116" max="15117" width="7.85546875" style="137" bestFit="1" customWidth="1"/>
    <col min="15118" max="15118" width="6.85546875" style="137" bestFit="1" customWidth="1"/>
    <col min="15119" max="15123" width="7.85546875" style="137" bestFit="1" customWidth="1"/>
    <col min="15124" max="15125" width="7.85546875" style="137" customWidth="1"/>
    <col min="15126" max="15127" width="7.7109375" style="137" customWidth="1"/>
    <col min="15128" max="15128" width="6.85546875" style="137" customWidth="1"/>
    <col min="15129" max="15362" width="11.42578125" style="137"/>
    <col min="15363" max="15363" width="18.42578125" style="137" customWidth="1"/>
    <col min="15364" max="15364" width="6.42578125" style="137" customWidth="1"/>
    <col min="15365" max="15365" width="6.42578125" style="137" bestFit="1" customWidth="1"/>
    <col min="15366" max="15371" width="6.85546875" style="137" bestFit="1" customWidth="1"/>
    <col min="15372" max="15373" width="7.85546875" style="137" bestFit="1" customWidth="1"/>
    <col min="15374" max="15374" width="6.85546875" style="137" bestFit="1" customWidth="1"/>
    <col min="15375" max="15379" width="7.85546875" style="137" bestFit="1" customWidth="1"/>
    <col min="15380" max="15381" width="7.85546875" style="137" customWidth="1"/>
    <col min="15382" max="15383" width="7.7109375" style="137" customWidth="1"/>
    <col min="15384" max="15384" width="6.85546875" style="137" customWidth="1"/>
    <col min="15385" max="15618" width="11.42578125" style="137"/>
    <col min="15619" max="15619" width="18.42578125" style="137" customWidth="1"/>
    <col min="15620" max="15620" width="6.42578125" style="137" customWidth="1"/>
    <col min="15621" max="15621" width="6.42578125" style="137" bestFit="1" customWidth="1"/>
    <col min="15622" max="15627" width="6.85546875" style="137" bestFit="1" customWidth="1"/>
    <col min="15628" max="15629" width="7.85546875" style="137" bestFit="1" customWidth="1"/>
    <col min="15630" max="15630" width="6.85546875" style="137" bestFit="1" customWidth="1"/>
    <col min="15631" max="15635" width="7.85546875" style="137" bestFit="1" customWidth="1"/>
    <col min="15636" max="15637" width="7.85546875" style="137" customWidth="1"/>
    <col min="15638" max="15639" width="7.7109375" style="137" customWidth="1"/>
    <col min="15640" max="15640" width="6.85546875" style="137" customWidth="1"/>
    <col min="15641" max="15874" width="11.42578125" style="137"/>
    <col min="15875" max="15875" width="18.42578125" style="137" customWidth="1"/>
    <col min="15876" max="15876" width="6.42578125" style="137" customWidth="1"/>
    <col min="15877" max="15877" width="6.42578125" style="137" bestFit="1" customWidth="1"/>
    <col min="15878" max="15883" width="6.85546875" style="137" bestFit="1" customWidth="1"/>
    <col min="15884" max="15885" width="7.85546875" style="137" bestFit="1" customWidth="1"/>
    <col min="15886" max="15886" width="6.85546875" style="137" bestFit="1" customWidth="1"/>
    <col min="15887" max="15891" width="7.85546875" style="137" bestFit="1" customWidth="1"/>
    <col min="15892" max="15893" width="7.85546875" style="137" customWidth="1"/>
    <col min="15894" max="15895" width="7.7109375" style="137" customWidth="1"/>
    <col min="15896" max="15896" width="6.85546875" style="137" customWidth="1"/>
    <col min="15897" max="16130" width="11.42578125" style="137"/>
    <col min="16131" max="16131" width="18.42578125" style="137" customWidth="1"/>
    <col min="16132" max="16132" width="6.42578125" style="137" customWidth="1"/>
    <col min="16133" max="16133" width="6.42578125" style="137" bestFit="1" customWidth="1"/>
    <col min="16134" max="16139" width="6.85546875" style="137" bestFit="1" customWidth="1"/>
    <col min="16140" max="16141" width="7.85546875" style="137" bestFit="1" customWidth="1"/>
    <col min="16142" max="16142" width="6.85546875" style="137" bestFit="1" customWidth="1"/>
    <col min="16143" max="16147" width="7.85546875" style="137" bestFit="1" customWidth="1"/>
    <col min="16148" max="16149" width="7.85546875" style="137" customWidth="1"/>
    <col min="16150" max="16151" width="7.7109375" style="137" customWidth="1"/>
    <col min="16152" max="16152" width="6.85546875" style="137" customWidth="1"/>
    <col min="16153" max="16384" width="11.42578125" style="137"/>
  </cols>
  <sheetData>
    <row r="1" spans="1:28" s="130" customFormat="1" ht="12.75" x14ac:dyDescent="0.2">
      <c r="B1" s="131"/>
      <c r="C1" s="131"/>
      <c r="D1" s="131"/>
      <c r="E1" s="131"/>
      <c r="F1" s="131"/>
      <c r="G1" s="131"/>
      <c r="H1" s="131"/>
      <c r="I1" s="131"/>
      <c r="J1" s="131"/>
      <c r="K1" s="131"/>
      <c r="L1" s="131"/>
      <c r="M1" s="131"/>
      <c r="N1" s="131"/>
      <c r="O1" s="131"/>
      <c r="W1" s="214"/>
      <c r="X1" s="214"/>
      <c r="Y1" s="214"/>
      <c r="Z1" s="214"/>
      <c r="AA1" s="214"/>
      <c r="AB1" s="214"/>
    </row>
    <row r="2" spans="1:28" s="133" customFormat="1" ht="12.75" x14ac:dyDescent="0.2">
      <c r="A2" s="40" t="s">
        <v>161</v>
      </c>
      <c r="B2" s="132"/>
      <c r="C2" s="132"/>
      <c r="D2" s="132"/>
      <c r="E2" s="132"/>
      <c r="F2" s="132"/>
      <c r="G2" s="132"/>
      <c r="H2" s="132"/>
      <c r="I2" s="132"/>
      <c r="J2" s="132"/>
      <c r="K2" s="132"/>
      <c r="L2" s="132"/>
      <c r="M2" s="132"/>
      <c r="N2" s="132"/>
      <c r="O2" s="132"/>
      <c r="W2" s="280"/>
      <c r="X2" s="280"/>
      <c r="Y2" s="280"/>
      <c r="Z2" s="280"/>
      <c r="AA2" s="280"/>
      <c r="AB2" s="280"/>
    </row>
    <row r="3" spans="1:28" s="130" customFormat="1" ht="12.75" x14ac:dyDescent="0.2">
      <c r="B3" s="131"/>
      <c r="C3" s="131"/>
      <c r="D3" s="131"/>
      <c r="E3" s="131"/>
      <c r="F3" s="131"/>
      <c r="G3" s="131"/>
      <c r="H3" s="131"/>
      <c r="I3" s="131"/>
      <c r="J3" s="131"/>
      <c r="K3" s="131"/>
      <c r="L3" s="131"/>
      <c r="M3" s="131"/>
      <c r="N3" s="131"/>
      <c r="O3" s="131"/>
      <c r="W3" s="214"/>
      <c r="X3" s="214"/>
      <c r="Y3" s="214"/>
      <c r="Z3" s="214"/>
      <c r="AA3" s="214"/>
      <c r="AB3" s="214"/>
    </row>
    <row r="4" spans="1:28" s="130" customFormat="1" ht="12.75" x14ac:dyDescent="0.2">
      <c r="B4" s="131"/>
      <c r="C4" s="131"/>
      <c r="D4" s="131"/>
      <c r="E4" s="131"/>
      <c r="F4" s="131"/>
      <c r="G4" s="131"/>
      <c r="H4" s="131"/>
      <c r="I4" s="131"/>
      <c r="J4" s="131"/>
      <c r="K4" s="131"/>
      <c r="L4" s="131"/>
      <c r="M4" s="131"/>
      <c r="N4" s="131"/>
      <c r="O4" s="131"/>
      <c r="W4" s="214"/>
      <c r="X4" s="214"/>
      <c r="Y4" s="214"/>
      <c r="Z4" s="214"/>
      <c r="AA4" s="214"/>
      <c r="AB4" s="214"/>
    </row>
    <row r="5" spans="1:28" s="135" customFormat="1" ht="12.75" x14ac:dyDescent="0.2">
      <c r="A5" s="180" t="s">
        <v>55</v>
      </c>
      <c r="B5" s="180"/>
      <c r="C5" s="181"/>
      <c r="D5" s="181"/>
      <c r="E5" s="181"/>
      <c r="F5" s="181"/>
      <c r="G5" s="181"/>
      <c r="H5" s="181"/>
      <c r="I5" s="181"/>
      <c r="J5" s="181"/>
      <c r="K5" s="181"/>
      <c r="L5" s="181"/>
      <c r="M5" s="182"/>
      <c r="N5" s="182"/>
      <c r="O5" s="182"/>
      <c r="P5" s="182"/>
      <c r="Q5" s="182"/>
      <c r="R5" s="182"/>
      <c r="S5" s="182"/>
      <c r="W5" s="281"/>
      <c r="X5" s="281"/>
      <c r="Y5" s="281"/>
      <c r="Z5" s="281"/>
      <c r="AA5" s="281"/>
      <c r="AB5" s="281"/>
    </row>
    <row r="6" spans="1:28" ht="3" customHeight="1" x14ac:dyDescent="0.2">
      <c r="AB6" s="159"/>
    </row>
    <row r="7" spans="1:28" x14ac:dyDescent="0.2">
      <c r="A7" s="166" t="s">
        <v>27</v>
      </c>
      <c r="B7" s="166">
        <v>1993</v>
      </c>
      <c r="C7" s="166">
        <v>1994</v>
      </c>
      <c r="D7" s="166">
        <v>1995</v>
      </c>
      <c r="E7" s="166">
        <v>1996</v>
      </c>
      <c r="F7" s="166">
        <v>1997</v>
      </c>
      <c r="G7" s="166">
        <v>1998</v>
      </c>
      <c r="H7" s="166">
        <v>1999</v>
      </c>
      <c r="I7" s="166">
        <v>2000</v>
      </c>
      <c r="J7" s="166">
        <v>2001</v>
      </c>
      <c r="K7" s="166">
        <v>2002</v>
      </c>
      <c r="L7" s="166">
        <v>2003</v>
      </c>
      <c r="M7" s="166">
        <v>2004</v>
      </c>
      <c r="N7" s="166">
        <v>2005</v>
      </c>
      <c r="O7" s="166">
        <v>2006</v>
      </c>
      <c r="P7" s="166">
        <v>2007</v>
      </c>
      <c r="Q7" s="166">
        <v>2008</v>
      </c>
      <c r="R7" s="166">
        <v>2009</v>
      </c>
      <c r="S7" s="166">
        <v>2010</v>
      </c>
      <c r="T7" s="166">
        <v>2011</v>
      </c>
      <c r="U7" s="166">
        <v>2012</v>
      </c>
      <c r="V7" s="166">
        <v>2013</v>
      </c>
      <c r="W7" s="282">
        <v>2014</v>
      </c>
      <c r="X7" s="282">
        <v>2015</v>
      </c>
      <c r="Y7" s="282">
        <v>2016</v>
      </c>
      <c r="Z7" s="282">
        <v>2017</v>
      </c>
      <c r="AA7" s="282">
        <v>2018</v>
      </c>
      <c r="AB7" s="159"/>
    </row>
    <row r="8" spans="1:28" x14ac:dyDescent="0.2">
      <c r="A8" s="144" t="s">
        <v>75</v>
      </c>
      <c r="B8" s="146"/>
      <c r="C8" s="146"/>
      <c r="D8" s="146">
        <v>1460881</v>
      </c>
      <c r="E8" s="146">
        <v>891556</v>
      </c>
      <c r="F8" s="146"/>
      <c r="G8" s="146"/>
      <c r="H8" s="146"/>
      <c r="I8" s="146"/>
      <c r="J8" s="146">
        <v>1110749</v>
      </c>
      <c r="K8" s="146">
        <v>487793</v>
      </c>
      <c r="L8" s="146"/>
      <c r="M8" s="146"/>
      <c r="N8" s="146"/>
      <c r="O8" s="146">
        <v>1306349</v>
      </c>
      <c r="P8" s="146">
        <v>1288637</v>
      </c>
      <c r="Q8" s="146">
        <v>377937</v>
      </c>
      <c r="R8" s="270"/>
      <c r="S8" s="146"/>
      <c r="T8" s="146"/>
      <c r="U8" s="146">
        <v>1415108</v>
      </c>
      <c r="V8" s="146">
        <v>492911</v>
      </c>
      <c r="W8" s="160"/>
      <c r="X8" s="160"/>
      <c r="Y8" s="160"/>
      <c r="Z8" s="160">
        <v>1533421</v>
      </c>
      <c r="AA8" s="160">
        <v>1699267</v>
      </c>
      <c r="AB8" s="159"/>
    </row>
    <row r="9" spans="1:28" x14ac:dyDescent="0.2">
      <c r="A9" s="144" t="s">
        <v>76</v>
      </c>
      <c r="B9" s="146">
        <v>1563386</v>
      </c>
      <c r="C9" s="146">
        <v>1200938</v>
      </c>
      <c r="D9" s="146">
        <v>2454501</v>
      </c>
      <c r="E9" s="146">
        <v>3047594</v>
      </c>
      <c r="F9" s="146">
        <v>2543224</v>
      </c>
      <c r="G9" s="146">
        <v>2773457</v>
      </c>
      <c r="H9" s="146">
        <v>2226400</v>
      </c>
      <c r="I9" s="146">
        <v>1744098</v>
      </c>
      <c r="J9" s="146">
        <v>4513348</v>
      </c>
      <c r="K9" s="146">
        <v>4823970</v>
      </c>
      <c r="L9" s="146">
        <v>4083958</v>
      </c>
      <c r="M9" s="146">
        <v>3380407</v>
      </c>
      <c r="N9" s="146">
        <v>1706809</v>
      </c>
      <c r="O9" s="146">
        <v>3496961</v>
      </c>
      <c r="P9" s="146">
        <v>4578711</v>
      </c>
      <c r="Q9" s="146">
        <v>4226413</v>
      </c>
      <c r="R9" s="146">
        <v>2980102</v>
      </c>
      <c r="S9" s="146">
        <v>3368293</v>
      </c>
      <c r="T9" s="146">
        <v>1744597</v>
      </c>
      <c r="U9" s="146">
        <v>3701538</v>
      </c>
      <c r="V9" s="146">
        <v>4084263</v>
      </c>
      <c r="W9" s="175">
        <v>5752752</v>
      </c>
      <c r="X9" s="175">
        <v>4446880</v>
      </c>
      <c r="Y9" s="175">
        <v>3473711</v>
      </c>
      <c r="Z9" s="175">
        <v>3487253</v>
      </c>
      <c r="AA9" s="175">
        <v>5898374</v>
      </c>
      <c r="AB9" s="159"/>
    </row>
    <row r="10" spans="1:28" x14ac:dyDescent="0.2">
      <c r="A10" s="144" t="s">
        <v>77</v>
      </c>
      <c r="B10" s="146">
        <v>2236708</v>
      </c>
      <c r="C10" s="146">
        <v>2135553</v>
      </c>
      <c r="D10" s="146">
        <v>3080842</v>
      </c>
      <c r="E10" s="146">
        <v>2662243</v>
      </c>
      <c r="F10" s="146">
        <v>2236756</v>
      </c>
      <c r="G10" s="146">
        <v>3712252</v>
      </c>
      <c r="H10" s="146">
        <v>2670540</v>
      </c>
      <c r="I10" s="146">
        <v>3613843</v>
      </c>
      <c r="J10" s="146">
        <v>2712391</v>
      </c>
      <c r="K10" s="146">
        <v>3120271</v>
      </c>
      <c r="L10" s="146">
        <v>2809562</v>
      </c>
      <c r="M10" s="146">
        <v>3103453</v>
      </c>
      <c r="N10" s="146">
        <v>3401959</v>
      </c>
      <c r="O10" s="146">
        <v>3095413</v>
      </c>
      <c r="P10" s="146">
        <v>2722939</v>
      </c>
      <c r="Q10" s="146">
        <v>2504637</v>
      </c>
      <c r="R10" s="146">
        <v>3057436</v>
      </c>
      <c r="S10" s="146">
        <v>3187229</v>
      </c>
      <c r="T10" s="146">
        <v>3242425</v>
      </c>
      <c r="U10" s="146">
        <v>3329143</v>
      </c>
      <c r="V10" s="146">
        <v>2480842</v>
      </c>
      <c r="W10" s="175">
        <v>3601070</v>
      </c>
      <c r="X10" s="175">
        <v>2761480</v>
      </c>
      <c r="Y10" s="175">
        <v>3533140</v>
      </c>
      <c r="Z10" s="175">
        <v>3312828</v>
      </c>
      <c r="AA10" s="175">
        <v>3200468</v>
      </c>
      <c r="AB10" s="159"/>
    </row>
    <row r="11" spans="1:28" x14ac:dyDescent="0.2">
      <c r="A11" s="144" t="s">
        <v>78</v>
      </c>
      <c r="B11" s="146">
        <v>2737830</v>
      </c>
      <c r="C11" s="146">
        <v>2241673</v>
      </c>
      <c r="D11" s="146">
        <v>2585039</v>
      </c>
      <c r="E11" s="146">
        <v>2504661</v>
      </c>
      <c r="F11" s="146">
        <v>2348096</v>
      </c>
      <c r="G11" s="146">
        <v>4159336</v>
      </c>
      <c r="H11" s="146">
        <v>2835737</v>
      </c>
      <c r="I11" s="146">
        <v>3336206</v>
      </c>
      <c r="J11" s="146">
        <v>3703828</v>
      </c>
      <c r="K11" s="146">
        <v>3091603</v>
      </c>
      <c r="L11" s="146">
        <v>2835084</v>
      </c>
      <c r="M11" s="146">
        <v>3338426</v>
      </c>
      <c r="N11" s="146">
        <v>3141209</v>
      </c>
      <c r="O11" s="146">
        <v>3366199</v>
      </c>
      <c r="P11" s="146">
        <v>3086496</v>
      </c>
      <c r="Q11" s="146">
        <v>3194237</v>
      </c>
      <c r="R11" s="146">
        <v>3494930</v>
      </c>
      <c r="S11" s="146">
        <v>4101818</v>
      </c>
      <c r="T11" s="146">
        <v>3130681</v>
      </c>
      <c r="U11" s="146">
        <v>3748867</v>
      </c>
      <c r="V11" s="146">
        <v>3259613</v>
      </c>
      <c r="W11" s="175">
        <v>3661048</v>
      </c>
      <c r="X11" s="175">
        <v>3562916</v>
      </c>
      <c r="Y11" s="175">
        <v>3544335</v>
      </c>
      <c r="Z11" s="175">
        <v>3830910</v>
      </c>
      <c r="AA11" s="175">
        <v>3367651</v>
      </c>
      <c r="AB11" s="159"/>
    </row>
    <row r="12" spans="1:28" x14ac:dyDescent="0.2">
      <c r="A12" s="144" t="s">
        <v>79</v>
      </c>
      <c r="B12" s="146">
        <v>2556221</v>
      </c>
      <c r="C12" s="146">
        <v>2227036</v>
      </c>
      <c r="D12" s="146">
        <v>2434332</v>
      </c>
      <c r="E12" s="146">
        <v>2383707</v>
      </c>
      <c r="F12" s="146">
        <v>2710644</v>
      </c>
      <c r="G12" s="146">
        <v>4188183</v>
      </c>
      <c r="H12" s="146">
        <v>2760008</v>
      </c>
      <c r="I12" s="146">
        <v>3295374</v>
      </c>
      <c r="J12" s="146">
        <v>3746400</v>
      </c>
      <c r="K12" s="146">
        <v>3346599</v>
      </c>
      <c r="L12" s="146">
        <v>3034541</v>
      </c>
      <c r="M12" s="146">
        <v>3189774</v>
      </c>
      <c r="N12" s="146">
        <v>3251250</v>
      </c>
      <c r="O12" s="146">
        <v>3067290</v>
      </c>
      <c r="P12" s="146">
        <v>3254171</v>
      </c>
      <c r="Q12" s="146">
        <v>3383491</v>
      </c>
      <c r="R12" s="146">
        <v>3645998</v>
      </c>
      <c r="S12" s="146">
        <v>4456007</v>
      </c>
      <c r="T12" s="146">
        <v>3439596</v>
      </c>
      <c r="U12" s="146">
        <v>3969935</v>
      </c>
      <c r="V12" s="146">
        <v>3449769</v>
      </c>
      <c r="W12" s="175">
        <v>3416379</v>
      </c>
      <c r="X12" s="175">
        <v>3995027</v>
      </c>
      <c r="Y12" s="175">
        <v>3278245</v>
      </c>
      <c r="Z12" s="175">
        <v>4425619</v>
      </c>
      <c r="AA12" s="175">
        <v>3513238</v>
      </c>
      <c r="AB12" s="159"/>
    </row>
    <row r="13" spans="1:28" x14ac:dyDescent="0.2">
      <c r="A13" s="144" t="s">
        <v>80</v>
      </c>
      <c r="B13" s="146">
        <v>2507502</v>
      </c>
      <c r="C13" s="146">
        <v>2301602</v>
      </c>
      <c r="D13" s="146">
        <v>3021241</v>
      </c>
      <c r="E13" s="146">
        <v>3040376</v>
      </c>
      <c r="F13" s="146">
        <v>2744103</v>
      </c>
      <c r="G13" s="146">
        <v>3875941</v>
      </c>
      <c r="H13" s="146">
        <v>2823793</v>
      </c>
      <c r="I13" s="146">
        <v>3213993</v>
      </c>
      <c r="J13" s="146">
        <v>5048839</v>
      </c>
      <c r="K13" s="146">
        <v>5565386</v>
      </c>
      <c r="L13" s="146">
        <v>3891232</v>
      </c>
      <c r="M13" s="146">
        <v>3701053</v>
      </c>
      <c r="N13" s="146">
        <v>3165906</v>
      </c>
      <c r="O13" s="146">
        <v>6472667</v>
      </c>
      <c r="P13" s="146">
        <v>3175525</v>
      </c>
      <c r="Q13" s="146">
        <v>5186577</v>
      </c>
      <c r="R13" s="146">
        <v>3483655</v>
      </c>
      <c r="S13" s="146">
        <v>4783468</v>
      </c>
      <c r="T13" s="146">
        <v>3460596</v>
      </c>
      <c r="U13" s="146">
        <v>3813880</v>
      </c>
      <c r="V13" s="146">
        <v>3513651</v>
      </c>
      <c r="W13" s="175">
        <v>3494426</v>
      </c>
      <c r="X13" s="175">
        <v>3513412</v>
      </c>
      <c r="Y13" s="175">
        <v>3757404</v>
      </c>
      <c r="Z13" s="175">
        <v>5490753</v>
      </c>
      <c r="AA13" s="175">
        <v>4766801</v>
      </c>
      <c r="AB13" s="159"/>
    </row>
    <row r="14" spans="1:28" x14ac:dyDescent="0.2">
      <c r="A14" s="144" t="s">
        <v>81</v>
      </c>
      <c r="B14" s="146">
        <v>2820362</v>
      </c>
      <c r="C14" s="146">
        <v>2834577</v>
      </c>
      <c r="D14" s="146">
        <v>3673325</v>
      </c>
      <c r="E14" s="146">
        <v>3061870</v>
      </c>
      <c r="F14" s="146">
        <v>2898537</v>
      </c>
      <c r="G14" s="146">
        <v>4294070</v>
      </c>
      <c r="H14" s="146">
        <v>4865473</v>
      </c>
      <c r="I14" s="146">
        <v>3921328</v>
      </c>
      <c r="J14" s="146">
        <v>6333028</v>
      </c>
      <c r="K14" s="146">
        <v>6904236</v>
      </c>
      <c r="L14" s="146">
        <v>4934324</v>
      </c>
      <c r="M14" s="146">
        <v>4292243</v>
      </c>
      <c r="N14" s="146">
        <v>3787881</v>
      </c>
      <c r="O14" s="146">
        <v>5635409</v>
      </c>
      <c r="P14" s="146">
        <v>3806892</v>
      </c>
      <c r="Q14" s="146">
        <v>4234797</v>
      </c>
      <c r="R14" s="146">
        <v>4494166</v>
      </c>
      <c r="S14" s="146">
        <v>4976886</v>
      </c>
      <c r="T14" s="146">
        <v>4697412</v>
      </c>
      <c r="U14" s="146">
        <v>4072046</v>
      </c>
      <c r="V14" s="146">
        <v>3123578</v>
      </c>
      <c r="W14" s="175">
        <v>3586029</v>
      </c>
      <c r="X14" s="175">
        <v>4224580</v>
      </c>
      <c r="Y14" s="175">
        <v>5296344</v>
      </c>
      <c r="Z14" s="175">
        <v>6844334</v>
      </c>
      <c r="AA14" s="175">
        <v>5410501</v>
      </c>
      <c r="AB14" s="159"/>
    </row>
    <row r="15" spans="1:28" x14ac:dyDescent="0.2">
      <c r="A15" s="144" t="s">
        <v>82</v>
      </c>
      <c r="B15" s="146">
        <v>2896097</v>
      </c>
      <c r="C15" s="146">
        <v>2865994</v>
      </c>
      <c r="D15" s="146">
        <v>3613466</v>
      </c>
      <c r="E15" s="146">
        <v>3333654</v>
      </c>
      <c r="F15" s="146">
        <v>3435663</v>
      </c>
      <c r="G15" s="146">
        <v>5949486</v>
      </c>
      <c r="H15" s="146">
        <v>4872277</v>
      </c>
      <c r="I15" s="146">
        <v>4572053</v>
      </c>
      <c r="J15" s="146">
        <v>5914058</v>
      </c>
      <c r="K15" s="146">
        <v>6182406</v>
      </c>
      <c r="L15" s="146">
        <v>4978143</v>
      </c>
      <c r="M15" s="146">
        <v>5106854</v>
      </c>
      <c r="N15" s="146">
        <v>4507279</v>
      </c>
      <c r="O15" s="146">
        <v>5742376</v>
      </c>
      <c r="P15" s="146">
        <v>6259950</v>
      </c>
      <c r="Q15" s="146">
        <v>4469789</v>
      </c>
      <c r="R15" s="146">
        <v>4993887</v>
      </c>
      <c r="S15" s="146">
        <v>5057247</v>
      </c>
      <c r="T15" s="146">
        <v>5158041</v>
      </c>
      <c r="U15" s="146">
        <v>4529297</v>
      </c>
      <c r="V15" s="146">
        <v>3264666</v>
      </c>
      <c r="W15" s="175">
        <v>4511359</v>
      </c>
      <c r="X15" s="175">
        <v>6686634</v>
      </c>
      <c r="Y15" s="175">
        <v>6983361</v>
      </c>
      <c r="Z15" s="175">
        <v>6591709</v>
      </c>
      <c r="AA15" s="175">
        <v>6317746</v>
      </c>
      <c r="AB15" s="159"/>
    </row>
    <row r="16" spans="1:28" x14ac:dyDescent="0.2">
      <c r="A16" s="144" t="s">
        <v>83</v>
      </c>
      <c r="B16" s="146">
        <v>3056232</v>
      </c>
      <c r="C16" s="146">
        <v>3156231</v>
      </c>
      <c r="D16" s="146">
        <v>3565344</v>
      </c>
      <c r="E16" s="146">
        <v>3579654</v>
      </c>
      <c r="F16" s="146">
        <v>3242716</v>
      </c>
      <c r="G16" s="146">
        <v>5742323</v>
      </c>
      <c r="H16" s="146">
        <v>5026377</v>
      </c>
      <c r="I16" s="146">
        <v>4875575</v>
      </c>
      <c r="J16" s="146">
        <v>5228219</v>
      </c>
      <c r="K16" s="146">
        <v>5021782</v>
      </c>
      <c r="L16" s="146">
        <v>4868729</v>
      </c>
      <c r="M16" s="146">
        <v>5468278</v>
      </c>
      <c r="N16" s="146">
        <v>4690117</v>
      </c>
      <c r="O16" s="146">
        <v>4986327</v>
      </c>
      <c r="P16" s="146">
        <v>6269031</v>
      </c>
      <c r="Q16" s="146">
        <v>5261490</v>
      </c>
      <c r="R16" s="146">
        <v>5273201</v>
      </c>
      <c r="S16" s="146">
        <v>5726707</v>
      </c>
      <c r="T16" s="146">
        <v>6041266</v>
      </c>
      <c r="U16" s="146">
        <v>4630051</v>
      </c>
      <c r="V16" s="146">
        <v>4232432</v>
      </c>
      <c r="W16" s="175">
        <v>4783958</v>
      </c>
      <c r="X16" s="175">
        <v>6807745</v>
      </c>
      <c r="Y16" s="175">
        <v>6944389</v>
      </c>
      <c r="Z16" s="175">
        <v>6011282</v>
      </c>
      <c r="AA16" s="175">
        <v>5800755</v>
      </c>
      <c r="AB16" s="159"/>
    </row>
    <row r="17" spans="1:28" x14ac:dyDescent="0.2">
      <c r="A17" s="144" t="s">
        <v>84</v>
      </c>
      <c r="B17" s="146">
        <v>3158972</v>
      </c>
      <c r="C17" s="146">
        <v>3102642</v>
      </c>
      <c r="D17" s="146">
        <v>3250456</v>
      </c>
      <c r="E17" s="146">
        <v>3827258</v>
      </c>
      <c r="F17" s="146">
        <v>3101544</v>
      </c>
      <c r="G17" s="146">
        <v>5111217</v>
      </c>
      <c r="H17" s="146">
        <v>3768048</v>
      </c>
      <c r="I17" s="146">
        <v>3773065</v>
      </c>
      <c r="J17" s="146">
        <v>4944783</v>
      </c>
      <c r="K17" s="146">
        <v>3781792</v>
      </c>
      <c r="L17" s="146">
        <v>4857519</v>
      </c>
      <c r="M17" s="146">
        <v>4472645</v>
      </c>
      <c r="N17" s="146">
        <v>3894144</v>
      </c>
      <c r="O17" s="146">
        <v>3586557</v>
      </c>
      <c r="P17" s="146">
        <v>4867074</v>
      </c>
      <c r="Q17" s="146">
        <v>7558093</v>
      </c>
      <c r="R17" s="146">
        <v>4835859</v>
      </c>
      <c r="S17" s="146">
        <v>4860448</v>
      </c>
      <c r="T17" s="146">
        <v>6073190</v>
      </c>
      <c r="U17" s="146">
        <v>4378080</v>
      </c>
      <c r="V17" s="146">
        <v>4749709</v>
      </c>
      <c r="W17" s="175">
        <v>6757236</v>
      </c>
      <c r="X17" s="175">
        <v>5805523</v>
      </c>
      <c r="Y17" s="175">
        <v>6788194</v>
      </c>
      <c r="Z17" s="175">
        <v>5078972</v>
      </c>
      <c r="AA17" s="175">
        <v>6204105</v>
      </c>
      <c r="AB17" s="159"/>
    </row>
    <row r="18" spans="1:28" x14ac:dyDescent="0.2">
      <c r="A18" s="144" t="s">
        <v>85</v>
      </c>
      <c r="B18" s="146">
        <v>2779010</v>
      </c>
      <c r="C18" s="146">
        <v>2807438</v>
      </c>
      <c r="D18" s="146">
        <v>2454384</v>
      </c>
      <c r="E18" s="146">
        <v>3076494</v>
      </c>
      <c r="F18" s="146">
        <v>2494401</v>
      </c>
      <c r="G18" s="146">
        <v>4219660</v>
      </c>
      <c r="H18" s="146">
        <v>3100726</v>
      </c>
      <c r="I18" s="146">
        <v>3304193</v>
      </c>
      <c r="J18" s="146">
        <v>3838732</v>
      </c>
      <c r="K18" s="146">
        <v>3054671</v>
      </c>
      <c r="L18" s="146">
        <v>3060539</v>
      </c>
      <c r="M18" s="146">
        <v>3627357</v>
      </c>
      <c r="N18" s="146">
        <v>3083647</v>
      </c>
      <c r="O18" s="146">
        <v>3164360</v>
      </c>
      <c r="P18" s="146">
        <v>3378472</v>
      </c>
      <c r="Q18" s="146">
        <v>6430788</v>
      </c>
      <c r="R18" s="146">
        <v>4351282</v>
      </c>
      <c r="S18" s="146">
        <v>3645215</v>
      </c>
      <c r="T18" s="146">
        <v>4611274</v>
      </c>
      <c r="U18" s="146">
        <v>3394637</v>
      </c>
      <c r="V18" s="146">
        <v>4319039</v>
      </c>
      <c r="W18" s="175">
        <v>4811308</v>
      </c>
      <c r="X18" s="175">
        <v>3550970</v>
      </c>
      <c r="Y18" s="175">
        <v>5133741</v>
      </c>
      <c r="Z18" s="175">
        <v>4067114</v>
      </c>
      <c r="AA18" s="175">
        <v>4579067</v>
      </c>
      <c r="AB18" s="159"/>
    </row>
    <row r="19" spans="1:28" x14ac:dyDescent="0.2">
      <c r="A19" s="144" t="s">
        <v>86</v>
      </c>
      <c r="B19" s="146">
        <v>2322357</v>
      </c>
      <c r="C19" s="146">
        <v>2686904</v>
      </c>
      <c r="D19" s="146">
        <v>2292767</v>
      </c>
      <c r="E19" s="146">
        <v>2673637</v>
      </c>
      <c r="F19" s="146">
        <v>2980856</v>
      </c>
      <c r="G19" s="146">
        <v>3313986</v>
      </c>
      <c r="H19" s="146">
        <v>2910486</v>
      </c>
      <c r="I19" s="146">
        <v>2650260</v>
      </c>
      <c r="J19" s="146">
        <v>3687701</v>
      </c>
      <c r="K19" s="146">
        <v>3648363</v>
      </c>
      <c r="L19" s="146">
        <v>3873646</v>
      </c>
      <c r="M19" s="146">
        <v>4238937</v>
      </c>
      <c r="N19" s="146">
        <v>2856756</v>
      </c>
      <c r="O19" s="146">
        <v>4245458</v>
      </c>
      <c r="P19" s="146">
        <v>4473113</v>
      </c>
      <c r="Q19" s="146">
        <v>7123393</v>
      </c>
      <c r="R19" s="146">
        <v>3035863</v>
      </c>
      <c r="S19" s="146">
        <v>3557575</v>
      </c>
      <c r="T19" s="146">
        <v>4037048</v>
      </c>
      <c r="U19" s="146">
        <v>4589380</v>
      </c>
      <c r="V19" s="146">
        <v>5144401</v>
      </c>
      <c r="W19" s="175">
        <v>5357519</v>
      </c>
      <c r="X19" s="175">
        <v>3125955</v>
      </c>
      <c r="Y19" s="175">
        <v>3819510</v>
      </c>
      <c r="Z19" s="175">
        <v>4786570</v>
      </c>
      <c r="AA19" s="175">
        <v>5226108</v>
      </c>
      <c r="AB19" s="159"/>
    </row>
    <row r="20" spans="1:28" x14ac:dyDescent="0.2">
      <c r="A20" s="144" t="s">
        <v>87</v>
      </c>
      <c r="B20" s="146">
        <v>2302700</v>
      </c>
      <c r="C20" s="146">
        <v>2532144</v>
      </c>
      <c r="D20" s="146">
        <v>2047956</v>
      </c>
      <c r="E20" s="146">
        <v>2265409</v>
      </c>
      <c r="F20" s="146">
        <v>2746329</v>
      </c>
      <c r="G20" s="146">
        <v>2864889</v>
      </c>
      <c r="H20" s="146">
        <v>2667507</v>
      </c>
      <c r="I20" s="146">
        <v>3879109</v>
      </c>
      <c r="J20" s="146">
        <v>4195022</v>
      </c>
      <c r="K20" s="146">
        <v>2807321</v>
      </c>
      <c r="L20" s="146">
        <v>3061686</v>
      </c>
      <c r="M20" s="146">
        <v>3114350</v>
      </c>
      <c r="N20" s="146">
        <v>3801746</v>
      </c>
      <c r="O20" s="146">
        <v>2848261</v>
      </c>
      <c r="P20" s="146">
        <v>3544408</v>
      </c>
      <c r="Q20" s="146">
        <v>5447913</v>
      </c>
      <c r="R20" s="146">
        <v>4922858</v>
      </c>
      <c r="S20" s="146">
        <v>5043475</v>
      </c>
      <c r="T20" s="146">
        <v>3974408</v>
      </c>
      <c r="U20" s="146">
        <v>2872643</v>
      </c>
      <c r="V20" s="146">
        <v>3311594</v>
      </c>
      <c r="W20" s="175">
        <v>3703665</v>
      </c>
      <c r="X20" s="175">
        <v>4811341</v>
      </c>
      <c r="Y20" s="175">
        <v>4423423</v>
      </c>
      <c r="Z20" s="175">
        <v>3911365</v>
      </c>
      <c r="AA20" s="175">
        <v>3362811</v>
      </c>
      <c r="AB20" s="159"/>
    </row>
    <row r="21" spans="1:28" x14ac:dyDescent="0.2">
      <c r="A21" s="144" t="s">
        <v>88</v>
      </c>
      <c r="B21" s="146">
        <v>2124788</v>
      </c>
      <c r="C21" s="146">
        <v>2316453</v>
      </c>
      <c r="D21" s="146">
        <v>2034761</v>
      </c>
      <c r="E21" s="146">
        <v>2801519</v>
      </c>
      <c r="F21" s="146">
        <v>3249958</v>
      </c>
      <c r="G21" s="146">
        <v>2816177</v>
      </c>
      <c r="H21" s="146">
        <v>2771036</v>
      </c>
      <c r="I21" s="146">
        <v>2637302</v>
      </c>
      <c r="J21" s="146">
        <v>3157479</v>
      </c>
      <c r="K21" s="146">
        <v>3136659</v>
      </c>
      <c r="L21" s="146">
        <v>2970892</v>
      </c>
      <c r="M21" s="146">
        <v>3032011</v>
      </c>
      <c r="N21" s="146">
        <v>3427565</v>
      </c>
      <c r="O21" s="146">
        <v>3068195</v>
      </c>
      <c r="P21" s="146">
        <v>3274810</v>
      </c>
      <c r="Q21" s="146">
        <v>3638783</v>
      </c>
      <c r="R21" s="146">
        <v>3585162</v>
      </c>
      <c r="S21" s="146">
        <v>4788121</v>
      </c>
      <c r="T21" s="146">
        <v>3053628</v>
      </c>
      <c r="U21" s="146">
        <v>3006844</v>
      </c>
      <c r="V21" s="146">
        <v>3469735</v>
      </c>
      <c r="W21" s="175">
        <v>3441338</v>
      </c>
      <c r="X21" s="175">
        <v>3579570</v>
      </c>
      <c r="Y21" s="175">
        <v>4607970</v>
      </c>
      <c r="Z21" s="175">
        <v>4205797</v>
      </c>
      <c r="AA21" s="175">
        <v>3976613</v>
      </c>
      <c r="AB21" s="159"/>
    </row>
    <row r="22" spans="1:28" x14ac:dyDescent="0.2">
      <c r="A22" s="144" t="s">
        <v>89</v>
      </c>
      <c r="B22" s="146">
        <v>2334885</v>
      </c>
      <c r="C22" s="146">
        <v>2786688</v>
      </c>
      <c r="D22" s="146">
        <v>2240957</v>
      </c>
      <c r="E22" s="146">
        <v>2791530</v>
      </c>
      <c r="F22" s="146">
        <v>2867821</v>
      </c>
      <c r="G22" s="146">
        <v>3555738</v>
      </c>
      <c r="H22" s="146">
        <v>2679410</v>
      </c>
      <c r="I22" s="146">
        <v>5070070</v>
      </c>
      <c r="J22" s="146">
        <v>4545401</v>
      </c>
      <c r="K22" s="146">
        <v>3547528</v>
      </c>
      <c r="L22" s="146">
        <v>3043449</v>
      </c>
      <c r="M22" s="146">
        <v>3534475</v>
      </c>
      <c r="N22" s="146">
        <v>2955024</v>
      </c>
      <c r="O22" s="146">
        <v>4937026</v>
      </c>
      <c r="P22" s="146">
        <v>2941440</v>
      </c>
      <c r="Q22" s="146">
        <v>4024449</v>
      </c>
      <c r="R22" s="146">
        <v>3507938</v>
      </c>
      <c r="S22" s="146">
        <v>4896499</v>
      </c>
      <c r="T22" s="146">
        <v>2839662</v>
      </c>
      <c r="U22" s="146">
        <v>4962016</v>
      </c>
      <c r="V22" s="146">
        <v>2839235</v>
      </c>
      <c r="W22" s="175">
        <v>3219298</v>
      </c>
      <c r="X22" s="175">
        <v>4932073</v>
      </c>
      <c r="Y22" s="175">
        <v>3698357</v>
      </c>
      <c r="Z22" s="175">
        <v>3714282</v>
      </c>
      <c r="AA22" s="175">
        <v>3533390</v>
      </c>
      <c r="AB22" s="159"/>
    </row>
    <row r="23" spans="1:28" x14ac:dyDescent="0.2">
      <c r="A23" s="144" t="s">
        <v>90</v>
      </c>
      <c r="B23" s="146">
        <v>2890409</v>
      </c>
      <c r="C23" s="146">
        <v>2766728</v>
      </c>
      <c r="D23" s="146">
        <v>3137596</v>
      </c>
      <c r="E23" s="146">
        <v>2828996</v>
      </c>
      <c r="F23" s="146">
        <v>3141372</v>
      </c>
      <c r="G23" s="146">
        <v>4506873</v>
      </c>
      <c r="H23" s="146">
        <v>2874440</v>
      </c>
      <c r="I23" s="146">
        <v>5038887</v>
      </c>
      <c r="J23" s="146">
        <v>4108524</v>
      </c>
      <c r="K23" s="146">
        <v>4535876</v>
      </c>
      <c r="L23" s="146">
        <v>3007996</v>
      </c>
      <c r="M23" s="146">
        <v>4764611</v>
      </c>
      <c r="N23" s="146">
        <v>4054750</v>
      </c>
      <c r="O23" s="146">
        <v>5223164</v>
      </c>
      <c r="P23" s="146">
        <v>2822447</v>
      </c>
      <c r="Q23" s="146">
        <v>4292785</v>
      </c>
      <c r="R23" s="146">
        <v>4654545</v>
      </c>
      <c r="S23" s="146">
        <v>4413176</v>
      </c>
      <c r="T23" s="146">
        <v>2515940</v>
      </c>
      <c r="U23" s="146">
        <v>4933705</v>
      </c>
      <c r="V23" s="146">
        <v>2915372</v>
      </c>
      <c r="W23" s="175">
        <v>3667317</v>
      </c>
      <c r="X23" s="175">
        <v>3360817</v>
      </c>
      <c r="Y23" s="175">
        <v>4469081</v>
      </c>
      <c r="Z23" s="175">
        <v>5452062</v>
      </c>
      <c r="AA23" s="175">
        <v>4322328</v>
      </c>
      <c r="AB23" s="159"/>
    </row>
    <row r="24" spans="1:28" x14ac:dyDescent="0.2">
      <c r="A24" s="144" t="s">
        <v>91</v>
      </c>
      <c r="B24" s="146">
        <v>2556746</v>
      </c>
      <c r="C24" s="146">
        <v>2893484</v>
      </c>
      <c r="D24" s="146">
        <v>3309881</v>
      </c>
      <c r="E24" s="146">
        <v>2699042</v>
      </c>
      <c r="F24" s="146">
        <v>3267897</v>
      </c>
      <c r="G24" s="146">
        <v>4929117</v>
      </c>
      <c r="H24" s="146">
        <v>3178344</v>
      </c>
      <c r="I24" s="146">
        <v>5147179</v>
      </c>
      <c r="J24" s="146">
        <v>3676821</v>
      </c>
      <c r="K24" s="146">
        <v>2996245</v>
      </c>
      <c r="L24" s="146">
        <v>2963942</v>
      </c>
      <c r="M24" s="146">
        <v>4723462</v>
      </c>
      <c r="N24" s="146">
        <v>4093047</v>
      </c>
      <c r="O24" s="146">
        <v>4249319</v>
      </c>
      <c r="P24" s="146">
        <v>2334280</v>
      </c>
      <c r="Q24" s="146">
        <v>3997098</v>
      </c>
      <c r="R24" s="146">
        <v>4485745</v>
      </c>
      <c r="S24" s="146">
        <v>4073383</v>
      </c>
      <c r="T24" s="146">
        <v>3322404</v>
      </c>
      <c r="U24" s="146">
        <v>4328069</v>
      </c>
      <c r="V24" s="146">
        <v>4074702</v>
      </c>
      <c r="W24" s="175">
        <v>5449359</v>
      </c>
      <c r="X24" s="175">
        <v>3518134</v>
      </c>
      <c r="Y24" s="175">
        <v>4607578</v>
      </c>
      <c r="Z24" s="175">
        <v>3801791</v>
      </c>
      <c r="AA24" s="175">
        <v>2921115</v>
      </c>
      <c r="AB24" s="159"/>
    </row>
    <row r="25" spans="1:28" x14ac:dyDescent="0.2">
      <c r="A25" s="144" t="s">
        <v>92</v>
      </c>
      <c r="B25" s="146">
        <v>2800183</v>
      </c>
      <c r="C25" s="146">
        <v>2600875</v>
      </c>
      <c r="D25" s="146">
        <v>2621410</v>
      </c>
      <c r="E25" s="146">
        <v>2587281</v>
      </c>
      <c r="F25" s="146">
        <v>2503496</v>
      </c>
      <c r="G25" s="146">
        <v>3526467</v>
      </c>
      <c r="H25" s="146">
        <v>2597769</v>
      </c>
      <c r="I25" s="146">
        <v>4910622</v>
      </c>
      <c r="J25" s="146">
        <v>4231002</v>
      </c>
      <c r="K25" s="146">
        <v>3046388</v>
      </c>
      <c r="L25" s="146">
        <v>2590536</v>
      </c>
      <c r="M25" s="146">
        <v>3632949</v>
      </c>
      <c r="N25" s="146">
        <v>3716679</v>
      </c>
      <c r="O25" s="146">
        <v>5701286</v>
      </c>
      <c r="P25" s="146">
        <v>3154979</v>
      </c>
      <c r="Q25" s="146">
        <v>2714796</v>
      </c>
      <c r="R25" s="146">
        <v>3855434</v>
      </c>
      <c r="S25" s="146">
        <v>4023735</v>
      </c>
      <c r="T25" s="146">
        <v>3501551</v>
      </c>
      <c r="U25" s="146">
        <v>6113395</v>
      </c>
      <c r="V25" s="146">
        <v>5988722</v>
      </c>
      <c r="W25" s="175">
        <v>5679642</v>
      </c>
      <c r="X25" s="175">
        <v>4997744</v>
      </c>
      <c r="Y25" s="175">
        <v>4165000</v>
      </c>
      <c r="Z25" s="175">
        <v>4818813</v>
      </c>
      <c r="AA25" s="175">
        <v>6368814</v>
      </c>
      <c r="AB25" s="159"/>
    </row>
    <row r="26" spans="1:28" x14ac:dyDescent="0.2">
      <c r="A26" s="144" t="s">
        <v>93</v>
      </c>
      <c r="B26" s="146">
        <v>2498667</v>
      </c>
      <c r="C26" s="146">
        <v>1836401</v>
      </c>
      <c r="D26" s="146">
        <v>1497237</v>
      </c>
      <c r="E26" s="146">
        <v>2189202</v>
      </c>
      <c r="F26" s="146">
        <v>2340353</v>
      </c>
      <c r="G26" s="146">
        <v>3943916</v>
      </c>
      <c r="H26" s="146">
        <v>2022159</v>
      </c>
      <c r="I26" s="146">
        <v>3474055</v>
      </c>
      <c r="J26" s="146">
        <v>3440273</v>
      </c>
      <c r="K26" s="146">
        <v>2890925</v>
      </c>
      <c r="L26" s="146">
        <v>3270557</v>
      </c>
      <c r="M26" s="146">
        <v>3448378</v>
      </c>
      <c r="N26" s="146">
        <v>2540452</v>
      </c>
      <c r="O26" s="146">
        <v>4799169</v>
      </c>
      <c r="P26" s="146">
        <v>4655597</v>
      </c>
      <c r="Q26" s="146">
        <v>3113707</v>
      </c>
      <c r="R26" s="146">
        <v>3824643</v>
      </c>
      <c r="S26" s="146">
        <v>4699942</v>
      </c>
      <c r="T26" s="146">
        <v>3932804</v>
      </c>
      <c r="U26" s="146">
        <v>4847800</v>
      </c>
      <c r="V26" s="146">
        <v>4423486</v>
      </c>
      <c r="W26" s="175">
        <v>6257800</v>
      </c>
      <c r="X26" s="175">
        <v>4818612</v>
      </c>
      <c r="Y26" s="175">
        <v>3955748</v>
      </c>
      <c r="Z26" s="175">
        <v>3780320</v>
      </c>
      <c r="AA26" s="175">
        <v>3535769</v>
      </c>
      <c r="AB26" s="159"/>
    </row>
    <row r="27" spans="1:28" x14ac:dyDescent="0.2">
      <c r="A27" s="144" t="s">
        <v>94</v>
      </c>
      <c r="B27" s="146">
        <v>2090030</v>
      </c>
      <c r="C27" s="146">
        <v>1828624</v>
      </c>
      <c r="D27" s="146">
        <v>1783587</v>
      </c>
      <c r="E27" s="146">
        <v>2260143</v>
      </c>
      <c r="F27" s="146">
        <v>3937278</v>
      </c>
      <c r="G27" s="146">
        <v>2537070</v>
      </c>
      <c r="H27" s="146">
        <v>1725670</v>
      </c>
      <c r="I27" s="146">
        <v>2563547</v>
      </c>
      <c r="J27" s="146">
        <v>2002016</v>
      </c>
      <c r="K27" s="146">
        <v>2883490</v>
      </c>
      <c r="L27" s="146">
        <v>2755540</v>
      </c>
      <c r="M27" s="146">
        <v>3521140</v>
      </c>
      <c r="N27" s="146">
        <v>3079663</v>
      </c>
      <c r="O27" s="146">
        <v>2961885</v>
      </c>
      <c r="P27" s="146">
        <v>2644462</v>
      </c>
      <c r="Q27" s="146">
        <v>2427262</v>
      </c>
      <c r="R27" s="146">
        <v>3482473</v>
      </c>
      <c r="S27" s="146">
        <v>3788408</v>
      </c>
      <c r="T27" s="146">
        <v>3639869</v>
      </c>
      <c r="U27" s="146">
        <v>3059738</v>
      </c>
      <c r="V27" s="146">
        <v>3743495</v>
      </c>
      <c r="W27" s="175">
        <v>5042482</v>
      </c>
      <c r="X27" s="175">
        <v>2750809</v>
      </c>
      <c r="Y27" s="175">
        <v>2965613</v>
      </c>
      <c r="Z27" s="175">
        <v>2773585</v>
      </c>
      <c r="AA27" s="175">
        <v>3697829</v>
      </c>
      <c r="AB27" s="159"/>
    </row>
    <row r="28" spans="1:28" x14ac:dyDescent="0.2">
      <c r="A28" s="144" t="s">
        <v>95</v>
      </c>
      <c r="B28" s="146">
        <v>1916244</v>
      </c>
      <c r="C28" s="146">
        <v>2144286</v>
      </c>
      <c r="D28" s="146">
        <v>1636373</v>
      </c>
      <c r="E28" s="146">
        <v>2469111</v>
      </c>
      <c r="F28" s="146">
        <v>3061210</v>
      </c>
      <c r="G28" s="146">
        <v>1745074</v>
      </c>
      <c r="H28" s="146">
        <v>1885980</v>
      </c>
      <c r="I28" s="146">
        <v>2071903</v>
      </c>
      <c r="J28" s="146">
        <v>2045072</v>
      </c>
      <c r="K28" s="146">
        <v>3592722</v>
      </c>
      <c r="L28" s="146">
        <v>3866774</v>
      </c>
      <c r="M28" s="146">
        <v>3051281</v>
      </c>
      <c r="N28" s="146">
        <v>2438025</v>
      </c>
      <c r="O28" s="146">
        <v>4107257</v>
      </c>
      <c r="P28" s="146">
        <v>3239515</v>
      </c>
      <c r="Q28" s="146">
        <v>2277449</v>
      </c>
      <c r="R28" s="146">
        <v>3483248</v>
      </c>
      <c r="S28" s="146">
        <v>4625475</v>
      </c>
      <c r="T28" s="146">
        <v>3443307</v>
      </c>
      <c r="U28" s="146">
        <v>4184307</v>
      </c>
      <c r="V28" s="146">
        <v>3887899</v>
      </c>
      <c r="W28" s="175">
        <v>3103929</v>
      </c>
      <c r="X28" s="175">
        <v>3265056</v>
      </c>
      <c r="Y28" s="175">
        <v>3367626</v>
      </c>
      <c r="Z28" s="175">
        <v>2262707</v>
      </c>
      <c r="AA28" s="175">
        <v>2980579</v>
      </c>
      <c r="AB28" s="159"/>
    </row>
    <row r="29" spans="1:28" x14ac:dyDescent="0.2">
      <c r="A29" s="144" t="s">
        <v>96</v>
      </c>
      <c r="B29" s="146">
        <v>2260349</v>
      </c>
      <c r="C29" s="146">
        <v>2275812</v>
      </c>
      <c r="D29" s="146">
        <v>1810942</v>
      </c>
      <c r="E29" s="146">
        <v>2456221</v>
      </c>
      <c r="F29" s="146">
        <v>2189587</v>
      </c>
      <c r="G29" s="146">
        <v>2284953</v>
      </c>
      <c r="H29" s="146">
        <v>2382886</v>
      </c>
      <c r="I29" s="146">
        <v>2138860</v>
      </c>
      <c r="J29" s="146">
        <v>2275126</v>
      </c>
      <c r="K29" s="146">
        <v>2928574</v>
      </c>
      <c r="L29" s="146">
        <v>3258294</v>
      </c>
      <c r="M29" s="146">
        <v>3316454</v>
      </c>
      <c r="N29" s="146">
        <v>4674706</v>
      </c>
      <c r="O29" s="146">
        <v>4948290</v>
      </c>
      <c r="P29" s="146">
        <v>4468876</v>
      </c>
      <c r="Q29" s="146">
        <v>3113461</v>
      </c>
      <c r="R29" s="146">
        <v>3145766</v>
      </c>
      <c r="S29" s="146">
        <v>2352803</v>
      </c>
      <c r="T29" s="146">
        <v>3662299</v>
      </c>
      <c r="U29" s="146">
        <v>2800920</v>
      </c>
      <c r="V29" s="146">
        <v>3897947</v>
      </c>
      <c r="W29" s="175">
        <v>3682057</v>
      </c>
      <c r="X29" s="175">
        <v>2790606</v>
      </c>
      <c r="Y29" s="175">
        <v>3086191</v>
      </c>
      <c r="Z29" s="175">
        <v>2778637</v>
      </c>
      <c r="AA29" s="175">
        <v>2398048</v>
      </c>
      <c r="AB29" s="159"/>
    </row>
    <row r="30" spans="1:28" x14ac:dyDescent="0.2">
      <c r="A30" s="144" t="s">
        <v>97</v>
      </c>
      <c r="B30" s="146">
        <v>1949715</v>
      </c>
      <c r="C30" s="146">
        <v>1880203</v>
      </c>
      <c r="D30" s="146">
        <v>1938652</v>
      </c>
      <c r="E30" s="146">
        <v>1738500</v>
      </c>
      <c r="F30" s="146">
        <v>1914472</v>
      </c>
      <c r="G30" s="146">
        <v>2680510</v>
      </c>
      <c r="H30" s="146">
        <v>1456242</v>
      </c>
      <c r="I30" s="146">
        <v>2019477</v>
      </c>
      <c r="J30" s="146">
        <v>2180611</v>
      </c>
      <c r="K30" s="146">
        <v>2113741</v>
      </c>
      <c r="L30" s="146">
        <v>2323967</v>
      </c>
      <c r="M30" s="146">
        <v>3538295</v>
      </c>
      <c r="N30" s="146">
        <v>2620372</v>
      </c>
      <c r="O30" s="146">
        <v>3195558</v>
      </c>
      <c r="P30" s="146">
        <v>2388231</v>
      </c>
      <c r="Q30" s="146">
        <v>3119308</v>
      </c>
      <c r="R30" s="146">
        <v>2472353</v>
      </c>
      <c r="S30" s="146">
        <v>2781196</v>
      </c>
      <c r="T30" s="146">
        <v>3338391</v>
      </c>
      <c r="U30" s="146">
        <v>2821544</v>
      </c>
      <c r="V30" s="146">
        <v>3496801</v>
      </c>
      <c r="W30" s="175">
        <v>4193718</v>
      </c>
      <c r="X30" s="175">
        <v>2362539</v>
      </c>
      <c r="Y30" s="175">
        <v>3107267</v>
      </c>
      <c r="Z30" s="175">
        <v>2884871</v>
      </c>
      <c r="AA30" s="175">
        <v>2200441</v>
      </c>
      <c r="AB30" s="159"/>
    </row>
    <row r="31" spans="1:28" x14ac:dyDescent="0.2">
      <c r="A31" s="144" t="s">
        <v>98</v>
      </c>
      <c r="B31" s="146">
        <v>1518738</v>
      </c>
      <c r="C31" s="146">
        <v>1710524</v>
      </c>
      <c r="D31" s="146">
        <v>1748299</v>
      </c>
      <c r="E31" s="146">
        <v>1424803</v>
      </c>
      <c r="F31" s="146">
        <v>1840537</v>
      </c>
      <c r="G31" s="146">
        <v>1912594</v>
      </c>
      <c r="H31" s="146">
        <v>2113666</v>
      </c>
      <c r="I31" s="146">
        <v>2082255</v>
      </c>
      <c r="J31" s="146">
        <v>2596650</v>
      </c>
      <c r="K31" s="146">
        <v>2713538</v>
      </c>
      <c r="L31" s="146">
        <v>2192487</v>
      </c>
      <c r="M31" s="146">
        <v>4422263</v>
      </c>
      <c r="N31" s="146">
        <v>2617151</v>
      </c>
      <c r="O31" s="146">
        <v>2089556</v>
      </c>
      <c r="P31" s="146">
        <v>2243958</v>
      </c>
      <c r="Q31" s="146">
        <v>2408041</v>
      </c>
      <c r="R31" s="146">
        <v>2652537</v>
      </c>
      <c r="S31" s="146">
        <v>2535405</v>
      </c>
      <c r="T31" s="146">
        <v>4274961</v>
      </c>
      <c r="U31" s="146">
        <v>3516456</v>
      </c>
      <c r="V31" s="146">
        <v>2721501</v>
      </c>
      <c r="W31" s="175">
        <v>2861909</v>
      </c>
      <c r="X31" s="175">
        <v>1606750</v>
      </c>
      <c r="Y31" s="175">
        <v>3123418</v>
      </c>
      <c r="Z31" s="175">
        <v>2244996</v>
      </c>
      <c r="AA31" s="175">
        <v>2976357</v>
      </c>
      <c r="AB31" s="159"/>
    </row>
    <row r="32" spans="1:28" x14ac:dyDescent="0.2">
      <c r="A32" s="144" t="s">
        <v>99</v>
      </c>
      <c r="B32" s="146">
        <v>2116910</v>
      </c>
      <c r="C32" s="146">
        <v>1776519</v>
      </c>
      <c r="D32" s="146">
        <v>1520107</v>
      </c>
      <c r="E32" s="146">
        <v>1213505</v>
      </c>
      <c r="F32" s="146">
        <v>1609574</v>
      </c>
      <c r="G32" s="146">
        <v>1857252</v>
      </c>
      <c r="H32" s="146">
        <v>1695062</v>
      </c>
      <c r="I32" s="146">
        <v>1960766</v>
      </c>
      <c r="J32" s="146">
        <v>2225353</v>
      </c>
      <c r="K32" s="146">
        <v>2916569</v>
      </c>
      <c r="L32" s="146">
        <v>1766599</v>
      </c>
      <c r="M32" s="146">
        <v>3560392</v>
      </c>
      <c r="N32" s="146">
        <v>2437708</v>
      </c>
      <c r="O32" s="146">
        <v>2222015</v>
      </c>
      <c r="P32" s="146">
        <v>3342271</v>
      </c>
      <c r="Q32" s="146">
        <v>2480206</v>
      </c>
      <c r="R32" s="146">
        <v>2363872</v>
      </c>
      <c r="S32" s="146">
        <v>2514334</v>
      </c>
      <c r="T32" s="146">
        <v>3609931</v>
      </c>
      <c r="U32" s="146">
        <v>2863469</v>
      </c>
      <c r="V32" s="146">
        <v>2331937</v>
      </c>
      <c r="W32" s="175">
        <v>1995827</v>
      </c>
      <c r="X32" s="175">
        <v>3656419</v>
      </c>
      <c r="Y32" s="175">
        <v>2453650</v>
      </c>
      <c r="Z32" s="175">
        <v>2061313</v>
      </c>
      <c r="AA32" s="175">
        <v>2299947</v>
      </c>
      <c r="AB32" s="159"/>
    </row>
    <row r="33" spans="1:28" x14ac:dyDescent="0.2">
      <c r="A33" s="144" t="s">
        <v>100</v>
      </c>
      <c r="B33" s="146">
        <v>1522641</v>
      </c>
      <c r="C33" s="146">
        <v>1239397</v>
      </c>
      <c r="D33" s="146">
        <v>2881790</v>
      </c>
      <c r="E33" s="146">
        <v>1482218</v>
      </c>
      <c r="F33" s="146">
        <v>1922277</v>
      </c>
      <c r="G33" s="146">
        <v>1286531</v>
      </c>
      <c r="H33" s="146">
        <v>1497297</v>
      </c>
      <c r="I33" s="146">
        <v>1695681</v>
      </c>
      <c r="J33" s="146">
        <v>1505092</v>
      </c>
      <c r="K33" s="146">
        <v>4937435</v>
      </c>
      <c r="L33" s="146">
        <v>3950437</v>
      </c>
      <c r="M33" s="146">
        <v>3172854</v>
      </c>
      <c r="N33" s="146">
        <v>2155366</v>
      </c>
      <c r="O33" s="146">
        <v>4060364</v>
      </c>
      <c r="P33" s="146">
        <v>4517166</v>
      </c>
      <c r="Q33" s="146">
        <v>1666833</v>
      </c>
      <c r="R33" s="146">
        <v>2180024</v>
      </c>
      <c r="S33" s="146">
        <v>2533975</v>
      </c>
      <c r="T33" s="146">
        <v>2907735</v>
      </c>
      <c r="U33" s="146">
        <v>3461611</v>
      </c>
      <c r="V33" s="146">
        <v>3089784</v>
      </c>
      <c r="W33" s="175">
        <v>1678037</v>
      </c>
      <c r="X33" s="175">
        <v>3010587</v>
      </c>
      <c r="Y33" s="175">
        <v>2156426</v>
      </c>
      <c r="Z33" s="175">
        <v>3430436</v>
      </c>
      <c r="AA33" s="175">
        <v>1735723</v>
      </c>
      <c r="AB33" s="159"/>
    </row>
    <row r="34" spans="1:28" x14ac:dyDescent="0.2">
      <c r="A34" s="144" t="s">
        <v>101</v>
      </c>
      <c r="B34" s="146">
        <v>3600122</v>
      </c>
      <c r="C34" s="146">
        <v>2956858</v>
      </c>
      <c r="D34" s="146">
        <v>1331185</v>
      </c>
      <c r="E34" s="146">
        <v>3889228</v>
      </c>
      <c r="F34" s="146">
        <v>5626906</v>
      </c>
      <c r="G34" s="146">
        <v>4394610</v>
      </c>
      <c r="H34" s="146">
        <v>5624275</v>
      </c>
      <c r="I34" s="146">
        <v>4889156</v>
      </c>
      <c r="J34" s="146">
        <v>4454211</v>
      </c>
      <c r="K34" s="146">
        <v>3103155</v>
      </c>
      <c r="L34" s="146">
        <v>2134722</v>
      </c>
      <c r="M34" s="146">
        <v>6842280</v>
      </c>
      <c r="N34" s="146">
        <v>4552672</v>
      </c>
      <c r="O34" s="146">
        <v>1832522</v>
      </c>
      <c r="P34" s="146">
        <v>2757482</v>
      </c>
      <c r="Q34" s="146">
        <v>3490220</v>
      </c>
      <c r="R34" s="146">
        <v>3494564</v>
      </c>
      <c r="S34" s="146">
        <v>2450500</v>
      </c>
      <c r="T34" s="146">
        <v>2828042</v>
      </c>
      <c r="U34" s="146">
        <v>4443793</v>
      </c>
      <c r="V34" s="146">
        <v>4452000</v>
      </c>
      <c r="W34" s="175">
        <v>3487511</v>
      </c>
      <c r="X34" s="175">
        <v>3383334</v>
      </c>
      <c r="Y34" s="175">
        <v>3088441</v>
      </c>
      <c r="Z34" s="175">
        <v>3776550</v>
      </c>
      <c r="AA34" s="175">
        <v>2333757</v>
      </c>
      <c r="AB34" s="159"/>
    </row>
    <row r="35" spans="1:28" x14ac:dyDescent="0.2">
      <c r="A35" s="144" t="s">
        <v>102</v>
      </c>
      <c r="B35" s="146">
        <v>1804225</v>
      </c>
      <c r="C35" s="146">
        <v>1132091</v>
      </c>
      <c r="D35" s="146">
        <v>1403191</v>
      </c>
      <c r="E35" s="146">
        <v>1986136</v>
      </c>
      <c r="F35" s="146">
        <v>2257253</v>
      </c>
      <c r="G35" s="146">
        <v>1778320</v>
      </c>
      <c r="H35" s="146">
        <v>2320100</v>
      </c>
      <c r="I35" s="146">
        <v>1926818</v>
      </c>
      <c r="J35" s="146">
        <v>2727244</v>
      </c>
      <c r="K35" s="146">
        <v>3163347</v>
      </c>
      <c r="L35" s="146">
        <v>2591988</v>
      </c>
      <c r="M35" s="146">
        <v>3689404</v>
      </c>
      <c r="N35" s="146">
        <v>2558461</v>
      </c>
      <c r="O35" s="146">
        <v>2101539</v>
      </c>
      <c r="P35" s="146">
        <v>3257853</v>
      </c>
      <c r="Q35" s="146">
        <v>2834620</v>
      </c>
      <c r="R35" s="146">
        <v>5350305</v>
      </c>
      <c r="S35" s="146">
        <v>3780976</v>
      </c>
      <c r="T35" s="146">
        <v>3988530</v>
      </c>
      <c r="U35" s="146">
        <v>4542677</v>
      </c>
      <c r="V35" s="146">
        <v>3717661</v>
      </c>
      <c r="W35" s="175">
        <v>3798522</v>
      </c>
      <c r="X35" s="175">
        <v>4238961</v>
      </c>
      <c r="Y35" s="175">
        <v>4657259</v>
      </c>
      <c r="Z35" s="175">
        <v>3723952</v>
      </c>
      <c r="AA35" s="175">
        <v>3730202</v>
      </c>
      <c r="AB35" s="159"/>
    </row>
    <row r="36" spans="1:28" x14ac:dyDescent="0.2">
      <c r="A36" s="144" t="s">
        <v>103</v>
      </c>
      <c r="B36" s="146">
        <v>2193525</v>
      </c>
      <c r="C36" s="146">
        <v>1272298</v>
      </c>
      <c r="D36" s="146">
        <v>1325090</v>
      </c>
      <c r="E36" s="146">
        <v>1469819</v>
      </c>
      <c r="F36" s="146">
        <v>1804783</v>
      </c>
      <c r="G36" s="146">
        <v>2048635</v>
      </c>
      <c r="H36" s="146">
        <v>1927957</v>
      </c>
      <c r="I36" s="146">
        <v>2514947</v>
      </c>
      <c r="J36" s="146">
        <v>2790246</v>
      </c>
      <c r="K36" s="146">
        <v>3256240</v>
      </c>
      <c r="L36" s="146">
        <v>1853752</v>
      </c>
      <c r="M36" s="146">
        <v>4039639</v>
      </c>
      <c r="N36" s="146">
        <v>3608611</v>
      </c>
      <c r="O36" s="146">
        <v>2210242</v>
      </c>
      <c r="P36" s="146">
        <v>4221550</v>
      </c>
      <c r="Q36" s="146">
        <v>3522756</v>
      </c>
      <c r="R36" s="146">
        <v>4322302</v>
      </c>
      <c r="S36" s="146">
        <v>4114820</v>
      </c>
      <c r="T36" s="146">
        <v>3808198</v>
      </c>
      <c r="U36" s="146">
        <v>4018200</v>
      </c>
      <c r="V36" s="146">
        <v>2528642</v>
      </c>
      <c r="W36" s="175">
        <v>3535298</v>
      </c>
      <c r="X36" s="175">
        <v>4952962</v>
      </c>
      <c r="Y36" s="175">
        <v>3189552</v>
      </c>
      <c r="Z36" s="175">
        <v>3496576</v>
      </c>
      <c r="AA36" s="175">
        <v>2548130</v>
      </c>
      <c r="AB36" s="159"/>
    </row>
    <row r="37" spans="1:28" x14ac:dyDescent="0.2">
      <c r="A37" s="144" t="s">
        <v>104</v>
      </c>
      <c r="B37" s="146">
        <v>2030118</v>
      </c>
      <c r="C37" s="146">
        <v>1243582</v>
      </c>
      <c r="D37" s="146">
        <v>1611293</v>
      </c>
      <c r="E37" s="146">
        <v>1379535</v>
      </c>
      <c r="F37" s="146">
        <v>2018403</v>
      </c>
      <c r="G37" s="146">
        <v>2005276</v>
      </c>
      <c r="H37" s="146">
        <v>1827164</v>
      </c>
      <c r="I37" s="146">
        <v>2424890</v>
      </c>
      <c r="J37" s="146">
        <v>2469500</v>
      </c>
      <c r="K37" s="146">
        <v>2358051</v>
      </c>
      <c r="L37" s="146">
        <v>2277085</v>
      </c>
      <c r="M37" s="146">
        <v>4339057</v>
      </c>
      <c r="N37" s="146">
        <v>2681468</v>
      </c>
      <c r="O37" s="146">
        <v>2435537</v>
      </c>
      <c r="P37" s="146">
        <v>3324280</v>
      </c>
      <c r="Q37" s="146">
        <v>3148669</v>
      </c>
      <c r="R37" s="146">
        <v>5767972</v>
      </c>
      <c r="S37" s="146">
        <v>4225762</v>
      </c>
      <c r="T37" s="146">
        <v>5908980</v>
      </c>
      <c r="U37" s="146">
        <v>2829207</v>
      </c>
      <c r="V37" s="146">
        <v>2722160</v>
      </c>
      <c r="W37" s="175">
        <v>3684125</v>
      </c>
      <c r="X37" s="175">
        <v>3884458</v>
      </c>
      <c r="Y37" s="175">
        <v>3669798</v>
      </c>
      <c r="Z37" s="175">
        <v>4312143</v>
      </c>
      <c r="AA37" s="175">
        <v>3217792</v>
      </c>
      <c r="AB37" s="159"/>
    </row>
    <row r="38" spans="1:28" x14ac:dyDescent="0.2">
      <c r="A38" s="144" t="s">
        <v>105</v>
      </c>
      <c r="B38" s="146">
        <v>1912326</v>
      </c>
      <c r="C38" s="146">
        <v>1445565</v>
      </c>
      <c r="D38" s="146">
        <v>1534639</v>
      </c>
      <c r="E38" s="146">
        <v>1600056</v>
      </c>
      <c r="F38" s="146">
        <v>2002370</v>
      </c>
      <c r="G38" s="146">
        <v>2496880</v>
      </c>
      <c r="H38" s="146">
        <v>2316945</v>
      </c>
      <c r="I38" s="146">
        <v>1989481</v>
      </c>
      <c r="J38" s="146">
        <v>2311601</v>
      </c>
      <c r="K38" s="146">
        <v>2220060</v>
      </c>
      <c r="L38" s="146">
        <v>2538420</v>
      </c>
      <c r="M38" s="146">
        <v>3004881</v>
      </c>
      <c r="N38" s="146">
        <v>3467986</v>
      </c>
      <c r="O38" s="146">
        <v>2477044</v>
      </c>
      <c r="P38" s="146">
        <v>4227618</v>
      </c>
      <c r="Q38" s="146">
        <v>2747691</v>
      </c>
      <c r="R38" s="146">
        <v>3821579</v>
      </c>
      <c r="S38" s="146">
        <v>4516420</v>
      </c>
      <c r="T38" s="146">
        <v>4337829</v>
      </c>
      <c r="U38" s="146">
        <v>3667209</v>
      </c>
      <c r="V38" s="146">
        <v>3256948</v>
      </c>
      <c r="W38" s="175">
        <v>3203721</v>
      </c>
      <c r="X38" s="175">
        <v>3936012</v>
      </c>
      <c r="Y38" s="175">
        <v>3792051</v>
      </c>
      <c r="Z38" s="175">
        <v>4472587</v>
      </c>
      <c r="AA38" s="175">
        <v>3438396</v>
      </c>
      <c r="AB38" s="159"/>
    </row>
    <row r="39" spans="1:28" x14ac:dyDescent="0.2">
      <c r="A39" s="144" t="s">
        <v>106</v>
      </c>
      <c r="B39" s="146">
        <v>1695568</v>
      </c>
      <c r="C39" s="146">
        <v>1357823</v>
      </c>
      <c r="D39" s="146">
        <v>2091078</v>
      </c>
      <c r="E39" s="146">
        <v>1710294</v>
      </c>
      <c r="F39" s="146">
        <v>1851932</v>
      </c>
      <c r="G39" s="146">
        <v>2570788</v>
      </c>
      <c r="H39" s="146">
        <v>2170609</v>
      </c>
      <c r="I39" s="146">
        <v>2902498</v>
      </c>
      <c r="J39" s="146">
        <v>2748185</v>
      </c>
      <c r="K39" s="146">
        <v>2603338</v>
      </c>
      <c r="L39" s="146">
        <v>2017335</v>
      </c>
      <c r="M39" s="146">
        <v>2913336</v>
      </c>
      <c r="N39" s="146">
        <v>3417029</v>
      </c>
      <c r="O39" s="146">
        <v>4198484</v>
      </c>
      <c r="P39" s="146">
        <v>4177980</v>
      </c>
      <c r="Q39" s="146">
        <v>3161163</v>
      </c>
      <c r="R39" s="146">
        <v>3951701</v>
      </c>
      <c r="S39" s="146">
        <v>4160322</v>
      </c>
      <c r="T39" s="146">
        <v>3819357</v>
      </c>
      <c r="U39" s="146">
        <v>3610143</v>
      </c>
      <c r="V39" s="146">
        <v>3318439</v>
      </c>
      <c r="W39" s="175">
        <v>3955218</v>
      </c>
      <c r="X39" s="175">
        <v>3329720</v>
      </c>
      <c r="Y39" s="175">
        <v>4345673</v>
      </c>
      <c r="Z39" s="175">
        <v>4661163</v>
      </c>
      <c r="AA39" s="175">
        <v>3454319</v>
      </c>
      <c r="AB39" s="159"/>
    </row>
    <row r="40" spans="1:28" x14ac:dyDescent="0.2">
      <c r="A40" s="144" t="s">
        <v>107</v>
      </c>
      <c r="B40" s="146">
        <v>1614877</v>
      </c>
      <c r="C40" s="146">
        <v>1546402</v>
      </c>
      <c r="D40" s="146">
        <v>1865273</v>
      </c>
      <c r="E40" s="146">
        <v>2386746</v>
      </c>
      <c r="F40" s="146">
        <v>2801360</v>
      </c>
      <c r="G40" s="146">
        <v>2470702</v>
      </c>
      <c r="H40" s="146">
        <v>2892746</v>
      </c>
      <c r="I40" s="146">
        <v>2547446</v>
      </c>
      <c r="J40" s="146">
        <v>2828453</v>
      </c>
      <c r="K40" s="146">
        <v>3637870</v>
      </c>
      <c r="L40" s="146">
        <v>2862682</v>
      </c>
      <c r="M40" s="146">
        <v>3357292</v>
      </c>
      <c r="N40" s="146">
        <v>2972613</v>
      </c>
      <c r="O40" s="146">
        <v>3449841</v>
      </c>
      <c r="P40" s="146">
        <v>4022055</v>
      </c>
      <c r="Q40" s="146">
        <v>3143388</v>
      </c>
      <c r="R40" s="146">
        <v>3247853</v>
      </c>
      <c r="S40" s="146">
        <v>3394132</v>
      </c>
      <c r="T40" s="146">
        <v>4531994</v>
      </c>
      <c r="U40" s="146">
        <v>2711374</v>
      </c>
      <c r="V40" s="146">
        <v>3310548</v>
      </c>
      <c r="W40" s="175">
        <v>5119957</v>
      </c>
      <c r="X40" s="175">
        <v>3344979</v>
      </c>
      <c r="Y40" s="175">
        <v>4088735</v>
      </c>
      <c r="Z40" s="175">
        <v>4313277</v>
      </c>
      <c r="AA40" s="175">
        <v>3656283</v>
      </c>
      <c r="AB40" s="159"/>
    </row>
    <row r="41" spans="1:28" x14ac:dyDescent="0.2">
      <c r="A41" s="144" t="s">
        <v>108</v>
      </c>
      <c r="B41" s="146">
        <v>1930754</v>
      </c>
      <c r="C41" s="146">
        <v>1682171</v>
      </c>
      <c r="D41" s="146">
        <v>1962637</v>
      </c>
      <c r="E41" s="146">
        <v>1803788</v>
      </c>
      <c r="F41" s="146">
        <v>2120713</v>
      </c>
      <c r="G41" s="146">
        <v>2480144</v>
      </c>
      <c r="H41" s="146">
        <v>2534981</v>
      </c>
      <c r="I41" s="146">
        <v>2317476</v>
      </c>
      <c r="J41" s="146">
        <v>3012620</v>
      </c>
      <c r="K41" s="146">
        <v>2335549</v>
      </c>
      <c r="L41" s="146">
        <v>3134777</v>
      </c>
      <c r="M41" s="146">
        <v>3238408</v>
      </c>
      <c r="N41" s="146">
        <v>2626364</v>
      </c>
      <c r="O41" s="146">
        <v>3332272</v>
      </c>
      <c r="P41" s="146">
        <v>4084853</v>
      </c>
      <c r="Q41" s="146">
        <v>3792733</v>
      </c>
      <c r="R41" s="146">
        <v>2686980</v>
      </c>
      <c r="S41" s="146">
        <v>3870291</v>
      </c>
      <c r="T41" s="146">
        <v>4240317</v>
      </c>
      <c r="U41" s="146">
        <v>2903962</v>
      </c>
      <c r="V41" s="146">
        <v>3275020</v>
      </c>
      <c r="W41" s="175">
        <v>4365017</v>
      </c>
      <c r="X41" s="175">
        <v>3868887</v>
      </c>
      <c r="Y41" s="175">
        <v>3105418</v>
      </c>
      <c r="Z41" s="175">
        <v>3119805</v>
      </c>
      <c r="AA41" s="175">
        <v>2867163</v>
      </c>
    </row>
    <row r="42" spans="1:28" x14ac:dyDescent="0.2">
      <c r="A42" s="144" t="s">
        <v>109</v>
      </c>
      <c r="B42" s="146">
        <v>2015949</v>
      </c>
      <c r="C42" s="146">
        <v>2094714</v>
      </c>
      <c r="D42" s="146">
        <v>2451009</v>
      </c>
      <c r="E42" s="146">
        <v>2696605</v>
      </c>
      <c r="F42" s="146">
        <v>2609250</v>
      </c>
      <c r="G42" s="146">
        <v>3018701</v>
      </c>
      <c r="H42" s="146">
        <v>3072319</v>
      </c>
      <c r="I42" s="146">
        <v>2959320</v>
      </c>
      <c r="J42" s="146">
        <v>3568532</v>
      </c>
      <c r="K42" s="146">
        <v>3222164</v>
      </c>
      <c r="L42" s="146">
        <v>3409574</v>
      </c>
      <c r="M42" s="146">
        <v>3920525</v>
      </c>
      <c r="N42" s="146">
        <v>3242229</v>
      </c>
      <c r="O42" s="146">
        <v>3265825</v>
      </c>
      <c r="P42" s="146">
        <v>3056565</v>
      </c>
      <c r="Q42" s="146">
        <v>3261394</v>
      </c>
      <c r="R42" s="146">
        <v>3478162</v>
      </c>
      <c r="S42" s="146">
        <v>4037162</v>
      </c>
      <c r="T42" s="146">
        <v>3611632</v>
      </c>
      <c r="U42" s="146">
        <v>3754071</v>
      </c>
      <c r="V42" s="146">
        <v>3767754</v>
      </c>
      <c r="W42" s="175">
        <v>4295951</v>
      </c>
      <c r="X42" s="175">
        <v>3469464</v>
      </c>
      <c r="Y42" s="175">
        <v>3720985</v>
      </c>
      <c r="Z42" s="175">
        <v>2843117</v>
      </c>
      <c r="AA42" s="175">
        <v>3636697</v>
      </c>
    </row>
    <row r="43" spans="1:28" x14ac:dyDescent="0.2">
      <c r="A43" s="144" t="s">
        <v>110</v>
      </c>
      <c r="B43" s="146">
        <v>2880620</v>
      </c>
      <c r="C43" s="146">
        <v>2506950</v>
      </c>
      <c r="D43" s="146">
        <v>2168367</v>
      </c>
      <c r="E43" s="146">
        <v>2527970</v>
      </c>
      <c r="F43" s="146">
        <v>2938710</v>
      </c>
      <c r="G43" s="146">
        <v>2662703</v>
      </c>
      <c r="H43" s="146">
        <v>3008061</v>
      </c>
      <c r="I43" s="146">
        <v>3048763</v>
      </c>
      <c r="J43" s="146">
        <v>3838078</v>
      </c>
      <c r="K43" s="146">
        <v>2703206</v>
      </c>
      <c r="L43" s="146">
        <v>3033129</v>
      </c>
      <c r="M43" s="146">
        <v>3334235</v>
      </c>
      <c r="N43" s="146">
        <v>2675546</v>
      </c>
      <c r="O43" s="146">
        <v>2291931</v>
      </c>
      <c r="P43" s="146">
        <v>2601687</v>
      </c>
      <c r="Q43" s="146">
        <v>2679382</v>
      </c>
      <c r="R43" s="146">
        <v>3737450</v>
      </c>
      <c r="S43" s="146">
        <v>4031652</v>
      </c>
      <c r="T43" s="146">
        <v>3793321</v>
      </c>
      <c r="U43" s="146">
        <v>3057166</v>
      </c>
      <c r="V43" s="146">
        <v>2873358</v>
      </c>
      <c r="W43" s="175">
        <v>3564174</v>
      </c>
      <c r="X43" s="175">
        <v>2813205</v>
      </c>
      <c r="Y43" s="175">
        <v>3341662</v>
      </c>
      <c r="Z43" s="175">
        <v>3025536</v>
      </c>
      <c r="AA43" s="175">
        <v>2796742</v>
      </c>
    </row>
    <row r="44" spans="1:28" x14ac:dyDescent="0.2">
      <c r="A44" s="144" t="s">
        <v>111</v>
      </c>
      <c r="B44" s="146">
        <v>2554544</v>
      </c>
      <c r="C44" s="146">
        <v>2340513</v>
      </c>
      <c r="D44" s="146">
        <v>1815574</v>
      </c>
      <c r="E44" s="146">
        <v>2249528</v>
      </c>
      <c r="F44" s="146">
        <v>2178174</v>
      </c>
      <c r="G44" s="146">
        <v>2531630</v>
      </c>
      <c r="H44" s="146">
        <v>2597173</v>
      </c>
      <c r="I44" s="146">
        <v>2973485</v>
      </c>
      <c r="J44" s="146">
        <v>2661899</v>
      </c>
      <c r="K44" s="146">
        <v>2167297</v>
      </c>
      <c r="L44" s="146">
        <v>2859414</v>
      </c>
      <c r="M44" s="146">
        <v>1881897</v>
      </c>
      <c r="N44" s="146">
        <v>1649618</v>
      </c>
      <c r="O44" s="146">
        <v>1624803</v>
      </c>
      <c r="P44" s="146">
        <v>1636861</v>
      </c>
      <c r="Q44" s="146">
        <v>2067317</v>
      </c>
      <c r="R44" s="146">
        <v>2335522</v>
      </c>
      <c r="S44" s="146">
        <v>2269681</v>
      </c>
      <c r="T44" s="146">
        <v>3223443</v>
      </c>
      <c r="U44" s="146">
        <v>1900679</v>
      </c>
      <c r="V44" s="146">
        <v>2114933</v>
      </c>
      <c r="W44" s="175">
        <v>2081557</v>
      </c>
      <c r="X44" s="175">
        <v>2008941</v>
      </c>
      <c r="Y44" s="175">
        <v>2330271</v>
      </c>
      <c r="Z44" s="175">
        <v>2302037</v>
      </c>
      <c r="AA44" s="175">
        <v>1880682</v>
      </c>
    </row>
    <row r="45" spans="1:28" x14ac:dyDescent="0.2">
      <c r="A45" s="144" t="s">
        <v>112</v>
      </c>
      <c r="B45" s="146">
        <v>2248615</v>
      </c>
      <c r="C45" s="146">
        <v>1725823</v>
      </c>
      <c r="D45" s="146">
        <v>1794983</v>
      </c>
      <c r="E45" s="146">
        <v>1819449</v>
      </c>
      <c r="F45" s="146">
        <v>2012263</v>
      </c>
      <c r="G45" s="146">
        <v>2369564</v>
      </c>
      <c r="H45" s="146">
        <v>1854344</v>
      </c>
      <c r="I45" s="146">
        <v>1951593</v>
      </c>
      <c r="J45" s="146">
        <v>2422334</v>
      </c>
      <c r="K45" s="146">
        <v>1871062</v>
      </c>
      <c r="L45" s="146">
        <v>2281837</v>
      </c>
      <c r="M45" s="146">
        <v>2493950</v>
      </c>
      <c r="N45" s="146">
        <v>1931088</v>
      </c>
      <c r="O45" s="146">
        <v>2311291</v>
      </c>
      <c r="P45" s="146">
        <v>1964104</v>
      </c>
      <c r="Q45" s="146">
        <v>2872220</v>
      </c>
      <c r="R45" s="146">
        <v>2543283</v>
      </c>
      <c r="S45" s="146">
        <v>2346859</v>
      </c>
      <c r="T45" s="146">
        <v>2426131</v>
      </c>
      <c r="U45" s="146">
        <v>2131698</v>
      </c>
      <c r="V45" s="146">
        <v>2350914</v>
      </c>
      <c r="W45" s="175">
        <v>2086318</v>
      </c>
      <c r="X45" s="175">
        <v>2346620</v>
      </c>
      <c r="Y45" s="175">
        <v>1925266</v>
      </c>
      <c r="Z45" s="175">
        <v>2377092</v>
      </c>
      <c r="AA45" s="175">
        <v>2315148</v>
      </c>
    </row>
    <row r="46" spans="1:28" x14ac:dyDescent="0.2">
      <c r="A46" s="144" t="s">
        <v>113</v>
      </c>
      <c r="B46" s="146">
        <v>2105356</v>
      </c>
      <c r="C46" s="146">
        <v>2574784</v>
      </c>
      <c r="D46" s="146">
        <v>2078918</v>
      </c>
      <c r="E46" s="146">
        <v>2036207</v>
      </c>
      <c r="F46" s="146">
        <v>1917674</v>
      </c>
      <c r="G46" s="146">
        <v>2681241</v>
      </c>
      <c r="H46" s="146">
        <v>2393509</v>
      </c>
      <c r="I46" s="146">
        <v>2183929</v>
      </c>
      <c r="J46" s="146">
        <v>2877622</v>
      </c>
      <c r="K46" s="146">
        <v>2191289</v>
      </c>
      <c r="L46" s="146">
        <v>2240399</v>
      </c>
      <c r="M46" s="146">
        <v>2305300</v>
      </c>
      <c r="N46" s="146">
        <v>2086358</v>
      </c>
      <c r="O46" s="146">
        <v>2424347</v>
      </c>
      <c r="P46" s="146">
        <v>2319742</v>
      </c>
      <c r="Q46" s="146">
        <v>1991655</v>
      </c>
      <c r="R46" s="146">
        <v>2588281</v>
      </c>
      <c r="S46" s="146">
        <v>2465822</v>
      </c>
      <c r="T46" s="146">
        <v>2787715</v>
      </c>
      <c r="U46" s="146">
        <v>2585530</v>
      </c>
      <c r="V46" s="146">
        <v>2143271</v>
      </c>
      <c r="W46" s="175">
        <v>2191065</v>
      </c>
      <c r="X46" s="175">
        <v>2203036</v>
      </c>
      <c r="Y46" s="175">
        <v>2446127</v>
      </c>
      <c r="Z46" s="175">
        <v>2695080</v>
      </c>
      <c r="AA46" s="175">
        <v>2897343</v>
      </c>
    </row>
    <row r="47" spans="1:28" x14ac:dyDescent="0.2">
      <c r="A47" s="144" t="s">
        <v>114</v>
      </c>
      <c r="B47" s="146">
        <v>2140869</v>
      </c>
      <c r="C47" s="146">
        <v>2400929</v>
      </c>
      <c r="D47" s="146">
        <v>2180618</v>
      </c>
      <c r="E47" s="146">
        <v>1975794</v>
      </c>
      <c r="F47" s="146">
        <v>1865077</v>
      </c>
      <c r="G47" s="146">
        <v>2668247</v>
      </c>
      <c r="H47" s="146">
        <v>2376743</v>
      </c>
      <c r="I47" s="146">
        <v>2330125</v>
      </c>
      <c r="J47" s="146">
        <v>2862252</v>
      </c>
      <c r="K47" s="146">
        <v>2459621</v>
      </c>
      <c r="L47" s="146">
        <v>2917311</v>
      </c>
      <c r="M47" s="146">
        <v>2544225</v>
      </c>
      <c r="N47" s="146">
        <v>2049841</v>
      </c>
      <c r="O47" s="146">
        <v>2978404</v>
      </c>
      <c r="P47" s="146">
        <v>2336941</v>
      </c>
      <c r="Q47" s="146">
        <v>2336542</v>
      </c>
      <c r="R47" s="146">
        <v>2204631</v>
      </c>
      <c r="S47" s="146">
        <v>2909053</v>
      </c>
      <c r="T47" s="146">
        <v>2464596</v>
      </c>
      <c r="U47" s="146">
        <v>3291940</v>
      </c>
      <c r="V47" s="146">
        <v>2689422</v>
      </c>
      <c r="W47" s="175">
        <v>2162972</v>
      </c>
      <c r="X47" s="175">
        <v>2274129</v>
      </c>
      <c r="Y47" s="175">
        <v>2473645</v>
      </c>
      <c r="Z47" s="175">
        <v>2797697</v>
      </c>
      <c r="AA47" s="175">
        <v>2554401</v>
      </c>
    </row>
    <row r="48" spans="1:28" x14ac:dyDescent="0.2">
      <c r="A48" s="144" t="s">
        <v>115</v>
      </c>
      <c r="B48" s="146">
        <v>2473483</v>
      </c>
      <c r="C48" s="146">
        <v>2197000</v>
      </c>
      <c r="D48" s="146">
        <v>2448444</v>
      </c>
      <c r="E48" s="146">
        <v>3353300</v>
      </c>
      <c r="F48" s="146">
        <v>2230610</v>
      </c>
      <c r="G48" s="146">
        <v>3001514</v>
      </c>
      <c r="H48" s="146">
        <v>2370049</v>
      </c>
      <c r="I48" s="146">
        <v>2811857</v>
      </c>
      <c r="J48" s="146">
        <v>2833176</v>
      </c>
      <c r="K48" s="146">
        <v>2949796</v>
      </c>
      <c r="L48" s="146">
        <v>2754243</v>
      </c>
      <c r="M48" s="146">
        <v>2506317</v>
      </c>
      <c r="N48" s="146">
        <v>2374916</v>
      </c>
      <c r="O48" s="146">
        <v>2706920</v>
      </c>
      <c r="P48" s="146">
        <v>2305342</v>
      </c>
      <c r="Q48" s="146">
        <v>2699068</v>
      </c>
      <c r="R48" s="146">
        <v>2979999</v>
      </c>
      <c r="S48" s="146">
        <v>2639164</v>
      </c>
      <c r="T48" s="146">
        <v>2219197</v>
      </c>
      <c r="U48" s="146">
        <v>3525867</v>
      </c>
      <c r="V48" s="146">
        <v>2722674</v>
      </c>
      <c r="W48" s="175">
        <v>2694153</v>
      </c>
      <c r="X48" s="175">
        <v>2208750</v>
      </c>
      <c r="Y48" s="175">
        <v>3128167</v>
      </c>
      <c r="Z48" s="175">
        <v>3142860</v>
      </c>
      <c r="AA48" s="175">
        <v>3200355</v>
      </c>
    </row>
    <row r="49" spans="1:27" x14ac:dyDescent="0.2">
      <c r="A49" s="144" t="s">
        <v>116</v>
      </c>
      <c r="B49" s="146">
        <v>3244966</v>
      </c>
      <c r="C49" s="146">
        <v>2137520</v>
      </c>
      <c r="D49" s="146">
        <v>3142480</v>
      </c>
      <c r="E49" s="146">
        <v>2918834</v>
      </c>
      <c r="F49" s="146">
        <v>2304000</v>
      </c>
      <c r="G49" s="146">
        <v>3083365</v>
      </c>
      <c r="H49" s="146">
        <v>2101112</v>
      </c>
      <c r="I49" s="146">
        <v>2747931</v>
      </c>
      <c r="J49" s="146">
        <v>3049224</v>
      </c>
      <c r="K49" s="146">
        <v>3409986</v>
      </c>
      <c r="L49" s="146">
        <v>2425032</v>
      </c>
      <c r="M49" s="146">
        <v>3345150</v>
      </c>
      <c r="N49" s="146">
        <v>2098918</v>
      </c>
      <c r="O49" s="146">
        <v>2618012</v>
      </c>
      <c r="P49" s="146">
        <v>2272660</v>
      </c>
      <c r="Q49" s="146">
        <v>2656570</v>
      </c>
      <c r="R49" s="146">
        <v>3074438</v>
      </c>
      <c r="S49" s="146">
        <v>2865158</v>
      </c>
      <c r="T49" s="146">
        <v>3198411</v>
      </c>
      <c r="U49" s="146">
        <v>3627130</v>
      </c>
      <c r="V49" s="146">
        <v>3213327</v>
      </c>
      <c r="W49" s="175">
        <v>3608280</v>
      </c>
      <c r="X49" s="175">
        <v>3558370</v>
      </c>
      <c r="Y49" s="175">
        <v>3638866</v>
      </c>
      <c r="Z49" s="175">
        <v>3132076</v>
      </c>
      <c r="AA49" s="175">
        <v>3450553</v>
      </c>
    </row>
    <row r="50" spans="1:27" x14ac:dyDescent="0.2">
      <c r="A50" s="144" t="s">
        <v>117</v>
      </c>
      <c r="B50" s="146">
        <v>3059397</v>
      </c>
      <c r="C50" s="146">
        <v>2259647</v>
      </c>
      <c r="D50" s="146">
        <v>2968823</v>
      </c>
      <c r="E50" s="146">
        <v>2560244</v>
      </c>
      <c r="F50" s="146">
        <v>2762468</v>
      </c>
      <c r="G50" s="146">
        <v>3195588</v>
      </c>
      <c r="H50" s="146">
        <v>3622787</v>
      </c>
      <c r="I50" s="146">
        <v>2720088</v>
      </c>
      <c r="J50" s="146">
        <v>3903949</v>
      </c>
      <c r="K50" s="146">
        <v>3540662</v>
      </c>
      <c r="L50" s="146">
        <v>3128512</v>
      </c>
      <c r="M50" s="146">
        <v>3543611</v>
      </c>
      <c r="N50" s="146">
        <v>2555467</v>
      </c>
      <c r="O50" s="146">
        <v>3000712</v>
      </c>
      <c r="P50" s="146">
        <v>2464015</v>
      </c>
      <c r="Q50" s="146">
        <v>2799163</v>
      </c>
      <c r="R50" s="146">
        <v>2806408</v>
      </c>
      <c r="S50" s="146">
        <v>3502771</v>
      </c>
      <c r="T50" s="146">
        <v>3027856</v>
      </c>
      <c r="U50" s="146">
        <v>3728202</v>
      </c>
      <c r="V50" s="146">
        <v>4077992</v>
      </c>
      <c r="W50" s="175">
        <v>4987044</v>
      </c>
      <c r="X50" s="175">
        <v>4921262</v>
      </c>
      <c r="Y50" s="175">
        <v>3655377</v>
      </c>
      <c r="Z50" s="175">
        <v>4338528</v>
      </c>
      <c r="AA50" s="175">
        <v>3976023</v>
      </c>
    </row>
    <row r="51" spans="1:27" x14ac:dyDescent="0.2">
      <c r="A51" s="144" t="s">
        <v>118</v>
      </c>
      <c r="B51" s="146">
        <v>4987474</v>
      </c>
      <c r="C51" s="146">
        <v>2388782</v>
      </c>
      <c r="D51" s="146">
        <v>4536477</v>
      </c>
      <c r="E51" s="146">
        <v>4121976</v>
      </c>
      <c r="F51" s="146">
        <v>4713938</v>
      </c>
      <c r="G51" s="146">
        <v>4473895</v>
      </c>
      <c r="H51" s="146">
        <v>3354804</v>
      </c>
      <c r="I51" s="146">
        <v>2727944</v>
      </c>
      <c r="J51" s="146">
        <v>4193852</v>
      </c>
      <c r="K51" s="146">
        <v>4653895</v>
      </c>
      <c r="L51" s="146">
        <v>4627435</v>
      </c>
      <c r="M51" s="146">
        <v>3729940</v>
      </c>
      <c r="N51" s="146">
        <v>3744780</v>
      </c>
      <c r="O51" s="146">
        <v>3868574</v>
      </c>
      <c r="P51" s="146">
        <v>3476228</v>
      </c>
      <c r="Q51" s="146">
        <v>4127053</v>
      </c>
      <c r="R51" s="146">
        <v>3938297</v>
      </c>
      <c r="S51" s="146">
        <v>5030162</v>
      </c>
      <c r="T51" s="146">
        <v>4437239</v>
      </c>
      <c r="U51" s="146">
        <v>5488875</v>
      </c>
      <c r="V51" s="146">
        <v>6078220</v>
      </c>
      <c r="W51" s="175">
        <v>5694057</v>
      </c>
      <c r="X51" s="175">
        <v>6509507</v>
      </c>
      <c r="Y51" s="175">
        <v>6339710</v>
      </c>
      <c r="Z51" s="175">
        <v>6209664</v>
      </c>
      <c r="AA51" s="175">
        <v>6396217</v>
      </c>
    </row>
    <row r="52" spans="1:27" x14ac:dyDescent="0.2">
      <c r="A52" s="144" t="s">
        <v>119</v>
      </c>
      <c r="B52" s="146">
        <v>4706565</v>
      </c>
      <c r="C52" s="146">
        <v>3760961</v>
      </c>
      <c r="D52" s="146">
        <v>3290479</v>
      </c>
      <c r="E52" s="146">
        <v>4227608</v>
      </c>
      <c r="F52" s="146">
        <v>5036624</v>
      </c>
      <c r="G52" s="146">
        <v>4497408</v>
      </c>
      <c r="H52" s="146">
        <v>4470316</v>
      </c>
      <c r="I52" s="146">
        <v>4254639</v>
      </c>
      <c r="J52" s="146">
        <v>4009340</v>
      </c>
      <c r="K52" s="146">
        <v>4389237</v>
      </c>
      <c r="L52" s="146">
        <v>3929927</v>
      </c>
      <c r="M52" s="146">
        <v>5896307</v>
      </c>
      <c r="N52" s="146">
        <v>5238622</v>
      </c>
      <c r="O52" s="146">
        <v>4713664</v>
      </c>
      <c r="P52" s="146">
        <v>4239406</v>
      </c>
      <c r="Q52" s="146">
        <v>6079837</v>
      </c>
      <c r="R52" s="146">
        <v>5595082</v>
      </c>
      <c r="S52" s="146">
        <v>6510796</v>
      </c>
      <c r="T52" s="146">
        <v>7867201</v>
      </c>
      <c r="U52" s="146">
        <v>7829506</v>
      </c>
      <c r="V52" s="146">
        <v>5621409</v>
      </c>
      <c r="W52" s="175">
        <v>4131440</v>
      </c>
      <c r="X52" s="175">
        <v>4588318</v>
      </c>
      <c r="Y52" s="175">
        <v>6530527</v>
      </c>
      <c r="Z52" s="175">
        <v>5401941</v>
      </c>
      <c r="AA52" s="175">
        <v>5725572</v>
      </c>
    </row>
    <row r="53" spans="1:27" x14ac:dyDescent="0.2">
      <c r="A53" s="144" t="s">
        <v>120</v>
      </c>
      <c r="B53" s="146">
        <v>2553415</v>
      </c>
      <c r="C53" s="146">
        <v>2941936</v>
      </c>
      <c r="D53" s="146">
        <v>2740986</v>
      </c>
      <c r="E53" s="146">
        <v>3154609</v>
      </c>
      <c r="F53" s="146">
        <v>4359545</v>
      </c>
      <c r="G53" s="146">
        <v>2966012</v>
      </c>
      <c r="H53" s="146">
        <v>3898909</v>
      </c>
      <c r="I53" s="146">
        <v>4337353</v>
      </c>
      <c r="J53" s="146">
        <v>3026223</v>
      </c>
      <c r="K53" s="146">
        <v>3623596</v>
      </c>
      <c r="L53" s="146">
        <v>5223748</v>
      </c>
      <c r="M53" s="146">
        <v>3258124</v>
      </c>
      <c r="N53" s="146">
        <v>2940378</v>
      </c>
      <c r="O53" s="146">
        <v>3599282</v>
      </c>
      <c r="P53" s="146">
        <v>2656315</v>
      </c>
      <c r="Q53" s="146">
        <v>4540435</v>
      </c>
      <c r="R53" s="146">
        <v>3894608</v>
      </c>
      <c r="S53" s="146">
        <v>4035960</v>
      </c>
      <c r="T53" s="146">
        <v>5521138</v>
      </c>
      <c r="U53" s="146">
        <v>5411065</v>
      </c>
      <c r="V53" s="146">
        <v>4678157</v>
      </c>
      <c r="W53" s="175">
        <v>4545182</v>
      </c>
      <c r="X53" s="175">
        <v>3569829</v>
      </c>
      <c r="Y53" s="175">
        <v>3952421</v>
      </c>
      <c r="Z53" s="175">
        <v>3810853</v>
      </c>
      <c r="AA53" s="175">
        <v>4038363</v>
      </c>
    </row>
    <row r="54" spans="1:27" x14ac:dyDescent="0.2">
      <c r="A54" s="144" t="s">
        <v>121</v>
      </c>
      <c r="B54" s="146">
        <v>3097515</v>
      </c>
      <c r="C54" s="146">
        <v>2877879</v>
      </c>
      <c r="D54" s="146">
        <v>2327308</v>
      </c>
      <c r="E54" s="146">
        <v>2305823</v>
      </c>
      <c r="F54" s="146">
        <v>3599798</v>
      </c>
      <c r="G54" s="146">
        <v>3564441</v>
      </c>
      <c r="H54" s="146">
        <v>3586769</v>
      </c>
      <c r="I54" s="146">
        <v>3079619</v>
      </c>
      <c r="J54" s="146">
        <v>2845711</v>
      </c>
      <c r="K54" s="146">
        <v>2741641</v>
      </c>
      <c r="L54" s="146">
        <v>2991893</v>
      </c>
      <c r="M54" s="146">
        <v>3825473</v>
      </c>
      <c r="N54" s="146">
        <v>4028471</v>
      </c>
      <c r="O54" s="146">
        <v>3337395</v>
      </c>
      <c r="P54" s="146">
        <v>2634987</v>
      </c>
      <c r="Q54" s="146">
        <v>3377542</v>
      </c>
      <c r="R54" s="146">
        <v>5433973</v>
      </c>
      <c r="S54" s="146">
        <v>5156704</v>
      </c>
      <c r="T54" s="146">
        <v>6746650</v>
      </c>
      <c r="U54" s="146">
        <v>5207484</v>
      </c>
      <c r="V54" s="146">
        <v>3427123</v>
      </c>
      <c r="W54" s="175">
        <v>3291115</v>
      </c>
      <c r="X54" s="175">
        <v>4293513</v>
      </c>
      <c r="Y54" s="175">
        <v>4370439</v>
      </c>
      <c r="Z54" s="175">
        <v>3803450</v>
      </c>
      <c r="AA54" s="175">
        <v>4369282</v>
      </c>
    </row>
    <row r="55" spans="1:27" x14ac:dyDescent="0.2">
      <c r="A55" s="144" t="s">
        <v>122</v>
      </c>
      <c r="B55" s="146">
        <v>2351826</v>
      </c>
      <c r="C55" s="146">
        <v>2178038</v>
      </c>
      <c r="D55" s="146">
        <v>2975020</v>
      </c>
      <c r="E55" s="146">
        <v>2498167</v>
      </c>
      <c r="F55" s="146">
        <v>3225782</v>
      </c>
      <c r="G55" s="146">
        <v>2800947</v>
      </c>
      <c r="H55" s="146">
        <v>2433585</v>
      </c>
      <c r="I55" s="146">
        <v>2736791</v>
      </c>
      <c r="J55" s="146">
        <v>3200648</v>
      </c>
      <c r="K55" s="146">
        <v>3451781</v>
      </c>
      <c r="L55" s="146">
        <v>2993554</v>
      </c>
      <c r="M55" s="146">
        <v>2990668</v>
      </c>
      <c r="N55" s="146">
        <v>2986952</v>
      </c>
      <c r="O55" s="146">
        <v>4191239</v>
      </c>
      <c r="P55" s="146">
        <v>2924770</v>
      </c>
      <c r="Q55" s="146">
        <v>3655052</v>
      </c>
      <c r="R55" s="146">
        <v>5655361</v>
      </c>
      <c r="S55" s="146">
        <v>3654163</v>
      </c>
      <c r="T55" s="146">
        <v>6702854</v>
      </c>
      <c r="U55" s="146">
        <v>3979685</v>
      </c>
      <c r="V55" s="146">
        <v>3533425</v>
      </c>
      <c r="W55" s="175">
        <v>3940146</v>
      </c>
      <c r="X55" s="175">
        <v>4050455</v>
      </c>
      <c r="Y55" s="175">
        <v>4216300</v>
      </c>
      <c r="Z55" s="175">
        <v>3414014</v>
      </c>
      <c r="AA55" s="175">
        <v>3804355</v>
      </c>
    </row>
    <row r="56" spans="1:27" x14ac:dyDescent="0.2">
      <c r="A56" s="144" t="s">
        <v>123</v>
      </c>
      <c r="B56" s="146">
        <v>2460203</v>
      </c>
      <c r="C56" s="146">
        <v>2945728</v>
      </c>
      <c r="D56" s="146">
        <v>2559578</v>
      </c>
      <c r="E56" s="146">
        <v>3291854</v>
      </c>
      <c r="F56" s="146">
        <v>3619594</v>
      </c>
      <c r="G56" s="146">
        <v>3266383</v>
      </c>
      <c r="H56" s="146">
        <v>3538794</v>
      </c>
      <c r="I56" s="146">
        <v>2805266</v>
      </c>
      <c r="J56" s="146">
        <v>3831105</v>
      </c>
      <c r="K56" s="146">
        <v>3376189</v>
      </c>
      <c r="L56" s="146">
        <v>4505562</v>
      </c>
      <c r="M56" s="146">
        <v>3979078</v>
      </c>
      <c r="N56" s="146">
        <v>3471133</v>
      </c>
      <c r="O56" s="146">
        <v>3744980</v>
      </c>
      <c r="P56" s="146">
        <v>3187340</v>
      </c>
      <c r="Q56" s="146">
        <v>3370901</v>
      </c>
      <c r="R56" s="146">
        <v>4332235</v>
      </c>
      <c r="S56" s="146">
        <v>5083624</v>
      </c>
      <c r="T56" s="146">
        <v>5982009</v>
      </c>
      <c r="U56" s="146">
        <v>3614396</v>
      </c>
      <c r="V56" s="146">
        <v>4278484</v>
      </c>
      <c r="W56" s="175">
        <v>3711266</v>
      </c>
      <c r="X56" s="175">
        <v>3953592</v>
      </c>
      <c r="Y56" s="175">
        <v>3663386</v>
      </c>
      <c r="Z56" s="175">
        <v>3585968</v>
      </c>
      <c r="AA56" s="175">
        <v>4009882</v>
      </c>
    </row>
    <row r="57" spans="1:27" x14ac:dyDescent="0.2">
      <c r="A57" s="144" t="s">
        <v>124</v>
      </c>
      <c r="B57" s="146">
        <v>2526334</v>
      </c>
      <c r="C57" s="146">
        <v>2957111</v>
      </c>
      <c r="D57" s="146">
        <v>2558540</v>
      </c>
      <c r="E57" s="146">
        <v>3026233</v>
      </c>
      <c r="F57" s="146">
        <v>3283049</v>
      </c>
      <c r="G57" s="146">
        <v>2823724</v>
      </c>
      <c r="H57" s="146">
        <v>3795578</v>
      </c>
      <c r="I57" s="146">
        <v>3413826</v>
      </c>
      <c r="J57" s="146">
        <v>4796842</v>
      </c>
      <c r="K57" s="146">
        <v>4581365</v>
      </c>
      <c r="L57" s="146">
        <v>3828338</v>
      </c>
      <c r="M57" s="146">
        <v>3499106</v>
      </c>
      <c r="N57" s="146">
        <v>5466495</v>
      </c>
      <c r="O57" s="146">
        <v>3443887</v>
      </c>
      <c r="P57" s="146">
        <v>3305952</v>
      </c>
      <c r="Q57" s="146">
        <v>3778701</v>
      </c>
      <c r="R57" s="146">
        <v>4366319</v>
      </c>
      <c r="S57" s="146">
        <v>3974158</v>
      </c>
      <c r="T57" s="146">
        <v>5831077</v>
      </c>
      <c r="U57" s="146">
        <v>3021168</v>
      </c>
      <c r="V57" s="146">
        <v>4039989</v>
      </c>
      <c r="W57" s="175">
        <v>3530153</v>
      </c>
      <c r="X57" s="175">
        <v>3707478</v>
      </c>
      <c r="Y57" s="175">
        <v>3757514</v>
      </c>
      <c r="Z57" s="175">
        <v>3660711</v>
      </c>
      <c r="AA57" s="175">
        <v>3761301</v>
      </c>
    </row>
    <row r="58" spans="1:27" x14ac:dyDescent="0.2">
      <c r="A58" s="144" t="s">
        <v>125</v>
      </c>
      <c r="B58" s="146">
        <v>2457796</v>
      </c>
      <c r="C58" s="146">
        <v>2828739</v>
      </c>
      <c r="D58" s="146">
        <v>2858327</v>
      </c>
      <c r="E58" s="146">
        <v>3024772</v>
      </c>
      <c r="F58" s="146">
        <v>3191911</v>
      </c>
      <c r="G58" s="146">
        <v>2886867</v>
      </c>
      <c r="H58" s="146">
        <v>3717645</v>
      </c>
      <c r="I58" s="146">
        <v>3167767</v>
      </c>
      <c r="J58" s="146">
        <v>4749562</v>
      </c>
      <c r="K58" s="146">
        <v>3873355</v>
      </c>
      <c r="L58" s="146">
        <v>3677104</v>
      </c>
      <c r="M58" s="146">
        <v>4145705</v>
      </c>
      <c r="N58" s="146">
        <v>4351424</v>
      </c>
      <c r="O58" s="146">
        <v>4377827</v>
      </c>
      <c r="P58" s="146">
        <v>3316485</v>
      </c>
      <c r="Q58" s="146">
        <v>3874014</v>
      </c>
      <c r="R58" s="146">
        <v>3829467</v>
      </c>
      <c r="S58" s="146">
        <v>4027233</v>
      </c>
      <c r="T58" s="146">
        <v>5135379</v>
      </c>
      <c r="U58" s="146">
        <v>4143132</v>
      </c>
      <c r="V58" s="146">
        <v>4914791</v>
      </c>
      <c r="W58" s="175">
        <v>4771284</v>
      </c>
      <c r="X58" s="175">
        <v>3687344</v>
      </c>
      <c r="Y58" s="175">
        <v>3990880</v>
      </c>
      <c r="Z58" s="175">
        <v>5782533</v>
      </c>
      <c r="AA58" s="175">
        <v>3820873</v>
      </c>
    </row>
    <row r="59" spans="1:27" x14ac:dyDescent="0.2">
      <c r="A59" s="144" t="s">
        <v>126</v>
      </c>
      <c r="B59" s="146">
        <v>2974757</v>
      </c>
      <c r="C59" s="146">
        <v>3258649</v>
      </c>
      <c r="D59" s="146">
        <v>4079097</v>
      </c>
      <c r="E59" s="146">
        <v>3502070</v>
      </c>
      <c r="F59" s="146">
        <v>4345883</v>
      </c>
      <c r="G59" s="146">
        <v>4200121</v>
      </c>
      <c r="H59" s="146">
        <v>4512420</v>
      </c>
      <c r="I59" s="146">
        <v>3196512</v>
      </c>
      <c r="J59" s="146">
        <v>5693256</v>
      </c>
      <c r="K59" s="146">
        <v>5975916</v>
      </c>
      <c r="L59" s="146">
        <v>6277027</v>
      </c>
      <c r="M59" s="146">
        <v>5249604</v>
      </c>
      <c r="N59" s="146">
        <v>5417295</v>
      </c>
      <c r="O59" s="146">
        <v>4439743</v>
      </c>
      <c r="P59" s="146">
        <v>3903564</v>
      </c>
      <c r="Q59" s="146">
        <v>4297661</v>
      </c>
      <c r="R59" s="146">
        <v>5493634</v>
      </c>
      <c r="S59" s="146">
        <v>4290268</v>
      </c>
      <c r="T59" s="146">
        <v>5560921</v>
      </c>
      <c r="U59" s="146">
        <v>3975747</v>
      </c>
      <c r="V59" s="146">
        <v>5242930</v>
      </c>
      <c r="W59" s="175">
        <v>5868766</v>
      </c>
      <c r="X59" s="175">
        <v>7384309</v>
      </c>
      <c r="Y59" s="175">
        <v>6232700</v>
      </c>
      <c r="Z59" s="175">
        <v>5519282</v>
      </c>
      <c r="AA59" s="175">
        <v>4634402</v>
      </c>
    </row>
    <row r="60" spans="1:27" x14ac:dyDescent="0.2">
      <c r="A60" s="144" t="s">
        <v>127</v>
      </c>
      <c r="B60" s="146">
        <v>3631662</v>
      </c>
      <c r="C60" s="146">
        <v>4131877</v>
      </c>
      <c r="D60" s="146">
        <v>4039936</v>
      </c>
      <c r="E60" s="146">
        <v>3933756</v>
      </c>
      <c r="F60" s="146">
        <v>4717669</v>
      </c>
      <c r="G60" s="146">
        <v>4505140</v>
      </c>
      <c r="H60" s="146">
        <v>4141793</v>
      </c>
      <c r="I60" s="146">
        <v>3459381</v>
      </c>
      <c r="J60" s="146">
        <v>6782149</v>
      </c>
      <c r="K60" s="146">
        <v>6474091</v>
      </c>
      <c r="L60" s="146">
        <v>6170047</v>
      </c>
      <c r="M60" s="146">
        <v>4903717</v>
      </c>
      <c r="N60" s="146">
        <v>5650510</v>
      </c>
      <c r="O60" s="146">
        <v>5208600</v>
      </c>
      <c r="P60" s="146">
        <v>5074062</v>
      </c>
      <c r="Q60" s="146">
        <v>4778480</v>
      </c>
      <c r="R60" s="146">
        <v>6591094</v>
      </c>
      <c r="S60" s="146">
        <v>4527702</v>
      </c>
      <c r="T60" s="146">
        <v>5538307</v>
      </c>
      <c r="U60" s="146">
        <v>5239630</v>
      </c>
      <c r="V60" s="146">
        <v>7083939</v>
      </c>
      <c r="W60" s="175">
        <v>6372038</v>
      </c>
      <c r="X60" s="175">
        <v>7093964</v>
      </c>
      <c r="Y60" s="175">
        <v>6371638</v>
      </c>
      <c r="Z60" s="175">
        <v>6070801</v>
      </c>
      <c r="AA60" s="175">
        <v>6275103</v>
      </c>
    </row>
    <row r="61" spans="1:27" x14ac:dyDescent="0.2">
      <c r="A61" s="144" t="s">
        <v>128</v>
      </c>
      <c r="B61" s="146">
        <v>1953215</v>
      </c>
      <c r="C61" s="146">
        <v>3125695</v>
      </c>
      <c r="D61" s="146"/>
      <c r="E61" s="146"/>
      <c r="F61" s="146">
        <v>534594</v>
      </c>
      <c r="G61" s="146">
        <v>1372707</v>
      </c>
      <c r="H61" s="146">
        <v>1739349</v>
      </c>
      <c r="I61" s="146">
        <v>4348911</v>
      </c>
      <c r="J61" s="146"/>
      <c r="K61" s="146"/>
      <c r="L61" s="146">
        <v>521990</v>
      </c>
      <c r="M61" s="146">
        <v>2315743</v>
      </c>
      <c r="N61" s="146">
        <v>3686505</v>
      </c>
      <c r="O61" s="146"/>
      <c r="P61" s="146"/>
      <c r="Q61" s="146">
        <v>550521</v>
      </c>
      <c r="R61" s="146">
        <v>1839347</v>
      </c>
      <c r="S61" s="146">
        <v>2438967</v>
      </c>
      <c r="T61" s="146">
        <v>4007694</v>
      </c>
      <c r="U61" s="146"/>
      <c r="V61" s="146"/>
      <c r="W61" s="175">
        <v>693011</v>
      </c>
      <c r="X61" s="175">
        <v>1818189</v>
      </c>
      <c r="Y61" s="175">
        <v>4442044</v>
      </c>
      <c r="Z61" s="175"/>
      <c r="AA61" s="175"/>
    </row>
    <row r="62" spans="1:27" x14ac:dyDescent="0.2">
      <c r="A62" s="166" t="s">
        <v>20</v>
      </c>
      <c r="B62" s="164">
        <f>SUM(B8:B61)</f>
        <v>132723758</v>
      </c>
      <c r="C62" s="164">
        <f t="shared" ref="C62:AA62" si="0">SUM(C8:C61)</f>
        <v>124418791</v>
      </c>
      <c r="D62" s="164">
        <f t="shared" si="0"/>
        <v>130235476</v>
      </c>
      <c r="E62" s="164">
        <f t="shared" si="0"/>
        <v>136740585</v>
      </c>
      <c r="F62" s="164">
        <f t="shared" si="0"/>
        <v>149259034</v>
      </c>
      <c r="G62" s="164">
        <f t="shared" si="0"/>
        <v>170602625</v>
      </c>
      <c r="H62" s="164">
        <f t="shared" si="0"/>
        <v>153608169</v>
      </c>
      <c r="I62" s="164">
        <f t="shared" si="0"/>
        <v>165757513</v>
      </c>
      <c r="J62" s="164">
        <f t="shared" si="0"/>
        <v>187454332</v>
      </c>
      <c r="K62" s="164">
        <f t="shared" si="0"/>
        <v>184409642</v>
      </c>
      <c r="L62" s="164">
        <f t="shared" si="0"/>
        <v>173457270</v>
      </c>
      <c r="M62" s="164">
        <f t="shared" si="0"/>
        <v>195845314</v>
      </c>
      <c r="N62" s="164">
        <f t="shared" si="0"/>
        <v>175630961</v>
      </c>
      <c r="O62" s="164">
        <f t="shared" si="0"/>
        <v>188761628</v>
      </c>
      <c r="P62" s="164">
        <f t="shared" si="0"/>
        <v>178484148</v>
      </c>
      <c r="Q62" s="164">
        <f t="shared" si="0"/>
        <v>190308481</v>
      </c>
      <c r="R62" s="164">
        <f t="shared" si="0"/>
        <v>201623824</v>
      </c>
      <c r="S62" s="164">
        <f t="shared" si="0"/>
        <v>207101102</v>
      </c>
      <c r="T62" s="164">
        <f t="shared" si="0"/>
        <v>217199034</v>
      </c>
      <c r="U62" s="164">
        <f t="shared" si="0"/>
        <v>203584015</v>
      </c>
      <c r="V62" s="164">
        <f t="shared" si="0"/>
        <v>193740614</v>
      </c>
      <c r="W62" s="164">
        <f t="shared" si="0"/>
        <v>209078803</v>
      </c>
      <c r="X62" s="164">
        <f t="shared" si="0"/>
        <v>205341767</v>
      </c>
      <c r="Y62" s="164">
        <f t="shared" si="0"/>
        <v>213204574</v>
      </c>
      <c r="Z62" s="164">
        <f t="shared" si="0"/>
        <v>209371033</v>
      </c>
      <c r="AA62" s="164">
        <f t="shared" si="0"/>
        <v>201083181</v>
      </c>
    </row>
    <row r="63" spans="1:27" x14ac:dyDescent="0.2">
      <c r="C63" s="137"/>
      <c r="D63" s="137"/>
      <c r="E63" s="137"/>
      <c r="F63" s="137"/>
      <c r="G63" s="137"/>
      <c r="H63" s="137"/>
      <c r="I63" s="137"/>
      <c r="J63" s="137"/>
      <c r="K63" s="137"/>
      <c r="L63" s="137"/>
      <c r="M63" s="137"/>
      <c r="N63" s="137"/>
      <c r="O63" s="137"/>
      <c r="P63" s="137"/>
      <c r="Q63" s="137"/>
      <c r="R63" s="137"/>
      <c r="S63" s="137"/>
    </row>
    <row r="64" spans="1:27" x14ac:dyDescent="0.2">
      <c r="B64" s="186"/>
      <c r="C64" s="137"/>
      <c r="D64" s="137"/>
      <c r="E64" s="137"/>
      <c r="F64" s="137"/>
      <c r="G64" s="137"/>
      <c r="H64" s="137"/>
      <c r="I64" s="137"/>
      <c r="J64" s="137"/>
      <c r="K64" s="137"/>
      <c r="L64" s="137"/>
      <c r="M64" s="137"/>
      <c r="N64" s="137"/>
      <c r="O64" s="137"/>
      <c r="P64" s="137"/>
      <c r="Q64" s="137"/>
      <c r="R64" s="137"/>
      <c r="S64" s="137"/>
    </row>
    <row r="65" spans="1:31" s="187" customFormat="1" x14ac:dyDescent="0.2">
      <c r="A65" s="166" t="s">
        <v>35</v>
      </c>
      <c r="B65" s="166">
        <v>1993</v>
      </c>
      <c r="C65" s="166">
        <v>1994</v>
      </c>
      <c r="D65" s="166">
        <v>1995</v>
      </c>
      <c r="E65" s="166">
        <v>1996</v>
      </c>
      <c r="F65" s="166">
        <v>1997</v>
      </c>
      <c r="G65" s="166">
        <v>1998</v>
      </c>
      <c r="H65" s="166">
        <v>1999</v>
      </c>
      <c r="I65" s="166">
        <v>2000</v>
      </c>
      <c r="J65" s="166">
        <v>2001</v>
      </c>
      <c r="K65" s="166">
        <v>2002</v>
      </c>
      <c r="L65" s="166">
        <v>2003</v>
      </c>
      <c r="M65" s="166">
        <v>2004</v>
      </c>
      <c r="N65" s="166">
        <v>2005</v>
      </c>
      <c r="O65" s="166">
        <v>2006</v>
      </c>
      <c r="P65" s="166">
        <v>2007</v>
      </c>
      <c r="Q65" s="166">
        <v>2008</v>
      </c>
      <c r="R65" s="166">
        <v>2009</v>
      </c>
      <c r="S65" s="166">
        <v>2010</v>
      </c>
      <c r="T65" s="166">
        <v>2011</v>
      </c>
      <c r="U65" s="166">
        <v>2012</v>
      </c>
      <c r="V65" s="166">
        <v>2013</v>
      </c>
      <c r="W65" s="282">
        <v>2014</v>
      </c>
      <c r="X65" s="282">
        <v>2015</v>
      </c>
      <c r="Y65" s="282">
        <v>2016</v>
      </c>
      <c r="Z65" s="282">
        <v>2017</v>
      </c>
      <c r="AA65" s="282">
        <v>2018</v>
      </c>
      <c r="AC65" s="350"/>
      <c r="AD65" s="351"/>
      <c r="AE65" s="351"/>
    </row>
    <row r="66" spans="1:31" s="147" customFormat="1" x14ac:dyDescent="0.2">
      <c r="A66" s="144" t="s">
        <v>75</v>
      </c>
      <c r="B66" s="271"/>
      <c r="C66" s="272"/>
      <c r="D66" s="146">
        <v>7677784.2145140609</v>
      </c>
      <c r="E66" s="146">
        <v>4852304.6480180863</v>
      </c>
      <c r="F66" s="146"/>
      <c r="G66" s="146"/>
      <c r="H66" s="146"/>
      <c r="I66" s="146"/>
      <c r="J66" s="146">
        <v>6243825.5799999982</v>
      </c>
      <c r="K66" s="146">
        <v>3143193.69</v>
      </c>
      <c r="L66" s="146"/>
      <c r="M66" s="146"/>
      <c r="N66" s="146"/>
      <c r="O66" s="146">
        <v>8101621.71</v>
      </c>
      <c r="P66" s="146">
        <v>8028073.0500000007</v>
      </c>
      <c r="Q66" s="146">
        <v>2500628.19</v>
      </c>
      <c r="R66" s="146"/>
      <c r="S66" s="146"/>
      <c r="T66" s="146"/>
      <c r="U66" s="146">
        <v>9218147.3800000008</v>
      </c>
      <c r="V66" s="175">
        <v>3511440.64</v>
      </c>
      <c r="W66" s="283"/>
      <c r="X66" s="283"/>
      <c r="Y66" s="283"/>
      <c r="Z66" s="283">
        <v>10529952.359999999</v>
      </c>
      <c r="AA66" s="283">
        <v>11732861.140000001</v>
      </c>
      <c r="AC66" s="352"/>
      <c r="AD66" s="353"/>
      <c r="AE66" s="353"/>
    </row>
    <row r="67" spans="1:31" s="147" customFormat="1" x14ac:dyDescent="0.2">
      <c r="A67" s="144" t="s">
        <v>76</v>
      </c>
      <c r="B67" s="146">
        <v>8702901.409696063</v>
      </c>
      <c r="C67" s="146">
        <v>6587869.3268003846</v>
      </c>
      <c r="D67" s="146">
        <v>13040392.434260173</v>
      </c>
      <c r="E67" s="146">
        <v>16485158.630824886</v>
      </c>
      <c r="F67" s="146">
        <v>13798454.670000002</v>
      </c>
      <c r="G67" s="146">
        <v>15439826.459999999</v>
      </c>
      <c r="H67" s="146">
        <v>12492642.180000003</v>
      </c>
      <c r="I67" s="146">
        <v>9949988.9500000011</v>
      </c>
      <c r="J67" s="146">
        <v>24794047.640000001</v>
      </c>
      <c r="K67" s="146">
        <v>27305559.309999999</v>
      </c>
      <c r="L67" s="146">
        <v>23904450.029999997</v>
      </c>
      <c r="M67" s="146">
        <v>20653933.98</v>
      </c>
      <c r="N67" s="146">
        <v>10608584.07</v>
      </c>
      <c r="O67" s="146">
        <v>20964083.34</v>
      </c>
      <c r="P67" s="146">
        <v>27752300.18</v>
      </c>
      <c r="Q67" s="146">
        <v>26040423.240000002</v>
      </c>
      <c r="R67" s="146">
        <v>18910928.800000001</v>
      </c>
      <c r="S67" s="146">
        <v>24192420.780000001</v>
      </c>
      <c r="T67" s="146">
        <v>11368148.970000001</v>
      </c>
      <c r="U67" s="146">
        <v>22695331.400000002</v>
      </c>
      <c r="V67" s="175">
        <v>27245698.050000001</v>
      </c>
      <c r="W67" s="175">
        <v>38187473.280000001</v>
      </c>
      <c r="X67" s="175">
        <v>30010861.300000001</v>
      </c>
      <c r="Y67" s="175">
        <v>24524207.75</v>
      </c>
      <c r="Z67" s="175">
        <v>23482755.420000002</v>
      </c>
      <c r="AA67" s="175">
        <v>39949916.939999998</v>
      </c>
      <c r="AC67" s="352"/>
      <c r="AD67" s="353"/>
      <c r="AE67" s="353"/>
    </row>
    <row r="68" spans="1:31" s="147" customFormat="1" x14ac:dyDescent="0.2">
      <c r="A68" s="144" t="s">
        <v>77</v>
      </c>
      <c r="B68" s="146">
        <v>11703254.176721949</v>
      </c>
      <c r="C68" s="146">
        <v>11181236.422509402</v>
      </c>
      <c r="D68" s="146">
        <v>16649831.772509478</v>
      </c>
      <c r="E68" s="146">
        <v>14293923.077274883</v>
      </c>
      <c r="F68" s="146">
        <v>11599281.48</v>
      </c>
      <c r="G68" s="146">
        <v>20563543.84</v>
      </c>
      <c r="H68" s="146">
        <v>14440045.929999998</v>
      </c>
      <c r="I68" s="146">
        <v>20187649.34</v>
      </c>
      <c r="J68" s="146">
        <v>14510180.029999999</v>
      </c>
      <c r="K68" s="146">
        <v>17333263.760000005</v>
      </c>
      <c r="L68" s="146">
        <v>16045064.610000001</v>
      </c>
      <c r="M68" s="146">
        <v>18164735.52</v>
      </c>
      <c r="N68" s="146">
        <v>20296227.5</v>
      </c>
      <c r="O68" s="146">
        <v>18093857.870000001</v>
      </c>
      <c r="P68" s="146">
        <v>16053719.800000001</v>
      </c>
      <c r="Q68" s="146">
        <v>14825985.680000002</v>
      </c>
      <c r="R68" s="146">
        <v>18513462.199999999</v>
      </c>
      <c r="S68" s="146">
        <v>22014134.16</v>
      </c>
      <c r="T68" s="146">
        <v>19948886.190000001</v>
      </c>
      <c r="U68" s="146">
        <v>20179268.140000001</v>
      </c>
      <c r="V68" s="175">
        <v>15407905.91</v>
      </c>
      <c r="W68" s="175">
        <v>22693588.93</v>
      </c>
      <c r="X68" s="175">
        <v>17383224.379999999</v>
      </c>
      <c r="Y68" s="175">
        <v>23449178.800000001</v>
      </c>
      <c r="Z68" s="175">
        <v>21472135.989999998</v>
      </c>
      <c r="AA68" s="175">
        <v>21081597.949999999</v>
      </c>
      <c r="AC68" s="352"/>
      <c r="AD68" s="353"/>
      <c r="AE68" s="353"/>
    </row>
    <row r="69" spans="1:31" s="147" customFormat="1" x14ac:dyDescent="0.2">
      <c r="A69" s="144" t="s">
        <v>78</v>
      </c>
      <c r="B69" s="146">
        <v>14384240.735292099</v>
      </c>
      <c r="C69" s="146">
        <v>11651779.918500755</v>
      </c>
      <c r="D69" s="146">
        <v>13652300.07454757</v>
      </c>
      <c r="E69" s="146">
        <v>13218810.074440856</v>
      </c>
      <c r="F69" s="146">
        <v>12097855.49</v>
      </c>
      <c r="G69" s="146">
        <v>22800899.099999998</v>
      </c>
      <c r="H69" s="146">
        <v>15167158.929999998</v>
      </c>
      <c r="I69" s="146">
        <v>18264139.259999998</v>
      </c>
      <c r="J69" s="146">
        <v>20192580.490000002</v>
      </c>
      <c r="K69" s="146">
        <v>16961770.57</v>
      </c>
      <c r="L69" s="146">
        <v>15958788.910000002</v>
      </c>
      <c r="M69" s="146">
        <v>19379094.460000001</v>
      </c>
      <c r="N69" s="146">
        <v>18215721.789999999</v>
      </c>
      <c r="O69" s="146">
        <v>19168449.600000001</v>
      </c>
      <c r="P69" s="146">
        <v>17490255.859999999</v>
      </c>
      <c r="Q69" s="146">
        <v>18919872.800000001</v>
      </c>
      <c r="R69" s="146">
        <v>20896964.050000001</v>
      </c>
      <c r="S69" s="146">
        <v>27291277.25</v>
      </c>
      <c r="T69" s="146">
        <v>18749038.59</v>
      </c>
      <c r="U69" s="146">
        <v>22145193.52</v>
      </c>
      <c r="V69" s="175">
        <v>20189798.57</v>
      </c>
      <c r="W69" s="175">
        <v>22508362.390000001</v>
      </c>
      <c r="X69" s="175">
        <v>22721680.239999998</v>
      </c>
      <c r="Y69" s="175">
        <v>23464069.82</v>
      </c>
      <c r="Z69" s="175">
        <v>24693614.879999999</v>
      </c>
      <c r="AA69" s="175">
        <v>21585881.329999998</v>
      </c>
      <c r="AC69" s="352"/>
      <c r="AD69" s="353"/>
      <c r="AE69" s="353"/>
    </row>
    <row r="70" spans="1:31" s="147" customFormat="1" x14ac:dyDescent="0.2">
      <c r="A70" s="144" t="s">
        <v>79</v>
      </c>
      <c r="B70" s="146">
        <v>13258038.712903438</v>
      </c>
      <c r="C70" s="146">
        <v>11548438.388491929</v>
      </c>
      <c r="D70" s="146">
        <v>12770183.86875969</v>
      </c>
      <c r="E70" s="146">
        <v>12524816.870618043</v>
      </c>
      <c r="F70" s="146">
        <v>14139435.789999999</v>
      </c>
      <c r="G70" s="146">
        <v>22892485.07</v>
      </c>
      <c r="H70" s="146">
        <v>14636607.429999998</v>
      </c>
      <c r="I70" s="146">
        <v>17967339.560000002</v>
      </c>
      <c r="J70" s="146">
        <v>20243191.989999998</v>
      </c>
      <c r="K70" s="146">
        <v>18253660.539999999</v>
      </c>
      <c r="L70" s="146">
        <v>16658634.529999997</v>
      </c>
      <c r="M70" s="146">
        <v>18057128.130000003</v>
      </c>
      <c r="N70" s="146">
        <v>18558302.98</v>
      </c>
      <c r="O70" s="146">
        <v>17871672.82</v>
      </c>
      <c r="P70" s="146">
        <v>18894528.5</v>
      </c>
      <c r="Q70" s="146">
        <v>19197871.530000001</v>
      </c>
      <c r="R70" s="146">
        <v>21229718.440000001</v>
      </c>
      <c r="S70" s="146">
        <v>28355587.5</v>
      </c>
      <c r="T70" s="146">
        <v>20281960.510000002</v>
      </c>
      <c r="U70" s="146">
        <v>23861668.280000001</v>
      </c>
      <c r="V70" s="175">
        <v>21519735.210000001</v>
      </c>
      <c r="W70" s="175">
        <v>20699965.640000001</v>
      </c>
      <c r="X70" s="175">
        <v>25259428.489999998</v>
      </c>
      <c r="Y70" s="175">
        <v>20299507.969999999</v>
      </c>
      <c r="Z70" s="175">
        <v>28475404.879999999</v>
      </c>
      <c r="AA70" s="175">
        <v>22375192.390000001</v>
      </c>
      <c r="AC70" s="352"/>
      <c r="AD70" s="353"/>
      <c r="AE70" s="353"/>
    </row>
    <row r="71" spans="1:31" s="147" customFormat="1" x14ac:dyDescent="0.2">
      <c r="A71" s="144" t="s">
        <v>80</v>
      </c>
      <c r="B71" s="146">
        <v>12983166.731965663</v>
      </c>
      <c r="C71" s="146">
        <v>12027802.127273588</v>
      </c>
      <c r="D71" s="146">
        <v>16142225.633692453</v>
      </c>
      <c r="E71" s="146">
        <v>16445064.539291447</v>
      </c>
      <c r="F71" s="146">
        <v>14402245.869999997</v>
      </c>
      <c r="G71" s="146">
        <v>21302473.189999998</v>
      </c>
      <c r="H71" s="146">
        <v>14912137.5</v>
      </c>
      <c r="I71" s="146">
        <v>17537281.440000001</v>
      </c>
      <c r="J71" s="146">
        <v>27410803.999999996</v>
      </c>
      <c r="K71" s="146">
        <v>31311225.009999998</v>
      </c>
      <c r="L71" s="146">
        <v>22103663.899999999</v>
      </c>
      <c r="M71" s="146">
        <v>21535083.550000001</v>
      </c>
      <c r="N71" s="146">
        <v>18628473.580000002</v>
      </c>
      <c r="O71" s="146">
        <v>39516255.560000002</v>
      </c>
      <c r="P71" s="146">
        <v>18737300</v>
      </c>
      <c r="Q71" s="146">
        <v>31428395.490000002</v>
      </c>
      <c r="R71" s="146">
        <v>20296799.859999999</v>
      </c>
      <c r="S71" s="146">
        <v>30562589.300000001</v>
      </c>
      <c r="T71" s="146">
        <v>20193214.640000001</v>
      </c>
      <c r="U71" s="146">
        <v>24064974.890000001</v>
      </c>
      <c r="V71" s="175">
        <v>21766435.32</v>
      </c>
      <c r="W71" s="175">
        <v>21273476.760000002</v>
      </c>
      <c r="X71" s="175">
        <v>22614636.23</v>
      </c>
      <c r="Y71" s="175">
        <v>24019384.539999999</v>
      </c>
      <c r="Z71" s="175">
        <v>35944263.149999999</v>
      </c>
      <c r="AA71" s="175">
        <v>31372364.039999999</v>
      </c>
      <c r="AC71" s="352"/>
      <c r="AD71" s="353"/>
      <c r="AE71" s="353"/>
    </row>
    <row r="72" spans="1:31" s="147" customFormat="1" x14ac:dyDescent="0.2">
      <c r="A72" s="144" t="s">
        <v>81</v>
      </c>
      <c r="B72" s="146">
        <v>14357954.561045922</v>
      </c>
      <c r="C72" s="146">
        <v>14579958.289948884</v>
      </c>
      <c r="D72" s="146">
        <v>19269362.16855678</v>
      </c>
      <c r="E72" s="146">
        <v>16548989.949036295</v>
      </c>
      <c r="F72" s="146">
        <v>15201170.719999999</v>
      </c>
      <c r="G72" s="146">
        <v>23143220.859999996</v>
      </c>
      <c r="H72" s="146">
        <v>26239494.140000001</v>
      </c>
      <c r="I72" s="146">
        <v>20943030.439999998</v>
      </c>
      <c r="J72" s="146">
        <v>35093268.950000003</v>
      </c>
      <c r="K72" s="146">
        <v>39103046.270000003</v>
      </c>
      <c r="L72" s="146">
        <v>28265669.07</v>
      </c>
      <c r="M72" s="146">
        <v>25267497.25</v>
      </c>
      <c r="N72" s="146">
        <v>22603122.830000002</v>
      </c>
      <c r="O72" s="146">
        <v>34239551.010000005</v>
      </c>
      <c r="P72" s="146">
        <v>23022366.609999999</v>
      </c>
      <c r="Q72" s="146">
        <v>25689748.720000003</v>
      </c>
      <c r="R72" s="146">
        <v>27754209.09</v>
      </c>
      <c r="S72" s="146">
        <v>32184862.350000001</v>
      </c>
      <c r="T72" s="146">
        <v>29043692.52</v>
      </c>
      <c r="U72" s="146">
        <v>26303376.359999999</v>
      </c>
      <c r="V72" s="175">
        <v>19414498.600000001</v>
      </c>
      <c r="W72" s="175">
        <v>22022586.469999999</v>
      </c>
      <c r="X72" s="175">
        <v>26602000.640000001</v>
      </c>
      <c r="Y72" s="175">
        <v>34194923.759999998</v>
      </c>
      <c r="Z72" s="175">
        <v>45947320.859999999</v>
      </c>
      <c r="AA72" s="175">
        <v>36980075.57</v>
      </c>
      <c r="AC72" s="352"/>
      <c r="AD72" s="353"/>
      <c r="AE72" s="353"/>
    </row>
    <row r="73" spans="1:31" s="147" customFormat="1" x14ac:dyDescent="0.2">
      <c r="A73" s="144" t="s">
        <v>82</v>
      </c>
      <c r="B73" s="146">
        <v>15082456.624443371</v>
      </c>
      <c r="C73" s="146">
        <v>15036756.677648079</v>
      </c>
      <c r="D73" s="146">
        <v>19194754.38176588</v>
      </c>
      <c r="E73" s="146">
        <v>17506152.99478472</v>
      </c>
      <c r="F73" s="146">
        <v>18206658.550000001</v>
      </c>
      <c r="G73" s="146">
        <v>32534912.300000001</v>
      </c>
      <c r="H73" s="146">
        <v>25960705.920000002</v>
      </c>
      <c r="I73" s="146">
        <v>24655177.129999999</v>
      </c>
      <c r="J73" s="146">
        <v>32622102.789999999</v>
      </c>
      <c r="K73" s="146">
        <v>34911240.950000003</v>
      </c>
      <c r="L73" s="146">
        <v>28720652.619999997</v>
      </c>
      <c r="M73" s="146">
        <v>30195531.890000001</v>
      </c>
      <c r="N73" s="146">
        <v>26951026.960000001</v>
      </c>
      <c r="O73" s="146">
        <v>34857868.120000005</v>
      </c>
      <c r="P73" s="146">
        <v>38318247.810000002</v>
      </c>
      <c r="Q73" s="146">
        <v>27259616.790000003</v>
      </c>
      <c r="R73" s="146">
        <v>30741677.09</v>
      </c>
      <c r="S73" s="146">
        <v>32420422.890000001</v>
      </c>
      <c r="T73" s="146">
        <v>32529741.950000003</v>
      </c>
      <c r="U73" s="146">
        <v>29243324.260000002</v>
      </c>
      <c r="V73" s="175">
        <v>20859282.84</v>
      </c>
      <c r="W73" s="175">
        <v>27975937.870000001</v>
      </c>
      <c r="X73" s="175">
        <v>44122794.740000002</v>
      </c>
      <c r="Y73" s="175">
        <v>45957365.200000003</v>
      </c>
      <c r="Z73" s="175">
        <v>43525830.399999999</v>
      </c>
      <c r="AA73" s="175">
        <v>42707531.380000003</v>
      </c>
      <c r="AC73" s="352"/>
      <c r="AD73" s="353"/>
      <c r="AE73" s="353"/>
    </row>
    <row r="74" spans="1:31" s="147" customFormat="1" x14ac:dyDescent="0.2">
      <c r="A74" s="144" t="s">
        <v>83</v>
      </c>
      <c r="B74" s="146">
        <v>15894577.388456866</v>
      </c>
      <c r="C74" s="146">
        <v>16466253.580646293</v>
      </c>
      <c r="D74" s="146">
        <v>18950121.578091249</v>
      </c>
      <c r="E74" s="146">
        <v>19299684.735432353</v>
      </c>
      <c r="F74" s="146">
        <v>16795626.030000001</v>
      </c>
      <c r="G74" s="146">
        <v>31385199.310000002</v>
      </c>
      <c r="H74" s="146">
        <v>26730152.429999996</v>
      </c>
      <c r="I74" s="146">
        <v>26262185.420000002</v>
      </c>
      <c r="J74" s="146">
        <v>28699588.09</v>
      </c>
      <c r="K74" s="146">
        <v>28155736.900000002</v>
      </c>
      <c r="L74" s="146">
        <v>27965487.339999996</v>
      </c>
      <c r="M74" s="146">
        <v>32329903.270000003</v>
      </c>
      <c r="N74" s="146">
        <v>28139479.09</v>
      </c>
      <c r="O74" s="146">
        <v>30074111.41</v>
      </c>
      <c r="P74" s="146">
        <v>38424452.940000005</v>
      </c>
      <c r="Q74" s="146">
        <v>32251330.620000001</v>
      </c>
      <c r="R74" s="146">
        <v>32751763.640000001</v>
      </c>
      <c r="S74" s="146">
        <v>36362706.240000002</v>
      </c>
      <c r="T74" s="146">
        <v>38306053.170000002</v>
      </c>
      <c r="U74" s="146">
        <v>29682842.400000002</v>
      </c>
      <c r="V74" s="175">
        <v>26977497.859999999</v>
      </c>
      <c r="W74" s="175">
        <v>29784116.800000001</v>
      </c>
      <c r="X74" s="175">
        <v>43967734.560000002</v>
      </c>
      <c r="Y74" s="175">
        <v>44595188.560000002</v>
      </c>
      <c r="Z74" s="175">
        <v>39498660.670000002</v>
      </c>
      <c r="AA74" s="175">
        <v>39019090.460000001</v>
      </c>
      <c r="AC74" s="352"/>
      <c r="AD74" s="353"/>
      <c r="AE74" s="353"/>
    </row>
    <row r="75" spans="1:31" s="147" customFormat="1" x14ac:dyDescent="0.2">
      <c r="A75" s="144" t="s">
        <v>84</v>
      </c>
      <c r="B75" s="146">
        <v>16422005.863189204</v>
      </c>
      <c r="C75" s="146">
        <v>16199937.648351951</v>
      </c>
      <c r="D75" s="146">
        <v>17351151.06630465</v>
      </c>
      <c r="E75" s="146">
        <v>20755325.27284563</v>
      </c>
      <c r="F75" s="146">
        <v>16521501.209999999</v>
      </c>
      <c r="G75" s="146">
        <v>27856843.139999997</v>
      </c>
      <c r="H75" s="146">
        <v>20025444.099999998</v>
      </c>
      <c r="I75" s="146">
        <v>20309672.579999998</v>
      </c>
      <c r="J75" s="146">
        <v>27371068.649999999</v>
      </c>
      <c r="K75" s="146">
        <v>21131947.48</v>
      </c>
      <c r="L75" s="146">
        <v>28052698.420000002</v>
      </c>
      <c r="M75" s="146">
        <v>26399479.73</v>
      </c>
      <c r="N75" s="146">
        <v>23140868.09</v>
      </c>
      <c r="O75" s="146">
        <v>21424279.670000002</v>
      </c>
      <c r="P75" s="146">
        <v>29628028.810000002</v>
      </c>
      <c r="Q75" s="146">
        <v>47275223.840000004</v>
      </c>
      <c r="R75" s="146">
        <v>29950888.470000003</v>
      </c>
      <c r="S75" s="146">
        <v>30394163.560000002</v>
      </c>
      <c r="T75" s="146">
        <v>38779696.690000005</v>
      </c>
      <c r="U75" s="146">
        <v>27985169.060000002</v>
      </c>
      <c r="V75" s="175">
        <v>30336411.969999999</v>
      </c>
      <c r="W75" s="175">
        <v>42593817.32</v>
      </c>
      <c r="X75" s="175">
        <v>37049668.420000002</v>
      </c>
      <c r="Y75" s="175">
        <v>44567029.079999998</v>
      </c>
      <c r="Z75" s="175">
        <v>33738860.329999998</v>
      </c>
      <c r="AA75" s="175">
        <v>41344283.350000001</v>
      </c>
      <c r="AC75" s="352"/>
      <c r="AD75" s="353"/>
      <c r="AE75" s="353"/>
    </row>
    <row r="76" spans="1:31" s="147" customFormat="1" x14ac:dyDescent="0.2">
      <c r="A76" s="144" t="s">
        <v>85</v>
      </c>
      <c r="B76" s="146">
        <v>14457625.423617708</v>
      </c>
      <c r="C76" s="146">
        <v>14869104.224819615</v>
      </c>
      <c r="D76" s="146">
        <v>12896832.871666893</v>
      </c>
      <c r="E76" s="146">
        <v>16587939.758246349</v>
      </c>
      <c r="F76" s="146">
        <v>13205963.489999998</v>
      </c>
      <c r="G76" s="146">
        <v>22925207.989999998</v>
      </c>
      <c r="H76" s="146">
        <v>16569540.500000002</v>
      </c>
      <c r="I76" s="146">
        <v>18013641.59</v>
      </c>
      <c r="J76" s="146">
        <v>20938335.509999998</v>
      </c>
      <c r="K76" s="146">
        <v>16749562.92</v>
      </c>
      <c r="L76" s="146">
        <v>17350929.23</v>
      </c>
      <c r="M76" s="146">
        <v>21107737.75</v>
      </c>
      <c r="N76" s="146">
        <v>18149322.699999999</v>
      </c>
      <c r="O76" s="146">
        <v>18648371.030000001</v>
      </c>
      <c r="P76" s="146">
        <v>20001603.370000001</v>
      </c>
      <c r="Q76" s="146">
        <v>39949053.880000003</v>
      </c>
      <c r="R76" s="146">
        <v>26720641.110000003</v>
      </c>
      <c r="S76" s="146">
        <v>22375357.220000003</v>
      </c>
      <c r="T76" s="146">
        <v>28744113.790000003</v>
      </c>
      <c r="U76" s="146">
        <v>21643504.420000002</v>
      </c>
      <c r="V76" s="175">
        <v>27716282.07</v>
      </c>
      <c r="W76" s="175">
        <v>30966054.73</v>
      </c>
      <c r="X76" s="175">
        <v>22309464.18</v>
      </c>
      <c r="Y76" s="175">
        <v>33733377.460000001</v>
      </c>
      <c r="Z76" s="175">
        <v>27107431.75</v>
      </c>
      <c r="AA76" s="175">
        <v>30210175.359999999</v>
      </c>
      <c r="AC76" s="352"/>
      <c r="AD76" s="353"/>
      <c r="AE76" s="353"/>
    </row>
    <row r="77" spans="1:31" s="147" customFormat="1" x14ac:dyDescent="0.2">
      <c r="A77" s="144" t="s">
        <v>86</v>
      </c>
      <c r="B77" s="146">
        <v>11995114.61879361</v>
      </c>
      <c r="C77" s="146">
        <v>14396792.015330274</v>
      </c>
      <c r="D77" s="146">
        <v>12103784.089505868</v>
      </c>
      <c r="E77" s="146">
        <v>14493040.702363113</v>
      </c>
      <c r="F77" s="146">
        <v>15929367.979999999</v>
      </c>
      <c r="G77" s="146">
        <v>17828121.579999998</v>
      </c>
      <c r="H77" s="146">
        <v>15257141.069999998</v>
      </c>
      <c r="I77" s="146">
        <v>14370114.869999999</v>
      </c>
      <c r="J77" s="146">
        <v>20148524.709999997</v>
      </c>
      <c r="K77" s="146">
        <v>15436985.02</v>
      </c>
      <c r="L77" s="146">
        <v>15902669.210000001</v>
      </c>
      <c r="M77" s="146">
        <v>19327078.620000001</v>
      </c>
      <c r="N77" s="146">
        <v>16541875.940000001</v>
      </c>
      <c r="O77" s="146">
        <v>18590536.060000002</v>
      </c>
      <c r="P77" s="146">
        <v>19926216.900000002</v>
      </c>
      <c r="Q77" s="146">
        <v>33731437.539999999</v>
      </c>
      <c r="R77" s="146">
        <v>17750009</v>
      </c>
      <c r="S77" s="146">
        <v>21319018.859999999</v>
      </c>
      <c r="T77" s="146">
        <v>24555610.5</v>
      </c>
      <c r="U77" s="146">
        <v>21805847.400000002</v>
      </c>
      <c r="V77" s="175">
        <v>25609468.760000002</v>
      </c>
      <c r="W77" s="175">
        <v>26455873.899999999</v>
      </c>
      <c r="X77" s="175">
        <v>19608369.550000001</v>
      </c>
      <c r="Y77" s="175">
        <v>24243223.609999999</v>
      </c>
      <c r="Z77" s="175">
        <v>24572798.02</v>
      </c>
      <c r="AA77" s="175">
        <v>26826459.43</v>
      </c>
      <c r="AC77" s="352"/>
      <c r="AD77" s="353"/>
      <c r="AE77" s="353"/>
    </row>
    <row r="78" spans="1:31" s="147" customFormat="1" x14ac:dyDescent="0.2">
      <c r="A78" s="144" t="s">
        <v>87</v>
      </c>
      <c r="B78" s="146">
        <v>11933030.061421709</v>
      </c>
      <c r="C78" s="146">
        <v>13396692.923469068</v>
      </c>
      <c r="D78" s="146">
        <v>10689119.103843696</v>
      </c>
      <c r="E78" s="146">
        <v>12024627.376489617</v>
      </c>
      <c r="F78" s="146">
        <v>14465525.760000002</v>
      </c>
      <c r="G78" s="146">
        <v>15128767.979999999</v>
      </c>
      <c r="H78" s="146">
        <v>14196729.390000002</v>
      </c>
      <c r="I78" s="146">
        <v>16043271.109999999</v>
      </c>
      <c r="J78" s="146">
        <v>17414213.660000004</v>
      </c>
      <c r="K78" s="146">
        <v>15283773.23</v>
      </c>
      <c r="L78" s="146">
        <v>17592915.559999999</v>
      </c>
      <c r="M78" s="146">
        <v>18030182.359999999</v>
      </c>
      <c r="N78" s="146">
        <v>17250579.039999999</v>
      </c>
      <c r="O78" s="146">
        <v>16726455.450000001</v>
      </c>
      <c r="P78" s="146">
        <v>21263441.68</v>
      </c>
      <c r="Q78" s="146">
        <v>33717868.719999999</v>
      </c>
      <c r="R78" s="146">
        <v>22866070.580000002</v>
      </c>
      <c r="S78" s="146">
        <v>22999307.77</v>
      </c>
      <c r="T78" s="146">
        <v>19149341.559999999</v>
      </c>
      <c r="U78" s="146">
        <v>17376462.620000001</v>
      </c>
      <c r="V78" s="175">
        <v>20455231.550000001</v>
      </c>
      <c r="W78" s="175">
        <v>22920351.57</v>
      </c>
      <c r="X78" s="175">
        <v>23192649.18</v>
      </c>
      <c r="Y78" s="175">
        <v>22415691.32</v>
      </c>
      <c r="Z78" s="175">
        <v>25453994.640000001</v>
      </c>
      <c r="AA78" s="175">
        <v>21789911.620000001</v>
      </c>
      <c r="AC78" s="352"/>
      <c r="AD78" s="353"/>
      <c r="AE78" s="353"/>
    </row>
    <row r="79" spans="1:31" s="147" customFormat="1" x14ac:dyDescent="0.2">
      <c r="A79" s="144" t="s">
        <v>88</v>
      </c>
      <c r="B79" s="146">
        <v>10936669.629259234</v>
      </c>
      <c r="C79" s="146">
        <v>12123258.231865808</v>
      </c>
      <c r="D79" s="146">
        <v>10635186.147872498</v>
      </c>
      <c r="E79" s="146">
        <v>14893086.589517301</v>
      </c>
      <c r="F79" s="146">
        <v>17486825.23</v>
      </c>
      <c r="G79" s="146">
        <v>15102246.229999997</v>
      </c>
      <c r="H79" s="146">
        <v>14672984.489999998</v>
      </c>
      <c r="I79" s="146">
        <v>14290557.079999998</v>
      </c>
      <c r="J79" s="146">
        <v>17080136.949999999</v>
      </c>
      <c r="K79" s="146">
        <v>17639755.609999999</v>
      </c>
      <c r="L79" s="146">
        <v>16874116.349999998</v>
      </c>
      <c r="M79" s="146">
        <v>17440488.690000001</v>
      </c>
      <c r="N79" s="146">
        <v>20715104.630000003</v>
      </c>
      <c r="O79" s="146">
        <v>18295520.75</v>
      </c>
      <c r="P79" s="146">
        <v>19458091.789999999</v>
      </c>
      <c r="Q79" s="146">
        <v>21781950.760000002</v>
      </c>
      <c r="R79" s="146">
        <v>21312167.48</v>
      </c>
      <c r="S79" s="146">
        <v>31535641.700000003</v>
      </c>
      <c r="T79" s="146">
        <v>18350336.990000002</v>
      </c>
      <c r="U79" s="146">
        <v>18744075.949999999</v>
      </c>
      <c r="V79" s="175">
        <v>22718832.699999999</v>
      </c>
      <c r="W79" s="175">
        <v>22428966.43</v>
      </c>
      <c r="X79" s="175">
        <v>21848746.170000002</v>
      </c>
      <c r="Y79" s="175">
        <v>31093094.16</v>
      </c>
      <c r="Z79" s="175">
        <v>27326874.600000001</v>
      </c>
      <c r="AA79" s="175">
        <v>27166932.059999999</v>
      </c>
      <c r="AC79" s="352"/>
      <c r="AD79" s="353"/>
      <c r="AE79" s="353"/>
    </row>
    <row r="80" spans="1:31" s="147" customFormat="1" x14ac:dyDescent="0.2">
      <c r="A80" s="144" t="s">
        <v>89</v>
      </c>
      <c r="B80" s="146">
        <v>12100681.447107051</v>
      </c>
      <c r="C80" s="146">
        <v>15081512.355230602</v>
      </c>
      <c r="D80" s="146">
        <v>11659276.90382144</v>
      </c>
      <c r="E80" s="146">
        <v>15190990.872877339</v>
      </c>
      <c r="F80" s="146">
        <v>15082989.68</v>
      </c>
      <c r="G80" s="146">
        <v>19219533.98</v>
      </c>
      <c r="H80" s="146">
        <v>14712969.280000001</v>
      </c>
      <c r="I80" s="146">
        <v>27937908</v>
      </c>
      <c r="J80" s="146">
        <v>24765265.009999998</v>
      </c>
      <c r="K80" s="146">
        <v>19712126.850000001</v>
      </c>
      <c r="L80" s="146">
        <v>17366158.450000003</v>
      </c>
      <c r="M80" s="146">
        <v>20875293.710000001</v>
      </c>
      <c r="N80" s="146">
        <v>17308277.940000001</v>
      </c>
      <c r="O80" s="146">
        <v>29493073.600000001</v>
      </c>
      <c r="P80" s="146">
        <v>17832738.359999999</v>
      </c>
      <c r="Q80" s="146">
        <v>24502000.940000001</v>
      </c>
      <c r="R80" s="146">
        <v>21249388.790000003</v>
      </c>
      <c r="S80" s="146">
        <v>32929592.200000003</v>
      </c>
      <c r="T80" s="146">
        <v>16777608.870000001</v>
      </c>
      <c r="U80" s="146">
        <v>32937957.82</v>
      </c>
      <c r="V80" s="175">
        <v>17501199.300000001</v>
      </c>
      <c r="W80" s="175">
        <v>20348383.670000002</v>
      </c>
      <c r="X80" s="175">
        <v>32689325.34</v>
      </c>
      <c r="Y80" s="175">
        <v>24394156.989999998</v>
      </c>
      <c r="Z80" s="175">
        <v>23710812.109999999</v>
      </c>
      <c r="AA80" s="175">
        <v>23086856</v>
      </c>
      <c r="AC80" s="352"/>
      <c r="AD80" s="353"/>
      <c r="AE80" s="353"/>
    </row>
    <row r="81" spans="1:31" s="147" customFormat="1" x14ac:dyDescent="0.2">
      <c r="A81" s="144" t="s">
        <v>90</v>
      </c>
      <c r="B81" s="146">
        <v>15288120.715229809</v>
      </c>
      <c r="C81" s="146">
        <v>14454320.024025965</v>
      </c>
      <c r="D81" s="146">
        <v>16858209.150904708</v>
      </c>
      <c r="E81" s="146">
        <v>15014029.578158325</v>
      </c>
      <c r="F81" s="146">
        <v>16574129.100000001</v>
      </c>
      <c r="G81" s="146">
        <v>24844036.950000003</v>
      </c>
      <c r="H81" s="146">
        <v>15304523.510000002</v>
      </c>
      <c r="I81" s="146">
        <v>27433538.25</v>
      </c>
      <c r="J81" s="146">
        <v>22633443.220000003</v>
      </c>
      <c r="K81" s="146">
        <v>25564145.210000001</v>
      </c>
      <c r="L81" s="146">
        <v>17209642.810000006</v>
      </c>
      <c r="M81" s="146">
        <v>28581632.360000003</v>
      </c>
      <c r="N81" s="146">
        <v>24330958.010000002</v>
      </c>
      <c r="O81" s="146">
        <v>31714405.220000003</v>
      </c>
      <c r="P81" s="146">
        <v>16930269.800000001</v>
      </c>
      <c r="Q81" s="146">
        <v>26253191.609999999</v>
      </c>
      <c r="R81" s="146">
        <v>29060739.650000002</v>
      </c>
      <c r="S81" s="146">
        <v>29464265.740000002</v>
      </c>
      <c r="T81" s="146">
        <v>15235915.73</v>
      </c>
      <c r="U81" s="146">
        <v>32238898.540000003</v>
      </c>
      <c r="V81" s="175">
        <v>18247749.600000001</v>
      </c>
      <c r="W81" s="175">
        <v>22741670.890000001</v>
      </c>
      <c r="X81" s="175">
        <v>21213278.66</v>
      </c>
      <c r="Y81" s="175">
        <v>28839981.280000001</v>
      </c>
      <c r="Z81" s="175">
        <v>36500297.549999997</v>
      </c>
      <c r="AA81" s="175">
        <v>28944759.460000001</v>
      </c>
      <c r="AC81" s="352"/>
      <c r="AD81" s="353"/>
      <c r="AE81" s="353"/>
    </row>
    <row r="82" spans="1:31" s="147" customFormat="1" x14ac:dyDescent="0.2">
      <c r="A82" s="144" t="s">
        <v>91</v>
      </c>
      <c r="B82" s="146">
        <v>13166915.361830121</v>
      </c>
      <c r="C82" s="146">
        <v>15123913.152843861</v>
      </c>
      <c r="D82" s="146">
        <v>17441063.819732085</v>
      </c>
      <c r="E82" s="146">
        <v>14320344.931146402</v>
      </c>
      <c r="F82" s="146">
        <v>17312980.259999998</v>
      </c>
      <c r="G82" s="146">
        <v>26851132.539999999</v>
      </c>
      <c r="H82" s="146">
        <v>17010032.170000002</v>
      </c>
      <c r="I82" s="146">
        <v>27986330.73</v>
      </c>
      <c r="J82" s="146">
        <v>19838004.740000002</v>
      </c>
      <c r="K82" s="146">
        <v>16636459.559999999</v>
      </c>
      <c r="L82" s="146">
        <v>17439516.460000001</v>
      </c>
      <c r="M82" s="146">
        <v>27890132.420000002</v>
      </c>
      <c r="N82" s="146">
        <v>24442566.880000003</v>
      </c>
      <c r="O82" s="146">
        <v>25381380.760000002</v>
      </c>
      <c r="P82" s="146">
        <v>13772655.620000001</v>
      </c>
      <c r="Q82" s="146">
        <v>24365210.650000002</v>
      </c>
      <c r="R82" s="146">
        <v>27863449.190000001</v>
      </c>
      <c r="S82" s="146">
        <v>26390533.48</v>
      </c>
      <c r="T82" s="146">
        <v>20739115.190000001</v>
      </c>
      <c r="U82" s="146">
        <v>27364750.200000003</v>
      </c>
      <c r="V82" s="175">
        <v>26055145.670000002</v>
      </c>
      <c r="W82" s="175">
        <v>35067588.619999997</v>
      </c>
      <c r="X82" s="175">
        <v>22002440.41</v>
      </c>
      <c r="Y82" s="175">
        <v>30249063.039999999</v>
      </c>
      <c r="Z82" s="175">
        <v>24572301.32</v>
      </c>
      <c r="AA82" s="175">
        <v>18915234.27</v>
      </c>
      <c r="AC82" s="352"/>
      <c r="AD82" s="353"/>
      <c r="AE82" s="353"/>
    </row>
    <row r="83" spans="1:31" s="147" customFormat="1" x14ac:dyDescent="0.2">
      <c r="A83" s="144" t="s">
        <v>92</v>
      </c>
      <c r="B83" s="146">
        <v>14609352.137411447</v>
      </c>
      <c r="C83" s="146">
        <v>13580983.662038824</v>
      </c>
      <c r="D83" s="146">
        <v>13925712.813492348</v>
      </c>
      <c r="E83" s="146">
        <v>13805869.439612657</v>
      </c>
      <c r="F83" s="146">
        <v>13091884.310000001</v>
      </c>
      <c r="G83" s="146">
        <v>19131177.09</v>
      </c>
      <c r="H83" s="146">
        <v>13821695.43</v>
      </c>
      <c r="I83" s="146">
        <v>26814247.02</v>
      </c>
      <c r="J83" s="146">
        <v>23367426.200000003</v>
      </c>
      <c r="K83" s="146">
        <v>16961702.580000006</v>
      </c>
      <c r="L83" s="146">
        <v>14834777.49</v>
      </c>
      <c r="M83" s="146">
        <v>21296321.490000002</v>
      </c>
      <c r="N83" s="146">
        <v>22162305.780000001</v>
      </c>
      <c r="O83" s="146">
        <v>34891898.340000004</v>
      </c>
      <c r="P83" s="146">
        <v>19131959.850000001</v>
      </c>
      <c r="Q83" s="146">
        <v>16182660.690000001</v>
      </c>
      <c r="R83" s="146">
        <v>23586992.460000001</v>
      </c>
      <c r="S83" s="146">
        <v>25176697.900000002</v>
      </c>
      <c r="T83" s="146">
        <v>22348667.02</v>
      </c>
      <c r="U83" s="146">
        <v>41656256.300000004</v>
      </c>
      <c r="V83" s="175">
        <v>41050323.5</v>
      </c>
      <c r="W83" s="175">
        <v>36194686.979999997</v>
      </c>
      <c r="X83" s="175">
        <v>33350701.48</v>
      </c>
      <c r="Y83" s="175">
        <v>26967702.75</v>
      </c>
      <c r="Z83" s="175">
        <v>32375741.489999998</v>
      </c>
      <c r="AA83" s="175">
        <v>45562065.240000002</v>
      </c>
      <c r="AC83" s="352"/>
      <c r="AD83" s="353"/>
      <c r="AE83" s="353"/>
    </row>
    <row r="84" spans="1:31" s="147" customFormat="1" x14ac:dyDescent="0.2">
      <c r="A84" s="144" t="s">
        <v>93</v>
      </c>
      <c r="B84" s="146">
        <v>13148578.184240736</v>
      </c>
      <c r="C84" s="146">
        <v>9545558.6265563145</v>
      </c>
      <c r="D84" s="146">
        <v>7804256.2241122518</v>
      </c>
      <c r="E84" s="146">
        <v>11720060.003933186</v>
      </c>
      <c r="F84" s="146">
        <v>12519794.85</v>
      </c>
      <c r="G84" s="146">
        <v>21844282.130000003</v>
      </c>
      <c r="H84" s="146">
        <v>10738213.690000001</v>
      </c>
      <c r="I84" s="146">
        <v>19025229.890000001</v>
      </c>
      <c r="J84" s="146">
        <v>18914073.640000004</v>
      </c>
      <c r="K84" s="146">
        <v>16156554.469999999</v>
      </c>
      <c r="L84" s="146">
        <v>19161868.43</v>
      </c>
      <c r="M84" s="146">
        <v>20174390.630000003</v>
      </c>
      <c r="N84" s="146">
        <v>14824417.790000001</v>
      </c>
      <c r="O84" s="146">
        <v>29421690.880000003</v>
      </c>
      <c r="P84" s="146">
        <v>28580222.200000003</v>
      </c>
      <c r="Q84" s="146">
        <v>19109216.789999999</v>
      </c>
      <c r="R84" s="146">
        <v>23633627.900000002</v>
      </c>
      <c r="S84" s="146">
        <v>29710853.490000002</v>
      </c>
      <c r="T84" s="146">
        <v>26027776.450000003</v>
      </c>
      <c r="U84" s="146">
        <v>32180703.120000001</v>
      </c>
      <c r="V84" s="175">
        <v>29549329.75</v>
      </c>
      <c r="W84" s="175">
        <v>41288037.049999997</v>
      </c>
      <c r="X84" s="175">
        <v>31787751.789999999</v>
      </c>
      <c r="Y84" s="175">
        <v>26452555.879999999</v>
      </c>
      <c r="Z84" s="175">
        <v>24929355.920000002</v>
      </c>
      <c r="AA84" s="175">
        <v>24517966.91</v>
      </c>
      <c r="AC84" s="352"/>
      <c r="AD84" s="353"/>
      <c r="AE84" s="353"/>
    </row>
    <row r="85" spans="1:31" s="147" customFormat="1" x14ac:dyDescent="0.2">
      <c r="A85" s="144" t="s">
        <v>94</v>
      </c>
      <c r="B85" s="146">
        <v>10719188.605350656</v>
      </c>
      <c r="C85" s="146">
        <v>9563128.0708948914</v>
      </c>
      <c r="D85" s="146">
        <v>9259062.408054186</v>
      </c>
      <c r="E85" s="146">
        <v>12020208.031928923</v>
      </c>
      <c r="F85" s="146">
        <v>21847267.700000003</v>
      </c>
      <c r="G85" s="146">
        <v>13765297.909999998</v>
      </c>
      <c r="H85" s="146">
        <v>9087137.2400000002</v>
      </c>
      <c r="I85" s="146">
        <v>13804072.540000003</v>
      </c>
      <c r="J85" s="146">
        <v>10557888.33</v>
      </c>
      <c r="K85" s="146">
        <v>16451974.170000002</v>
      </c>
      <c r="L85" s="146">
        <v>15977926.750000002</v>
      </c>
      <c r="M85" s="146">
        <v>20554205.16</v>
      </c>
      <c r="N85" s="146">
        <v>18579912.510000002</v>
      </c>
      <c r="O85" s="146">
        <v>17431726.370000001</v>
      </c>
      <c r="P85" s="146">
        <v>15530915.49</v>
      </c>
      <c r="Q85" s="146">
        <v>14885268.600000001</v>
      </c>
      <c r="R85" s="146">
        <v>21433410.07</v>
      </c>
      <c r="S85" s="146">
        <v>22883125.900000002</v>
      </c>
      <c r="T85" s="146">
        <v>22849273.02</v>
      </c>
      <c r="U85" s="146">
        <v>19273173.970000003</v>
      </c>
      <c r="V85" s="175">
        <v>24904248.280000001</v>
      </c>
      <c r="W85" s="175">
        <v>32941829.390000001</v>
      </c>
      <c r="X85" s="175">
        <v>17375980.82</v>
      </c>
      <c r="Y85" s="175">
        <v>19684360.68</v>
      </c>
      <c r="Z85" s="175">
        <v>17951766.579999998</v>
      </c>
      <c r="AA85" s="175">
        <v>25255415.559999999</v>
      </c>
      <c r="AC85" s="352"/>
      <c r="AD85" s="353"/>
      <c r="AE85" s="353"/>
    </row>
    <row r="86" spans="1:31" s="147" customFormat="1" x14ac:dyDescent="0.2">
      <c r="A86" s="144" t="s">
        <v>95</v>
      </c>
      <c r="B86" s="146">
        <v>9731679.0582309514</v>
      </c>
      <c r="C86" s="146">
        <v>11616278.506060611</v>
      </c>
      <c r="D86" s="146">
        <v>8435284.3250395991</v>
      </c>
      <c r="E86" s="146">
        <v>13383350.433031434</v>
      </c>
      <c r="F86" s="146">
        <v>16889925.219999999</v>
      </c>
      <c r="G86" s="146">
        <v>9067730.7000000011</v>
      </c>
      <c r="H86" s="146">
        <v>10244240.449999999</v>
      </c>
      <c r="I86" s="146">
        <v>10965045.129999999</v>
      </c>
      <c r="J86" s="146">
        <v>10506785.479999999</v>
      </c>
      <c r="K86" s="146">
        <v>20803907.48</v>
      </c>
      <c r="L86" s="146">
        <v>22818460.050000001</v>
      </c>
      <c r="M86" s="146">
        <v>17596200.370000001</v>
      </c>
      <c r="N86" s="146">
        <v>14195141.040000001</v>
      </c>
      <c r="O86" s="146">
        <v>24914172.490000002</v>
      </c>
      <c r="P86" s="146">
        <v>19749113.199999999</v>
      </c>
      <c r="Q86" s="146">
        <v>11608734.17</v>
      </c>
      <c r="R86" s="146">
        <v>17623939.859999999</v>
      </c>
      <c r="S86" s="146">
        <v>25524686.34</v>
      </c>
      <c r="T86" s="146">
        <v>19800889.650000002</v>
      </c>
      <c r="U86" s="146">
        <v>26194815.560000002</v>
      </c>
      <c r="V86" s="175">
        <v>24755110.719999999</v>
      </c>
      <c r="W86" s="175">
        <v>19635303.359999999</v>
      </c>
      <c r="X86" s="175">
        <v>21462077.079999998</v>
      </c>
      <c r="Y86" s="175">
        <v>21508805.780000001</v>
      </c>
      <c r="Z86" s="175">
        <v>14247639.6</v>
      </c>
      <c r="AA86" s="175">
        <v>19918788.010000002</v>
      </c>
      <c r="AC86" s="352"/>
      <c r="AD86" s="353"/>
      <c r="AE86" s="353"/>
    </row>
    <row r="87" spans="1:31" s="147" customFormat="1" x14ac:dyDescent="0.2">
      <c r="A87" s="144" t="s">
        <v>96</v>
      </c>
      <c r="B87" s="146">
        <v>11745404.34815087</v>
      </c>
      <c r="C87" s="146">
        <v>12408788.53339472</v>
      </c>
      <c r="D87" s="146">
        <v>9702984.7993084919</v>
      </c>
      <c r="E87" s="146">
        <v>13420063.662709599</v>
      </c>
      <c r="F87" s="146">
        <v>11658249.229999997</v>
      </c>
      <c r="G87" s="146">
        <v>12463435.309999999</v>
      </c>
      <c r="H87" s="146">
        <v>13187425.15</v>
      </c>
      <c r="I87" s="146">
        <v>11463773.199999999</v>
      </c>
      <c r="J87" s="146">
        <v>12502338.539999999</v>
      </c>
      <c r="K87" s="146">
        <v>16602676.43</v>
      </c>
      <c r="L87" s="146">
        <v>19112127.199999999</v>
      </c>
      <c r="M87" s="146">
        <v>19906070.900000002</v>
      </c>
      <c r="N87" s="146">
        <v>28475342.800000001</v>
      </c>
      <c r="O87" s="146">
        <v>30874071.84</v>
      </c>
      <c r="P87" s="146">
        <v>27208092.490000002</v>
      </c>
      <c r="Q87" s="146">
        <v>18946483.390000001</v>
      </c>
      <c r="R87" s="146">
        <v>19284465.23</v>
      </c>
      <c r="S87" s="146">
        <v>14397619.520000001</v>
      </c>
      <c r="T87" s="146">
        <v>24114536.43</v>
      </c>
      <c r="U87" s="146">
        <v>18241232.010000002</v>
      </c>
      <c r="V87" s="175">
        <v>25324154.68</v>
      </c>
      <c r="W87" s="175">
        <v>24341904.739999998</v>
      </c>
      <c r="X87" s="175">
        <v>17980102.170000002</v>
      </c>
      <c r="Y87" s="175">
        <v>20171056.329999998</v>
      </c>
      <c r="Z87" s="175">
        <v>19067635.559999999</v>
      </c>
      <c r="AA87" s="175">
        <v>15605338.77</v>
      </c>
      <c r="AC87" s="352"/>
      <c r="AD87" s="353"/>
      <c r="AE87" s="353"/>
    </row>
    <row r="88" spans="1:31" s="147" customFormat="1" x14ac:dyDescent="0.2">
      <c r="A88" s="144" t="s">
        <v>97</v>
      </c>
      <c r="B88" s="146">
        <v>10230650.484711651</v>
      </c>
      <c r="C88" s="146">
        <v>9555535.1951423641</v>
      </c>
      <c r="D88" s="146">
        <v>10391922.946168728</v>
      </c>
      <c r="E88" s="146">
        <v>8834998.3306832612</v>
      </c>
      <c r="F88" s="146">
        <v>10180212.189999999</v>
      </c>
      <c r="G88" s="146">
        <v>14744530.92</v>
      </c>
      <c r="H88" s="146">
        <v>7710589.7999999998</v>
      </c>
      <c r="I88" s="146">
        <v>10835745.209999999</v>
      </c>
      <c r="J88" s="146">
        <v>12154357.920000004</v>
      </c>
      <c r="K88" s="146">
        <v>11919671.289999999</v>
      </c>
      <c r="L88" s="146">
        <v>13650851.559999997</v>
      </c>
      <c r="M88" s="146">
        <v>21438217.170000002</v>
      </c>
      <c r="N88" s="146">
        <v>15601449.380000001</v>
      </c>
      <c r="O88" s="146">
        <v>19458975.120000001</v>
      </c>
      <c r="P88" s="146">
        <v>14219440</v>
      </c>
      <c r="Q88" s="146">
        <v>19270397.140000001</v>
      </c>
      <c r="R88" s="146">
        <v>14871228.470000001</v>
      </c>
      <c r="S88" s="146">
        <v>17044971.949999999</v>
      </c>
      <c r="T88" s="146">
        <v>21237623.760000002</v>
      </c>
      <c r="U88" s="146">
        <v>19121858.98</v>
      </c>
      <c r="V88" s="175">
        <v>22488201.440000001</v>
      </c>
      <c r="W88" s="175">
        <v>28401887.710000001</v>
      </c>
      <c r="X88" s="175">
        <v>15271696.640000001</v>
      </c>
      <c r="Y88" s="175">
        <v>20716453.460000001</v>
      </c>
      <c r="Z88" s="175">
        <v>19504984.289999999</v>
      </c>
      <c r="AA88" s="175">
        <v>14389477.539999999</v>
      </c>
      <c r="AC88" s="352"/>
      <c r="AD88" s="353"/>
      <c r="AE88" s="353"/>
    </row>
    <row r="89" spans="1:31" s="147" customFormat="1" x14ac:dyDescent="0.2">
      <c r="A89" s="144" t="s">
        <v>98</v>
      </c>
      <c r="B89" s="146">
        <v>7753571.3469023127</v>
      </c>
      <c r="C89" s="146">
        <v>9050289.272010209</v>
      </c>
      <c r="D89" s="146">
        <v>8891980.876795277</v>
      </c>
      <c r="E89" s="146">
        <v>7190063.5255054832</v>
      </c>
      <c r="F89" s="146">
        <v>9232599.5099999998</v>
      </c>
      <c r="G89" s="146">
        <v>9669411.6300000008</v>
      </c>
      <c r="H89" s="146">
        <v>11089616.539999997</v>
      </c>
      <c r="I89" s="146">
        <v>11439667.32</v>
      </c>
      <c r="J89" s="146">
        <v>13854018.199999999</v>
      </c>
      <c r="K89" s="146">
        <v>14845344.039999999</v>
      </c>
      <c r="L89" s="146">
        <v>12363615.890000001</v>
      </c>
      <c r="M89" s="146">
        <v>26041699.130000003</v>
      </c>
      <c r="N89" s="146">
        <v>15790680.710000001</v>
      </c>
      <c r="O89" s="146">
        <v>11887213.24</v>
      </c>
      <c r="P89" s="146">
        <v>12980878.32</v>
      </c>
      <c r="Q89" s="146">
        <v>14810561.100000001</v>
      </c>
      <c r="R89" s="146">
        <v>16129143.030000001</v>
      </c>
      <c r="S89" s="146">
        <v>15660634.540000001</v>
      </c>
      <c r="T89" s="146">
        <v>28044849.290000003</v>
      </c>
      <c r="U89" s="146">
        <v>23680692.34</v>
      </c>
      <c r="V89" s="175">
        <v>17358396.309999999</v>
      </c>
      <c r="W89" s="175">
        <v>19047964.18</v>
      </c>
      <c r="X89" s="175">
        <v>10192766.85</v>
      </c>
      <c r="Y89" s="175">
        <v>20831375.359999999</v>
      </c>
      <c r="Z89" s="175">
        <v>14980631.220000001</v>
      </c>
      <c r="AA89" s="175">
        <v>21022322.23</v>
      </c>
      <c r="AC89" s="352"/>
      <c r="AD89" s="353"/>
      <c r="AE89" s="353"/>
    </row>
    <row r="90" spans="1:31" s="147" customFormat="1" x14ac:dyDescent="0.2">
      <c r="A90" s="144" t="s">
        <v>99</v>
      </c>
      <c r="B90" s="146">
        <v>10756529.31518377</v>
      </c>
      <c r="C90" s="146">
        <v>8883288.9960774872</v>
      </c>
      <c r="D90" s="146">
        <v>8018377.8814769872</v>
      </c>
      <c r="E90" s="146">
        <v>6387285.9044114174</v>
      </c>
      <c r="F90" s="146">
        <v>8594813.6500000004</v>
      </c>
      <c r="G90" s="146">
        <v>9672940.8200000003</v>
      </c>
      <c r="H90" s="146">
        <v>9184014.6999999993</v>
      </c>
      <c r="I90" s="146">
        <v>10775815.819999998</v>
      </c>
      <c r="J90" s="146">
        <v>12258342.899999999</v>
      </c>
      <c r="K90" s="146">
        <v>16739464.639999999</v>
      </c>
      <c r="L90" s="146">
        <v>10259790.460000003</v>
      </c>
      <c r="M90" s="146">
        <v>20157684.039999999</v>
      </c>
      <c r="N90" s="146">
        <v>14123176.390000001</v>
      </c>
      <c r="O90" s="146">
        <v>13381233.850000001</v>
      </c>
      <c r="P90" s="146">
        <v>20370907.93</v>
      </c>
      <c r="Q90" s="146">
        <v>14863623.890000001</v>
      </c>
      <c r="R90" s="146">
        <v>13889899.5</v>
      </c>
      <c r="S90" s="146">
        <v>14774649.360000001</v>
      </c>
      <c r="T90" s="146">
        <v>23116359</v>
      </c>
      <c r="U90" s="146">
        <v>18702632.73</v>
      </c>
      <c r="V90" s="175">
        <v>15240354.890000001</v>
      </c>
      <c r="W90" s="175">
        <v>12894818.32</v>
      </c>
      <c r="X90" s="175">
        <v>26172165.629999999</v>
      </c>
      <c r="Y90" s="175">
        <v>15987911.6</v>
      </c>
      <c r="Z90" s="175">
        <v>13807879.68</v>
      </c>
      <c r="AA90" s="175">
        <v>15960719</v>
      </c>
      <c r="AC90" s="352"/>
      <c r="AD90" s="353"/>
      <c r="AE90" s="353"/>
    </row>
    <row r="91" spans="1:31" s="147" customFormat="1" x14ac:dyDescent="0.2">
      <c r="A91" s="144" t="s">
        <v>100</v>
      </c>
      <c r="B91" s="146">
        <v>7859391.8503804365</v>
      </c>
      <c r="C91" s="146">
        <v>5981254.8688404877</v>
      </c>
      <c r="D91" s="146">
        <v>10780642.786036279</v>
      </c>
      <c r="E91" s="146">
        <v>7911230.4617528282</v>
      </c>
      <c r="F91" s="146">
        <v>10363010.139999999</v>
      </c>
      <c r="G91" s="146">
        <v>6625944.1499999994</v>
      </c>
      <c r="H91" s="146">
        <v>8190339.75</v>
      </c>
      <c r="I91" s="146">
        <v>8806732.9700000007</v>
      </c>
      <c r="J91" s="146">
        <v>8189298.3500000006</v>
      </c>
      <c r="K91" s="146">
        <v>20864269.750000004</v>
      </c>
      <c r="L91" s="146">
        <v>16567199.930000002</v>
      </c>
      <c r="M91" s="146">
        <v>18898072.48</v>
      </c>
      <c r="N91" s="146">
        <v>13086179.09</v>
      </c>
      <c r="O91" s="146">
        <v>19983835.09</v>
      </c>
      <c r="P91" s="146">
        <v>23703592.060000002</v>
      </c>
      <c r="Q91" s="146">
        <v>10066717.48</v>
      </c>
      <c r="R91" s="146">
        <v>13195115.300000001</v>
      </c>
      <c r="S91" s="146">
        <v>15860740.960000001</v>
      </c>
      <c r="T91" s="146">
        <v>18921186.850000001</v>
      </c>
      <c r="U91" s="146">
        <v>20296169.199999999</v>
      </c>
      <c r="V91" s="175">
        <v>20802344.43</v>
      </c>
      <c r="W91" s="175">
        <v>10616177.85</v>
      </c>
      <c r="X91" s="175">
        <v>20397246.850000001</v>
      </c>
      <c r="Y91" s="175">
        <v>13910653.51</v>
      </c>
      <c r="Z91" s="175">
        <v>17583523.510000002</v>
      </c>
      <c r="AA91" s="175">
        <v>11593051.310000001</v>
      </c>
      <c r="AC91" s="352"/>
      <c r="AD91" s="353"/>
      <c r="AE91" s="353"/>
    </row>
    <row r="92" spans="1:31" s="147" customFormat="1" x14ac:dyDescent="0.2">
      <c r="A92" s="144" t="s">
        <v>101</v>
      </c>
      <c r="B92" s="146">
        <v>13704427.729256643</v>
      </c>
      <c r="C92" s="146">
        <v>11427863.2593295</v>
      </c>
      <c r="D92" s="146">
        <v>7138312.72476702</v>
      </c>
      <c r="E92" s="146">
        <v>14756591.819280837</v>
      </c>
      <c r="F92" s="146">
        <v>21181661.379999999</v>
      </c>
      <c r="G92" s="146">
        <v>16122366.970000001</v>
      </c>
      <c r="H92" s="146">
        <v>21521634.100000001</v>
      </c>
      <c r="I92" s="146">
        <v>19269070.75</v>
      </c>
      <c r="J92" s="146">
        <v>18228925.84</v>
      </c>
      <c r="K92" s="146">
        <v>17738882.840000004</v>
      </c>
      <c r="L92" s="146">
        <v>12627275.99</v>
      </c>
      <c r="M92" s="146">
        <v>30756217.260000002</v>
      </c>
      <c r="N92" s="146">
        <v>21637034.420000002</v>
      </c>
      <c r="O92" s="146">
        <v>10900919.790000001</v>
      </c>
      <c r="P92" s="146">
        <v>16780279.780000001</v>
      </c>
      <c r="Q92" s="146">
        <v>17700723.140000001</v>
      </c>
      <c r="R92" s="146">
        <v>20184883.289999999</v>
      </c>
      <c r="S92" s="146">
        <v>13977117.370000001</v>
      </c>
      <c r="T92" s="146">
        <v>16825165.470000003</v>
      </c>
      <c r="U92" s="146">
        <v>27698363.18</v>
      </c>
      <c r="V92" s="175">
        <v>23030002.25</v>
      </c>
      <c r="W92" s="175">
        <v>16279845.439999999</v>
      </c>
      <c r="X92" s="175">
        <v>18440734.190000001</v>
      </c>
      <c r="Y92" s="175">
        <v>15932699.779999999</v>
      </c>
      <c r="Z92" s="175">
        <v>23334965.059999999</v>
      </c>
      <c r="AA92" s="175">
        <v>12069119.699999999</v>
      </c>
      <c r="AC92" s="352"/>
      <c r="AD92" s="353"/>
      <c r="AE92" s="353"/>
    </row>
    <row r="93" spans="1:31" s="147" customFormat="1" x14ac:dyDescent="0.2">
      <c r="A93" s="144" t="s">
        <v>102</v>
      </c>
      <c r="B93" s="146">
        <v>9492091.5547817927</v>
      </c>
      <c r="C93" s="146">
        <v>5940913.8098991243</v>
      </c>
      <c r="D93" s="146">
        <v>7531859.1005203091</v>
      </c>
      <c r="E93" s="146">
        <v>10843026.905727053</v>
      </c>
      <c r="F93" s="146">
        <v>12208480.959999997</v>
      </c>
      <c r="G93" s="146">
        <v>9431670.1199999992</v>
      </c>
      <c r="H93" s="146">
        <v>12980833.069999998</v>
      </c>
      <c r="I93" s="146">
        <v>10846762.560000001</v>
      </c>
      <c r="J93" s="146">
        <v>15299848.760000002</v>
      </c>
      <c r="K93" s="146">
        <v>18062055.66</v>
      </c>
      <c r="L93" s="146">
        <v>15450466.430000002</v>
      </c>
      <c r="M93" s="146">
        <v>21947695.530000001</v>
      </c>
      <c r="N93" s="146">
        <v>15463223.040000001</v>
      </c>
      <c r="O93" s="146">
        <v>12682280.620000001</v>
      </c>
      <c r="P93" s="146">
        <v>20394550.130000003</v>
      </c>
      <c r="Q93" s="146">
        <v>16898306.190000001</v>
      </c>
      <c r="R93" s="146">
        <v>30835506.470000003</v>
      </c>
      <c r="S93" s="146">
        <v>22654957.530000001</v>
      </c>
      <c r="T93" s="146">
        <v>24230615.390000001</v>
      </c>
      <c r="U93" s="146">
        <v>31031095.210000001</v>
      </c>
      <c r="V93" s="175">
        <v>21441703.539999999</v>
      </c>
      <c r="W93" s="175">
        <v>21967692.32</v>
      </c>
      <c r="X93" s="175">
        <v>25780957.350000001</v>
      </c>
      <c r="Y93" s="175">
        <v>27615654.170000002</v>
      </c>
      <c r="Z93" s="175">
        <v>24493330.73</v>
      </c>
      <c r="AA93" s="175">
        <v>22415047.300000001</v>
      </c>
      <c r="AC93" s="352"/>
      <c r="AD93" s="353"/>
      <c r="AE93" s="353"/>
    </row>
    <row r="94" spans="1:31" s="147" customFormat="1" x14ac:dyDescent="0.2">
      <c r="A94" s="144" t="s">
        <v>103</v>
      </c>
      <c r="B94" s="146">
        <v>11715593.247728128</v>
      </c>
      <c r="C94" s="146">
        <v>6790307.4439330632</v>
      </c>
      <c r="D94" s="146">
        <v>7193139.9466733336</v>
      </c>
      <c r="E94" s="146">
        <v>7914870.6393864229</v>
      </c>
      <c r="F94" s="146">
        <v>9827545.1200000029</v>
      </c>
      <c r="G94" s="146">
        <v>11014547.790000001</v>
      </c>
      <c r="H94" s="146">
        <v>10724334.530000001</v>
      </c>
      <c r="I94" s="146">
        <v>14299101.809999997</v>
      </c>
      <c r="J94" s="146">
        <v>15752381.850000001</v>
      </c>
      <c r="K94" s="146">
        <v>18619758.470000003</v>
      </c>
      <c r="L94" s="146">
        <v>10957185.050000003</v>
      </c>
      <c r="M94" s="146">
        <v>24180651.34</v>
      </c>
      <c r="N94" s="146">
        <v>22251063.640000001</v>
      </c>
      <c r="O94" s="146">
        <v>13609147.950000001</v>
      </c>
      <c r="P94" s="146">
        <v>26009059.260000002</v>
      </c>
      <c r="Q94" s="146">
        <v>22055008.530000001</v>
      </c>
      <c r="R94" s="146">
        <v>28270192.300000001</v>
      </c>
      <c r="S94" s="146">
        <v>26710260.73</v>
      </c>
      <c r="T94" s="146">
        <v>25025442.630000003</v>
      </c>
      <c r="U94" s="146">
        <v>26952634.830000002</v>
      </c>
      <c r="V94" s="175">
        <v>16812896.550000001</v>
      </c>
      <c r="W94" s="175">
        <v>22272626.91</v>
      </c>
      <c r="X94" s="175">
        <v>32657898.18</v>
      </c>
      <c r="Y94" s="175">
        <v>20966487.789999999</v>
      </c>
      <c r="Z94" s="175">
        <v>23377359.82</v>
      </c>
      <c r="AA94" s="175">
        <v>16982440.149999999</v>
      </c>
      <c r="AC94" s="352"/>
      <c r="AD94" s="353"/>
      <c r="AE94" s="353"/>
    </row>
    <row r="95" spans="1:31" s="147" customFormat="1" x14ac:dyDescent="0.2">
      <c r="A95" s="144" t="s">
        <v>104</v>
      </c>
      <c r="B95" s="146">
        <v>10825391.755862046</v>
      </c>
      <c r="C95" s="146">
        <v>6728159.1628719568</v>
      </c>
      <c r="D95" s="146">
        <v>8697380.3160877917</v>
      </c>
      <c r="E95" s="146">
        <v>7483726.8296549926</v>
      </c>
      <c r="F95" s="146">
        <v>10984284.68</v>
      </c>
      <c r="G95" s="146">
        <v>11015073.269999998</v>
      </c>
      <c r="H95" s="146">
        <v>10221646.140000001</v>
      </c>
      <c r="I95" s="146">
        <v>13926866.189999999</v>
      </c>
      <c r="J95" s="146">
        <v>13673443.34</v>
      </c>
      <c r="K95" s="146">
        <v>13417351.709999999</v>
      </c>
      <c r="L95" s="146">
        <v>13470677.859999998</v>
      </c>
      <c r="M95" s="146">
        <v>26289609.609999999</v>
      </c>
      <c r="N95" s="146">
        <v>16400486.950000001</v>
      </c>
      <c r="O95" s="146">
        <v>14858570.690000001</v>
      </c>
      <c r="P95" s="146">
        <v>20495951.390000001</v>
      </c>
      <c r="Q95" s="146">
        <v>19626667.66</v>
      </c>
      <c r="R95" s="146">
        <v>36938049.310000002</v>
      </c>
      <c r="S95" s="146">
        <v>28484037.080000002</v>
      </c>
      <c r="T95" s="146">
        <v>41421505.690000005</v>
      </c>
      <c r="U95" s="146">
        <v>18753510.780000001</v>
      </c>
      <c r="V95" s="175">
        <v>18447498.34</v>
      </c>
      <c r="W95" s="175">
        <v>25082242.359999999</v>
      </c>
      <c r="X95" s="175">
        <v>25565001.620000001</v>
      </c>
      <c r="Y95" s="175">
        <v>24424743.510000002</v>
      </c>
      <c r="Z95" s="175">
        <v>28961521.829999998</v>
      </c>
      <c r="AA95" s="175">
        <v>21659670.670000002</v>
      </c>
      <c r="AC95" s="352"/>
      <c r="AD95" s="353"/>
      <c r="AE95" s="353"/>
    </row>
    <row r="96" spans="1:31" s="147" customFormat="1" x14ac:dyDescent="0.2">
      <c r="A96" s="144" t="s">
        <v>105</v>
      </c>
      <c r="B96" s="146">
        <v>10036240.02792866</v>
      </c>
      <c r="C96" s="146">
        <v>7746435.2084054295</v>
      </c>
      <c r="D96" s="146">
        <v>8299126.9244782813</v>
      </c>
      <c r="E96" s="146">
        <v>8703926.0195409153</v>
      </c>
      <c r="F96" s="146">
        <v>10903424.359999999</v>
      </c>
      <c r="G96" s="146">
        <v>13837782.390000002</v>
      </c>
      <c r="H96" s="146">
        <v>12865361.260000002</v>
      </c>
      <c r="I96" s="146">
        <v>11146897.289999997</v>
      </c>
      <c r="J96" s="146">
        <v>12940361.76</v>
      </c>
      <c r="K96" s="146">
        <v>12598984.859999999</v>
      </c>
      <c r="L96" s="146">
        <v>15181194.959999999</v>
      </c>
      <c r="M96" s="146">
        <v>18033155.260000002</v>
      </c>
      <c r="N96" s="146">
        <v>21189228.150000002</v>
      </c>
      <c r="O96" s="146">
        <v>15213485.92</v>
      </c>
      <c r="P96" s="146">
        <v>26497802.940000001</v>
      </c>
      <c r="Q96" s="146">
        <v>16982370.010000002</v>
      </c>
      <c r="R96" s="146">
        <v>24202752.68</v>
      </c>
      <c r="S96" s="146">
        <v>29947640.43</v>
      </c>
      <c r="T96" s="146">
        <v>29127322.93</v>
      </c>
      <c r="U96" s="146">
        <v>24442216.02</v>
      </c>
      <c r="V96" s="175">
        <v>22175604.760000002</v>
      </c>
      <c r="W96" s="175">
        <v>21035625.260000002</v>
      </c>
      <c r="X96" s="175">
        <v>25737180.149999999</v>
      </c>
      <c r="Y96" s="175">
        <v>25553357.25</v>
      </c>
      <c r="Z96" s="175">
        <v>31196236.969999999</v>
      </c>
      <c r="AA96" s="175">
        <v>22766928.120000001</v>
      </c>
      <c r="AC96" s="352"/>
      <c r="AD96" s="353"/>
      <c r="AE96" s="353"/>
    </row>
    <row r="97" spans="1:31" s="147" customFormat="1" x14ac:dyDescent="0.2">
      <c r="A97" s="144" t="s">
        <v>106</v>
      </c>
      <c r="B97" s="146">
        <v>8970269.6975563951</v>
      </c>
      <c r="C97" s="146">
        <v>7319460.8792954413</v>
      </c>
      <c r="D97" s="146">
        <v>11531628.140259193</v>
      </c>
      <c r="E97" s="146">
        <v>9415626.0242668353</v>
      </c>
      <c r="F97" s="146">
        <v>10139181.93</v>
      </c>
      <c r="G97" s="146">
        <v>14255937.930000002</v>
      </c>
      <c r="H97" s="146">
        <v>12101242.08</v>
      </c>
      <c r="I97" s="146">
        <v>16490849</v>
      </c>
      <c r="J97" s="146">
        <v>15544799.550000001</v>
      </c>
      <c r="K97" s="146">
        <v>15029117.4</v>
      </c>
      <c r="L97" s="146">
        <v>12068488.089999998</v>
      </c>
      <c r="M97" s="146">
        <v>17612152.120000001</v>
      </c>
      <c r="N97" s="146">
        <v>20985869.370000001</v>
      </c>
      <c r="O97" s="146">
        <v>26037556.900000002</v>
      </c>
      <c r="P97" s="146">
        <v>25898371.52</v>
      </c>
      <c r="Q97" s="146">
        <v>19884797.890000001</v>
      </c>
      <c r="R97" s="146">
        <v>25943065.080000002</v>
      </c>
      <c r="S97" s="146">
        <v>27978889.09</v>
      </c>
      <c r="T97" s="146">
        <v>25602050.73</v>
      </c>
      <c r="U97" s="146">
        <v>24307298.330000002</v>
      </c>
      <c r="V97" s="175">
        <v>22383349.640000001</v>
      </c>
      <c r="W97" s="175">
        <v>27680438.859999999</v>
      </c>
      <c r="X97" s="175">
        <v>21585293.43</v>
      </c>
      <c r="Y97" s="175">
        <v>28986703.34</v>
      </c>
      <c r="Z97" s="175">
        <v>32274538.09</v>
      </c>
      <c r="AA97" s="175">
        <v>24096400.98</v>
      </c>
      <c r="AC97" s="352"/>
      <c r="AD97" s="353"/>
      <c r="AE97" s="353"/>
    </row>
    <row r="98" spans="1:31" s="147" customFormat="1" x14ac:dyDescent="0.2">
      <c r="A98" s="144" t="s">
        <v>107</v>
      </c>
      <c r="B98" s="146">
        <v>8528296.2145384531</v>
      </c>
      <c r="C98" s="146">
        <v>8437906.6005850993</v>
      </c>
      <c r="D98" s="146">
        <v>10297782.476595264</v>
      </c>
      <c r="E98" s="146">
        <v>13205478.255434427</v>
      </c>
      <c r="F98" s="146">
        <v>15368557.930000002</v>
      </c>
      <c r="G98" s="146">
        <v>13736545.15</v>
      </c>
      <c r="H98" s="146">
        <v>16109689.5</v>
      </c>
      <c r="I98" s="146">
        <v>14453414.679999998</v>
      </c>
      <c r="J98" s="146">
        <v>16021795.429999998</v>
      </c>
      <c r="K98" s="146">
        <v>21072073.360000003</v>
      </c>
      <c r="L98" s="146">
        <v>17611806.02</v>
      </c>
      <c r="M98" s="146">
        <v>20313237.800000001</v>
      </c>
      <c r="N98" s="146">
        <v>18259494.59</v>
      </c>
      <c r="O98" s="146">
        <v>21650569.220000003</v>
      </c>
      <c r="P98" s="146">
        <v>25116315.740000002</v>
      </c>
      <c r="Q98" s="146">
        <v>19834035.920000002</v>
      </c>
      <c r="R98" s="146">
        <v>21227903.530000001</v>
      </c>
      <c r="S98" s="146">
        <v>22666051.100000001</v>
      </c>
      <c r="T98" s="146">
        <v>30388864.440000001</v>
      </c>
      <c r="U98" s="146">
        <v>18525269.920000002</v>
      </c>
      <c r="V98" s="175">
        <v>22234155.420000002</v>
      </c>
      <c r="W98" s="175">
        <v>34750979.920000002</v>
      </c>
      <c r="X98" s="175">
        <v>21917787.52</v>
      </c>
      <c r="Y98" s="175">
        <v>28139298.27</v>
      </c>
      <c r="Z98" s="175">
        <v>29967520.539999999</v>
      </c>
      <c r="AA98" s="175">
        <v>25044266.98</v>
      </c>
      <c r="AC98" s="352"/>
      <c r="AD98" s="353"/>
      <c r="AE98" s="353"/>
    </row>
    <row r="99" spans="1:31" s="147" customFormat="1" x14ac:dyDescent="0.2">
      <c r="A99" s="144" t="s">
        <v>108</v>
      </c>
      <c r="B99" s="146">
        <v>10259475.544890899</v>
      </c>
      <c r="C99" s="146">
        <v>9196619.2905937433</v>
      </c>
      <c r="D99" s="146">
        <v>10840908.169285487</v>
      </c>
      <c r="E99" s="146">
        <v>9960601.5333322156</v>
      </c>
      <c r="F99" s="146">
        <v>11689191.41</v>
      </c>
      <c r="G99" s="146">
        <v>13672819.59</v>
      </c>
      <c r="H99" s="146">
        <v>14179105.52</v>
      </c>
      <c r="I99" s="146">
        <v>13203539.869999999</v>
      </c>
      <c r="J99" s="146">
        <v>17153781.079999998</v>
      </c>
      <c r="K99" s="146">
        <v>13458620.980000002</v>
      </c>
      <c r="L99" s="146">
        <v>19066117.239999998</v>
      </c>
      <c r="M99" s="146">
        <v>19570218.170000002</v>
      </c>
      <c r="N99" s="146">
        <v>16175290.060000001</v>
      </c>
      <c r="O99" s="146">
        <v>20141704.690000001</v>
      </c>
      <c r="P99" s="146">
        <v>24629473.220000003</v>
      </c>
      <c r="Q99" s="146">
        <v>23733732.370000001</v>
      </c>
      <c r="R99" s="146">
        <v>17206490.800000001</v>
      </c>
      <c r="S99" s="146">
        <v>25888381.540000003</v>
      </c>
      <c r="T99" s="146">
        <v>28476046.810000002</v>
      </c>
      <c r="U99" s="146">
        <v>19531834.18</v>
      </c>
      <c r="V99" s="175">
        <v>22162501.710000001</v>
      </c>
      <c r="W99" s="175">
        <v>29786168.640000001</v>
      </c>
      <c r="X99" s="175">
        <v>25615201.949999999</v>
      </c>
      <c r="Y99" s="175">
        <v>21166783.43</v>
      </c>
      <c r="Z99" s="175">
        <v>21156138.059999999</v>
      </c>
      <c r="AA99" s="175">
        <v>19675082.48</v>
      </c>
      <c r="AC99" s="352"/>
      <c r="AD99" s="353"/>
      <c r="AE99" s="353"/>
    </row>
    <row r="100" spans="1:31" s="147" customFormat="1" x14ac:dyDescent="0.2">
      <c r="A100" s="144" t="s">
        <v>109</v>
      </c>
      <c r="B100" s="146">
        <v>10697053.617843853</v>
      </c>
      <c r="C100" s="146">
        <v>11396502.667095557</v>
      </c>
      <c r="D100" s="146">
        <v>13440275.810761986</v>
      </c>
      <c r="E100" s="146">
        <v>14846628.971106337</v>
      </c>
      <c r="F100" s="146">
        <v>14251703.310000001</v>
      </c>
      <c r="G100" s="146">
        <v>16580628.710000003</v>
      </c>
      <c r="H100" s="146">
        <v>17100192.700000003</v>
      </c>
      <c r="I100" s="146">
        <v>16786509.98</v>
      </c>
      <c r="J100" s="146">
        <v>19922152.049999997</v>
      </c>
      <c r="K100" s="146">
        <v>17865875.030000001</v>
      </c>
      <c r="L100" s="146">
        <v>19496005.509999998</v>
      </c>
      <c r="M100" s="146">
        <v>22889205.32</v>
      </c>
      <c r="N100" s="146">
        <v>19011607.720000003</v>
      </c>
      <c r="O100" s="146">
        <v>19564634.789999999</v>
      </c>
      <c r="P100" s="146">
        <v>18139163.900000002</v>
      </c>
      <c r="Q100" s="146">
        <v>20038521.330000002</v>
      </c>
      <c r="R100" s="146">
        <v>22019101.350000001</v>
      </c>
      <c r="S100" s="146">
        <v>26472206.75</v>
      </c>
      <c r="T100" s="146">
        <v>23814310.82</v>
      </c>
      <c r="U100" s="146">
        <v>24522789.510000002</v>
      </c>
      <c r="V100" s="175">
        <v>24655619.170000002</v>
      </c>
      <c r="W100" s="175">
        <v>27928128.260000002</v>
      </c>
      <c r="X100" s="175">
        <v>22161135.190000001</v>
      </c>
      <c r="Y100" s="175">
        <v>25145600.100000001</v>
      </c>
      <c r="Z100" s="175">
        <v>18672390.329999998</v>
      </c>
      <c r="AA100" s="175">
        <v>24763974.77</v>
      </c>
      <c r="AC100" s="352"/>
      <c r="AD100" s="353"/>
      <c r="AE100" s="353"/>
    </row>
    <row r="101" spans="1:31" s="147" customFormat="1" x14ac:dyDescent="0.2">
      <c r="A101" s="144" t="s">
        <v>110</v>
      </c>
      <c r="B101" s="146">
        <v>15430062.031505113</v>
      </c>
      <c r="C101" s="146">
        <v>13490827.295081843</v>
      </c>
      <c r="D101" s="146">
        <v>11973338.496273383</v>
      </c>
      <c r="E101" s="146">
        <v>13903681.796215301</v>
      </c>
      <c r="F101" s="146">
        <v>16025621.799999999</v>
      </c>
      <c r="G101" s="146">
        <v>14627527.770000001</v>
      </c>
      <c r="H101" s="146">
        <v>16815147.93</v>
      </c>
      <c r="I101" s="146">
        <v>16963527.73</v>
      </c>
      <c r="J101" s="146">
        <v>21407331.669999998</v>
      </c>
      <c r="K101" s="146">
        <v>15238760.52</v>
      </c>
      <c r="L101" s="146">
        <v>17692490.330000002</v>
      </c>
      <c r="M101" s="146">
        <v>19512115.699999999</v>
      </c>
      <c r="N101" s="146">
        <v>15698188.470000001</v>
      </c>
      <c r="O101" s="146">
        <v>13744582.100000001</v>
      </c>
      <c r="P101" s="146">
        <v>15599743.050000001</v>
      </c>
      <c r="Q101" s="146">
        <v>15999529.130000001</v>
      </c>
      <c r="R101" s="146">
        <v>23998812.16</v>
      </c>
      <c r="S101" s="146">
        <v>25441610.060000002</v>
      </c>
      <c r="T101" s="146">
        <v>24382559.790000003</v>
      </c>
      <c r="U101" s="146">
        <v>19739244.550000001</v>
      </c>
      <c r="V101" s="175">
        <v>18580565.620000001</v>
      </c>
      <c r="W101" s="175">
        <v>23291469.940000001</v>
      </c>
      <c r="X101" s="175">
        <v>17912597.890000001</v>
      </c>
      <c r="Y101" s="175">
        <v>21716890.879999999</v>
      </c>
      <c r="Z101" s="175">
        <v>20011354.969999999</v>
      </c>
      <c r="AA101" s="175">
        <v>18616823.719999999</v>
      </c>
      <c r="AC101" s="352"/>
      <c r="AD101" s="353"/>
      <c r="AE101" s="353"/>
    </row>
    <row r="102" spans="1:31" s="147" customFormat="1" x14ac:dyDescent="0.2">
      <c r="A102" s="144" t="s">
        <v>111</v>
      </c>
      <c r="B102" s="146">
        <v>13847986.834502872</v>
      </c>
      <c r="C102" s="146">
        <v>12596836.987790359</v>
      </c>
      <c r="D102" s="146">
        <v>10138806.812031886</v>
      </c>
      <c r="E102" s="146">
        <v>12268384.817907272</v>
      </c>
      <c r="F102" s="146">
        <v>11837193.23</v>
      </c>
      <c r="G102" s="146">
        <v>13842979.699999997</v>
      </c>
      <c r="H102" s="146">
        <v>13845942.349999996</v>
      </c>
      <c r="I102" s="146">
        <v>16082411.990000002</v>
      </c>
      <c r="J102" s="146">
        <v>15223897.35</v>
      </c>
      <c r="K102" s="146">
        <v>12516770.519999998</v>
      </c>
      <c r="L102" s="146">
        <v>17257378.07</v>
      </c>
      <c r="M102" s="146">
        <v>11300461.220000001</v>
      </c>
      <c r="N102" s="146">
        <v>10024560.720000001</v>
      </c>
      <c r="O102" s="146">
        <v>8946414.1799999997</v>
      </c>
      <c r="P102" s="146">
        <v>10034335.68</v>
      </c>
      <c r="Q102" s="146">
        <v>13001195.75</v>
      </c>
      <c r="R102" s="146">
        <v>15148037.720000001</v>
      </c>
      <c r="S102" s="146">
        <v>14882777.370000001</v>
      </c>
      <c r="T102" s="146">
        <v>21065581.540000003</v>
      </c>
      <c r="U102" s="146">
        <v>11910968.950000001</v>
      </c>
      <c r="V102" s="175">
        <v>13659496.359999999</v>
      </c>
      <c r="W102" s="175">
        <v>13875127.42</v>
      </c>
      <c r="X102" s="175">
        <v>13217576.09</v>
      </c>
      <c r="Y102" s="175">
        <v>15446185.23</v>
      </c>
      <c r="Z102" s="175">
        <v>15608483.35</v>
      </c>
      <c r="AA102" s="175">
        <v>12753185.66</v>
      </c>
      <c r="AC102" s="352"/>
      <c r="AD102" s="353"/>
      <c r="AE102" s="353"/>
    </row>
    <row r="103" spans="1:31" s="147" customFormat="1" x14ac:dyDescent="0.2">
      <c r="A103" s="144" t="s">
        <v>112</v>
      </c>
      <c r="B103" s="146">
        <v>12280598.11847423</v>
      </c>
      <c r="C103" s="146">
        <v>9237666.9507300016</v>
      </c>
      <c r="D103" s="146">
        <v>9710861.0777840614</v>
      </c>
      <c r="E103" s="146">
        <v>10026085.398890477</v>
      </c>
      <c r="F103" s="146">
        <v>11047343.819999998</v>
      </c>
      <c r="G103" s="146">
        <v>13209940.880000001</v>
      </c>
      <c r="H103" s="146">
        <v>10412113.620000001</v>
      </c>
      <c r="I103" s="146">
        <v>10990150.019999998</v>
      </c>
      <c r="J103" s="146">
        <v>13676144.239999996</v>
      </c>
      <c r="K103" s="146">
        <v>10787982.43</v>
      </c>
      <c r="L103" s="146">
        <v>13445027.18</v>
      </c>
      <c r="M103" s="146">
        <v>14956270.15</v>
      </c>
      <c r="N103" s="146">
        <v>10547208.24</v>
      </c>
      <c r="O103" s="146">
        <v>10963995.210000001</v>
      </c>
      <c r="P103" s="146">
        <v>10937740.890000001</v>
      </c>
      <c r="Q103" s="146">
        <v>13864206.100000001</v>
      </c>
      <c r="R103" s="146">
        <v>13448857.930000002</v>
      </c>
      <c r="S103" s="146">
        <v>15195447.940000001</v>
      </c>
      <c r="T103" s="146">
        <v>14756109.200000001</v>
      </c>
      <c r="U103" s="146">
        <v>12924856.700000001</v>
      </c>
      <c r="V103" s="175">
        <v>15011771.33</v>
      </c>
      <c r="W103" s="175">
        <v>13407964.17</v>
      </c>
      <c r="X103" s="175">
        <v>15194148.189999999</v>
      </c>
      <c r="Y103" s="175">
        <v>12902450.939999999</v>
      </c>
      <c r="Z103" s="175">
        <v>16256432.25</v>
      </c>
      <c r="AA103" s="175">
        <v>15478901.33</v>
      </c>
      <c r="AC103" s="352"/>
      <c r="AD103" s="353"/>
      <c r="AE103" s="353"/>
    </row>
    <row r="104" spans="1:31" s="147" customFormat="1" x14ac:dyDescent="0.2">
      <c r="A104" s="144" t="s">
        <v>113</v>
      </c>
      <c r="B104" s="146">
        <v>11389860.463414522</v>
      </c>
      <c r="C104" s="146">
        <v>14172511.612803888</v>
      </c>
      <c r="D104" s="146">
        <v>11434015.186971098</v>
      </c>
      <c r="E104" s="146">
        <v>11185529.386834808</v>
      </c>
      <c r="F104" s="146">
        <v>10462850.039999999</v>
      </c>
      <c r="G104" s="146">
        <v>14803702.870000001</v>
      </c>
      <c r="H104" s="146">
        <v>13521007.829999998</v>
      </c>
      <c r="I104" s="146">
        <v>12295555.26</v>
      </c>
      <c r="J104" s="146">
        <v>16272094.039999999</v>
      </c>
      <c r="K104" s="146">
        <v>12661725.699999999</v>
      </c>
      <c r="L104" s="146">
        <v>13229458.800000001</v>
      </c>
      <c r="M104" s="146">
        <v>13820185.370000001</v>
      </c>
      <c r="N104" s="146">
        <v>9956197.1600000001</v>
      </c>
      <c r="O104" s="146">
        <v>14980440.890000001</v>
      </c>
      <c r="P104" s="146">
        <v>11183492.85</v>
      </c>
      <c r="Q104" s="146">
        <v>12193004.390000001</v>
      </c>
      <c r="R104" s="146">
        <v>15199610.74</v>
      </c>
      <c r="S104" s="146">
        <v>15322167.970000001</v>
      </c>
      <c r="T104" s="146">
        <v>17075299.780000001</v>
      </c>
      <c r="U104" s="146">
        <v>16998886.75</v>
      </c>
      <c r="V104" s="175">
        <v>13603476.460000001</v>
      </c>
      <c r="W104" s="175">
        <v>14358977.18</v>
      </c>
      <c r="X104" s="175">
        <v>14601885.26</v>
      </c>
      <c r="Y104" s="175">
        <v>16158107.300000001</v>
      </c>
      <c r="Z104" s="175">
        <v>18533981.899999999</v>
      </c>
      <c r="AA104" s="175">
        <v>19770376.359999999</v>
      </c>
      <c r="AC104" s="352"/>
      <c r="AD104" s="353"/>
      <c r="AE104" s="353"/>
    </row>
    <row r="105" spans="1:31" s="147" customFormat="1" x14ac:dyDescent="0.2">
      <c r="A105" s="144" t="s">
        <v>114</v>
      </c>
      <c r="B105" s="146">
        <v>11452707.87566868</v>
      </c>
      <c r="C105" s="146">
        <v>13138433.921735724</v>
      </c>
      <c r="D105" s="146">
        <v>11842768.961989887</v>
      </c>
      <c r="E105" s="146">
        <v>10626673.699647995</v>
      </c>
      <c r="F105" s="146">
        <v>10022986.469999999</v>
      </c>
      <c r="G105" s="146">
        <v>14531084.51</v>
      </c>
      <c r="H105" s="146">
        <v>13204945.240000002</v>
      </c>
      <c r="I105" s="146">
        <v>13106134.890000001</v>
      </c>
      <c r="J105" s="146">
        <v>16133317.16</v>
      </c>
      <c r="K105" s="146">
        <v>14195350.51</v>
      </c>
      <c r="L105" s="146">
        <v>17290451.859999996</v>
      </c>
      <c r="M105" s="146">
        <v>15080823.530000001</v>
      </c>
      <c r="N105" s="146">
        <v>12386652.48</v>
      </c>
      <c r="O105" s="146">
        <v>18511234.650000002</v>
      </c>
      <c r="P105" s="146">
        <v>14199169.25</v>
      </c>
      <c r="Q105" s="146">
        <v>14269053.470000001</v>
      </c>
      <c r="R105" s="146">
        <v>13605189.08</v>
      </c>
      <c r="S105" s="146">
        <v>19073840.600000001</v>
      </c>
      <c r="T105" s="146">
        <v>15268158.75</v>
      </c>
      <c r="U105" s="146">
        <v>21339844.23</v>
      </c>
      <c r="V105" s="175">
        <v>17272681.09</v>
      </c>
      <c r="W105" s="175">
        <v>13948972.75</v>
      </c>
      <c r="X105" s="175">
        <v>15341374.060000001</v>
      </c>
      <c r="Y105" s="175">
        <v>16347312.189999999</v>
      </c>
      <c r="Z105" s="175">
        <v>18773285.370000001</v>
      </c>
      <c r="AA105" s="175">
        <v>16946830.800000001</v>
      </c>
      <c r="AC105" s="352"/>
      <c r="AD105" s="353"/>
      <c r="AE105" s="353"/>
    </row>
    <row r="106" spans="1:31" s="147" customFormat="1" x14ac:dyDescent="0.2">
      <c r="A106" s="144" t="s">
        <v>115</v>
      </c>
      <c r="B106" s="146">
        <v>13362387.016222101</v>
      </c>
      <c r="C106" s="146">
        <v>11894869.480773892</v>
      </c>
      <c r="D106" s="146">
        <v>13108306.946949266</v>
      </c>
      <c r="E106" s="146">
        <v>18571096.581025891</v>
      </c>
      <c r="F106" s="146">
        <v>12113611.07</v>
      </c>
      <c r="G106" s="146">
        <v>16617771.760000002</v>
      </c>
      <c r="H106" s="146">
        <v>13195213.410000002</v>
      </c>
      <c r="I106" s="146">
        <v>15842356.84</v>
      </c>
      <c r="J106" s="146">
        <v>15773654.879999999</v>
      </c>
      <c r="K106" s="146">
        <v>17161296.039999999</v>
      </c>
      <c r="L106" s="146">
        <v>16317868.559999997</v>
      </c>
      <c r="M106" s="146">
        <v>14773348.290000001</v>
      </c>
      <c r="N106" s="146">
        <v>14399059.34</v>
      </c>
      <c r="O106" s="146">
        <v>16302223.190000001</v>
      </c>
      <c r="P106" s="146">
        <v>13979539.530000001</v>
      </c>
      <c r="Q106" s="146">
        <v>16812176.52</v>
      </c>
      <c r="R106" s="146">
        <v>18306888.84</v>
      </c>
      <c r="S106" s="146">
        <v>16848950.260000002</v>
      </c>
      <c r="T106" s="146">
        <v>13333818.390000001</v>
      </c>
      <c r="U106" s="146">
        <v>22956430.41</v>
      </c>
      <c r="V106" s="175">
        <v>17615276.800000001</v>
      </c>
      <c r="W106" s="175">
        <v>17553361.91</v>
      </c>
      <c r="X106" s="175">
        <v>15059899.9</v>
      </c>
      <c r="Y106" s="175">
        <v>20611960.050000001</v>
      </c>
      <c r="Z106" s="175">
        <v>21745479.370000001</v>
      </c>
      <c r="AA106" s="175">
        <v>21889797.34</v>
      </c>
      <c r="AC106" s="352"/>
      <c r="AD106" s="353"/>
      <c r="AE106" s="353"/>
    </row>
    <row r="107" spans="1:31" s="147" customFormat="1" x14ac:dyDescent="0.2">
      <c r="A107" s="144" t="s">
        <v>116</v>
      </c>
      <c r="B107" s="146">
        <v>17207590.436568253</v>
      </c>
      <c r="C107" s="146">
        <v>11469085.321141478</v>
      </c>
      <c r="D107" s="146">
        <v>17039528.658128507</v>
      </c>
      <c r="E107" s="146">
        <v>16012047.740934238</v>
      </c>
      <c r="F107" s="146">
        <v>12520520.300000001</v>
      </c>
      <c r="G107" s="146">
        <v>16961800.890000001</v>
      </c>
      <c r="H107" s="146">
        <v>11474274.16</v>
      </c>
      <c r="I107" s="146">
        <v>15264381.259999998</v>
      </c>
      <c r="J107" s="146">
        <v>16880357.840000004</v>
      </c>
      <c r="K107" s="146">
        <v>19672328.25</v>
      </c>
      <c r="L107" s="146">
        <v>14021697.340000002</v>
      </c>
      <c r="M107" s="146">
        <v>20152299.870000001</v>
      </c>
      <c r="N107" s="146">
        <v>12479932.970000001</v>
      </c>
      <c r="O107" s="146">
        <v>15352627.710000001</v>
      </c>
      <c r="P107" s="146">
        <v>13548860.83</v>
      </c>
      <c r="Q107" s="146">
        <v>16265217.110000001</v>
      </c>
      <c r="R107" s="146">
        <v>18782226.920000002</v>
      </c>
      <c r="S107" s="146">
        <v>18574905.25</v>
      </c>
      <c r="T107" s="146">
        <v>19979058</v>
      </c>
      <c r="U107" s="146">
        <v>23338482.350000001</v>
      </c>
      <c r="V107" s="175">
        <v>20702439.309999999</v>
      </c>
      <c r="W107" s="175">
        <v>24008768.84</v>
      </c>
      <c r="X107" s="175">
        <v>24175420.609999999</v>
      </c>
      <c r="Y107" s="175">
        <v>24766287.280000001</v>
      </c>
      <c r="Z107" s="175">
        <v>21441755.760000002</v>
      </c>
      <c r="AA107" s="175">
        <v>23648541.440000001</v>
      </c>
      <c r="AC107" s="352"/>
      <c r="AD107" s="353"/>
      <c r="AE107" s="353"/>
    </row>
    <row r="108" spans="1:31" s="147" customFormat="1" x14ac:dyDescent="0.2">
      <c r="A108" s="144" t="s">
        <v>117</v>
      </c>
      <c r="B108" s="146">
        <v>15838682.261184804</v>
      </c>
      <c r="C108" s="146">
        <v>12066066.068355091</v>
      </c>
      <c r="D108" s="146">
        <v>15868357.681982202</v>
      </c>
      <c r="E108" s="146">
        <v>13819531.005843371</v>
      </c>
      <c r="F108" s="146">
        <v>14926664.73</v>
      </c>
      <c r="G108" s="146">
        <v>17285389.82</v>
      </c>
      <c r="H108" s="146">
        <v>20203332.669999998</v>
      </c>
      <c r="I108" s="146">
        <v>14856264.370000003</v>
      </c>
      <c r="J108" s="146">
        <v>21859935.889999997</v>
      </c>
      <c r="K108" s="146">
        <v>20106467.300000001</v>
      </c>
      <c r="L108" s="146">
        <v>18375491.199999999</v>
      </c>
      <c r="M108" s="146">
        <v>20931931.800000001</v>
      </c>
      <c r="N108" s="146">
        <v>15069982.57</v>
      </c>
      <c r="O108" s="146">
        <v>17646606.52</v>
      </c>
      <c r="P108" s="146">
        <v>14515887.5</v>
      </c>
      <c r="Q108" s="146">
        <v>17000580.57</v>
      </c>
      <c r="R108" s="146">
        <v>16935493.280000001</v>
      </c>
      <c r="S108" s="146">
        <v>21852191.260000002</v>
      </c>
      <c r="T108" s="146">
        <v>18999772.350000001</v>
      </c>
      <c r="U108" s="146">
        <v>24192708.920000002</v>
      </c>
      <c r="V108" s="175">
        <v>26679295.870000001</v>
      </c>
      <c r="W108" s="175">
        <v>32689165.23</v>
      </c>
      <c r="X108" s="175">
        <v>31937633.620000001</v>
      </c>
      <c r="Y108" s="175">
        <v>24417900.98</v>
      </c>
      <c r="Z108" s="175">
        <v>29019180.530000001</v>
      </c>
      <c r="AA108" s="175">
        <v>26914606.25</v>
      </c>
      <c r="AC108" s="352"/>
      <c r="AD108" s="353"/>
      <c r="AE108" s="353"/>
    </row>
    <row r="109" spans="1:31" s="147" customFormat="1" x14ac:dyDescent="0.2">
      <c r="A109" s="144" t="s">
        <v>118</v>
      </c>
      <c r="B109" s="146">
        <v>26671210.765339803</v>
      </c>
      <c r="C109" s="146">
        <v>12724096.244113563</v>
      </c>
      <c r="D109" s="146">
        <v>24575073.06119151</v>
      </c>
      <c r="E109" s="146">
        <v>22303922.360764503</v>
      </c>
      <c r="F109" s="146">
        <v>25549037.000000004</v>
      </c>
      <c r="G109" s="146">
        <v>24413991.669999998</v>
      </c>
      <c r="H109" s="146">
        <v>18525614.689999998</v>
      </c>
      <c r="I109" s="146">
        <v>14729225.310000001</v>
      </c>
      <c r="J109" s="146">
        <v>23332138.340000004</v>
      </c>
      <c r="K109" s="146">
        <v>26587066.57</v>
      </c>
      <c r="L109" s="146">
        <v>27157284.450000003</v>
      </c>
      <c r="M109" s="146">
        <v>22009246.5</v>
      </c>
      <c r="N109" s="146">
        <v>22366388.920000002</v>
      </c>
      <c r="O109" s="146">
        <v>23345573.77</v>
      </c>
      <c r="P109" s="146">
        <v>21004717.310000002</v>
      </c>
      <c r="Q109" s="146">
        <v>25420369.5</v>
      </c>
      <c r="R109" s="146">
        <v>24265305.700000003</v>
      </c>
      <c r="S109" s="146">
        <v>32024294.920000002</v>
      </c>
      <c r="T109" s="146">
        <v>27961511.07</v>
      </c>
      <c r="U109" s="146">
        <v>36052102.649999999</v>
      </c>
      <c r="V109" s="175">
        <v>42558748.130000003</v>
      </c>
      <c r="W109" s="175">
        <v>36466538.240000002</v>
      </c>
      <c r="X109" s="175">
        <v>43113437.57</v>
      </c>
      <c r="Y109" s="175">
        <v>41531211.219999999</v>
      </c>
      <c r="Z109" s="175">
        <v>41988606.549999997</v>
      </c>
      <c r="AA109" s="175">
        <v>42894773</v>
      </c>
      <c r="AC109" s="352"/>
      <c r="AD109" s="353"/>
      <c r="AE109" s="353"/>
    </row>
    <row r="110" spans="1:31" s="147" customFormat="1" x14ac:dyDescent="0.2">
      <c r="A110" s="144" t="s">
        <v>119</v>
      </c>
      <c r="B110" s="146">
        <v>25486762.546935242</v>
      </c>
      <c r="C110" s="146">
        <v>20611766.624946453</v>
      </c>
      <c r="D110" s="146">
        <v>18034656.235088579</v>
      </c>
      <c r="E110" s="146">
        <v>23078958.834191877</v>
      </c>
      <c r="F110" s="146">
        <v>27353669.940000005</v>
      </c>
      <c r="G110" s="146">
        <v>24327700.359999996</v>
      </c>
      <c r="H110" s="146">
        <v>25107401.849999998</v>
      </c>
      <c r="I110" s="146">
        <v>23359338.280000001</v>
      </c>
      <c r="J110" s="146">
        <v>22736381.300000001</v>
      </c>
      <c r="K110" s="146">
        <v>25521500.719999999</v>
      </c>
      <c r="L110" s="146">
        <v>22993798.199999996</v>
      </c>
      <c r="M110" s="146">
        <v>35546587.079999998</v>
      </c>
      <c r="N110" s="146">
        <v>31806042.940000001</v>
      </c>
      <c r="O110" s="146">
        <v>29078724.390000001</v>
      </c>
      <c r="P110" s="146">
        <v>26296177.41</v>
      </c>
      <c r="Q110" s="146">
        <v>38162847.93</v>
      </c>
      <c r="R110" s="146">
        <v>35242185.060000002</v>
      </c>
      <c r="S110" s="146">
        <v>42136367.710000001</v>
      </c>
      <c r="T110" s="146">
        <v>53206289.280000001</v>
      </c>
      <c r="U110" s="146">
        <v>51996216.830000006</v>
      </c>
      <c r="V110" s="175">
        <v>40033715.619999997</v>
      </c>
      <c r="W110" s="175">
        <v>26499271.73</v>
      </c>
      <c r="X110" s="175">
        <v>30367428.960000001</v>
      </c>
      <c r="Y110" s="175">
        <v>43345313.539999999</v>
      </c>
      <c r="Z110" s="175">
        <v>37099052.729999997</v>
      </c>
      <c r="AA110" s="175">
        <v>39850687.140000001</v>
      </c>
      <c r="AC110" s="352"/>
      <c r="AD110" s="353"/>
      <c r="AE110" s="353"/>
    </row>
    <row r="111" spans="1:31" s="147" customFormat="1" x14ac:dyDescent="0.2">
      <c r="A111" s="144" t="s">
        <v>120</v>
      </c>
      <c r="B111" s="146">
        <v>13379002.434610806</v>
      </c>
      <c r="C111" s="146">
        <v>15866540.794594768</v>
      </c>
      <c r="D111" s="146">
        <v>14967748.953056375</v>
      </c>
      <c r="E111" s="146">
        <v>17186261.599464599</v>
      </c>
      <c r="F111" s="146">
        <v>23947153.790000007</v>
      </c>
      <c r="G111" s="146">
        <v>16017916.870000001</v>
      </c>
      <c r="H111" s="146">
        <v>21314315</v>
      </c>
      <c r="I111" s="146">
        <v>24154990.989999995</v>
      </c>
      <c r="J111" s="146">
        <v>16600835.130000001</v>
      </c>
      <c r="K111" s="146">
        <v>20843921.979999993</v>
      </c>
      <c r="L111" s="146">
        <v>31384549.25</v>
      </c>
      <c r="M111" s="146">
        <v>18923628.16</v>
      </c>
      <c r="N111" s="146">
        <v>17252290.449999999</v>
      </c>
      <c r="O111" s="146">
        <v>21375093.420000002</v>
      </c>
      <c r="P111" s="146">
        <v>15632796.700000001</v>
      </c>
      <c r="Q111" s="146">
        <v>28571282.350000001</v>
      </c>
      <c r="R111" s="146">
        <v>23953047.109999999</v>
      </c>
      <c r="S111" s="146">
        <v>25108278.91</v>
      </c>
      <c r="T111" s="146">
        <v>35722888.800000004</v>
      </c>
      <c r="U111" s="146">
        <v>34896871.539999999</v>
      </c>
      <c r="V111" s="175">
        <v>32255626.16</v>
      </c>
      <c r="W111" s="175">
        <v>30403216.940000001</v>
      </c>
      <c r="X111" s="175">
        <v>23179564.059999999</v>
      </c>
      <c r="Y111" s="175">
        <v>25957210.219999999</v>
      </c>
      <c r="Z111" s="175">
        <v>25022061.789999999</v>
      </c>
      <c r="AA111" s="175">
        <v>27335319.07</v>
      </c>
      <c r="AC111" s="352"/>
      <c r="AD111" s="353"/>
      <c r="AE111" s="353"/>
    </row>
    <row r="112" spans="1:31" s="147" customFormat="1" x14ac:dyDescent="0.2">
      <c r="A112" s="144" t="s">
        <v>121</v>
      </c>
      <c r="B112" s="146">
        <v>16682340.915639287</v>
      </c>
      <c r="C112" s="146">
        <v>15988067.815420829</v>
      </c>
      <c r="D112" s="146">
        <v>11970473.521892441</v>
      </c>
      <c r="E112" s="146">
        <v>12131516.547578577</v>
      </c>
      <c r="F112" s="146">
        <v>19474750.569999997</v>
      </c>
      <c r="G112" s="146">
        <v>19501960.18</v>
      </c>
      <c r="H112" s="146">
        <v>20031769.980000004</v>
      </c>
      <c r="I112" s="146">
        <v>16793102.129999999</v>
      </c>
      <c r="J112" s="146">
        <v>15456304.99</v>
      </c>
      <c r="K112" s="146">
        <v>15250822.890000002</v>
      </c>
      <c r="L112" s="146">
        <v>17295143.989999998</v>
      </c>
      <c r="M112" s="146">
        <v>22905166.460000001</v>
      </c>
      <c r="N112" s="146">
        <v>24320528.940000001</v>
      </c>
      <c r="O112" s="146">
        <v>19505648.470000003</v>
      </c>
      <c r="P112" s="146">
        <v>15369040.16</v>
      </c>
      <c r="Q112" s="146">
        <v>20077299.240000002</v>
      </c>
      <c r="R112" s="146">
        <v>33964020.870000005</v>
      </c>
      <c r="S112" s="146">
        <v>33588818.880000003</v>
      </c>
      <c r="T112" s="146">
        <v>43431727.039999999</v>
      </c>
      <c r="U112" s="146">
        <v>32954406.110000003</v>
      </c>
      <c r="V112" s="175">
        <v>22073557.02</v>
      </c>
      <c r="W112" s="175">
        <v>20408515.960000001</v>
      </c>
      <c r="X112" s="175">
        <v>28824768.91</v>
      </c>
      <c r="Y112" s="175">
        <v>28548109.719999999</v>
      </c>
      <c r="Z112" s="175">
        <v>24683911.629999999</v>
      </c>
      <c r="AA112" s="175">
        <v>29791358.280000001</v>
      </c>
      <c r="AC112" s="352"/>
      <c r="AD112" s="353"/>
      <c r="AE112" s="353"/>
    </row>
    <row r="113" spans="1:36" s="147" customFormat="1" x14ac:dyDescent="0.2">
      <c r="A113" s="144" t="s">
        <v>122</v>
      </c>
      <c r="B113" s="146">
        <v>11575015.435462996</v>
      </c>
      <c r="C113" s="146">
        <v>11489701.306640526</v>
      </c>
      <c r="D113" s="146">
        <v>15678026.151104417</v>
      </c>
      <c r="E113" s="146">
        <v>12601782.738807574</v>
      </c>
      <c r="F113" s="146">
        <v>17212515.160000008</v>
      </c>
      <c r="G113" s="146">
        <v>14939354.120000001</v>
      </c>
      <c r="H113" s="146">
        <v>13002985.76</v>
      </c>
      <c r="I113" s="146">
        <v>14777300.99</v>
      </c>
      <c r="J113" s="146">
        <v>17608664.57</v>
      </c>
      <c r="K113" s="146">
        <v>19613973.620000001</v>
      </c>
      <c r="L113" s="146">
        <v>17239775.100000005</v>
      </c>
      <c r="M113" s="146">
        <v>17109074.630000003</v>
      </c>
      <c r="N113" s="146">
        <v>17072460.41</v>
      </c>
      <c r="O113" s="146">
        <v>25425945.57</v>
      </c>
      <c r="P113" s="146">
        <v>17422431.640000001</v>
      </c>
      <c r="Q113" s="146">
        <v>21955157.109999999</v>
      </c>
      <c r="R113" s="146">
        <v>34952953.68</v>
      </c>
      <c r="S113" s="146">
        <v>21937566.720000003</v>
      </c>
      <c r="T113" s="146">
        <v>42582968.190000005</v>
      </c>
      <c r="U113" s="146">
        <v>24654160.859999999</v>
      </c>
      <c r="V113" s="175">
        <v>22221953.920000002</v>
      </c>
      <c r="W113" s="175">
        <v>24632197.050000001</v>
      </c>
      <c r="X113" s="175">
        <v>27399282.359999999</v>
      </c>
      <c r="Y113" s="175">
        <v>27284369.210000001</v>
      </c>
      <c r="Z113" s="175">
        <v>21515302.760000002</v>
      </c>
      <c r="AA113" s="175">
        <v>24480171.579999998</v>
      </c>
      <c r="AC113" s="352"/>
      <c r="AD113" s="353"/>
      <c r="AE113" s="353"/>
    </row>
    <row r="114" spans="1:36" s="147" customFormat="1" x14ac:dyDescent="0.2">
      <c r="A114" s="144" t="s">
        <v>123</v>
      </c>
      <c r="B114" s="146">
        <v>12860095.555044005</v>
      </c>
      <c r="C114" s="146">
        <v>15432781.417074595</v>
      </c>
      <c r="D114" s="146">
        <v>13259647.050035292</v>
      </c>
      <c r="E114" s="146">
        <v>17056789.545656193</v>
      </c>
      <c r="F114" s="146">
        <v>19327800.649999999</v>
      </c>
      <c r="G114" s="146">
        <v>17422932.620000001</v>
      </c>
      <c r="H114" s="146">
        <v>19014709.040000003</v>
      </c>
      <c r="I114" s="146">
        <v>15112751.810000002</v>
      </c>
      <c r="J114" s="146">
        <v>20994571.710000001</v>
      </c>
      <c r="K114" s="146">
        <v>18891078.349999998</v>
      </c>
      <c r="L114" s="146">
        <v>26102850.559999999</v>
      </c>
      <c r="M114" s="146">
        <v>23035711.09</v>
      </c>
      <c r="N114" s="146">
        <v>20234585.859999999</v>
      </c>
      <c r="O114" s="146">
        <v>22437801.73</v>
      </c>
      <c r="P114" s="146">
        <v>18862839.400000002</v>
      </c>
      <c r="Q114" s="146">
        <v>20143807.940000001</v>
      </c>
      <c r="R114" s="146">
        <v>26536350.75</v>
      </c>
      <c r="S114" s="146">
        <v>31077697.75</v>
      </c>
      <c r="T114" s="146">
        <v>38418417.93</v>
      </c>
      <c r="U114" s="146">
        <v>22709176.859999999</v>
      </c>
      <c r="V114" s="175">
        <v>27007748.379999999</v>
      </c>
      <c r="W114" s="175">
        <v>23334511.18</v>
      </c>
      <c r="X114" s="175">
        <v>25204113.190000001</v>
      </c>
      <c r="Y114" s="175">
        <v>23119530.940000001</v>
      </c>
      <c r="Z114" s="175">
        <v>22705415.379999999</v>
      </c>
      <c r="AA114" s="175">
        <v>26015546.02</v>
      </c>
      <c r="AC114" s="352"/>
      <c r="AD114" s="353"/>
      <c r="AE114" s="353"/>
    </row>
    <row r="115" spans="1:36" s="147" customFormat="1" x14ac:dyDescent="0.2">
      <c r="A115" s="144" t="s">
        <v>124</v>
      </c>
      <c r="B115" s="146">
        <v>12928750.969956873</v>
      </c>
      <c r="C115" s="146">
        <v>15273164.856842751</v>
      </c>
      <c r="D115" s="146">
        <v>13299554.543971632</v>
      </c>
      <c r="E115" s="146">
        <v>15417377.663474893</v>
      </c>
      <c r="F115" s="146">
        <v>17337361.029999997</v>
      </c>
      <c r="G115" s="146">
        <v>14775883.32</v>
      </c>
      <c r="H115" s="146">
        <v>20386078.809999999</v>
      </c>
      <c r="I115" s="146">
        <v>18120222.540000003</v>
      </c>
      <c r="J115" s="146">
        <v>25999664.030000001</v>
      </c>
      <c r="K115" s="146">
        <v>25453262.680000003</v>
      </c>
      <c r="L115" s="146">
        <v>21817280.129999995</v>
      </c>
      <c r="M115" s="146">
        <v>20099876.93</v>
      </c>
      <c r="N115" s="146">
        <v>32139930.190000001</v>
      </c>
      <c r="O115" s="146">
        <v>20037963.120000001</v>
      </c>
      <c r="P115" s="146">
        <v>19372815.48</v>
      </c>
      <c r="Q115" s="146">
        <v>22364528.59</v>
      </c>
      <c r="R115" s="146">
        <v>26301023.440000001</v>
      </c>
      <c r="S115" s="146">
        <v>24330837.260000002</v>
      </c>
      <c r="T115" s="146">
        <v>37267773.109999999</v>
      </c>
      <c r="U115" s="146">
        <v>18785838.66</v>
      </c>
      <c r="V115" s="175">
        <v>25626907.690000001</v>
      </c>
      <c r="W115" s="175">
        <v>21938831.34</v>
      </c>
      <c r="X115" s="175">
        <v>23300830.829999998</v>
      </c>
      <c r="Y115" s="175">
        <v>23695943.609999999</v>
      </c>
      <c r="Z115" s="175">
        <v>22892231.149999999</v>
      </c>
      <c r="AA115" s="175">
        <v>23889093.510000002</v>
      </c>
      <c r="AC115" s="352"/>
      <c r="AD115" s="353"/>
      <c r="AE115" s="353"/>
    </row>
    <row r="116" spans="1:36" s="147" customFormat="1" x14ac:dyDescent="0.2">
      <c r="A116" s="144" t="s">
        <v>125</v>
      </c>
      <c r="B116" s="146">
        <v>12407135.528700814</v>
      </c>
      <c r="C116" s="146">
        <v>14381449.851133535</v>
      </c>
      <c r="D116" s="146">
        <v>14325091.88864514</v>
      </c>
      <c r="E116" s="146">
        <v>14937668.170322141</v>
      </c>
      <c r="F116" s="146">
        <v>16277329.48</v>
      </c>
      <c r="G116" s="146">
        <v>14577918.150000002</v>
      </c>
      <c r="H116" s="146">
        <v>19429822.59</v>
      </c>
      <c r="I116" s="146">
        <v>16659304.4</v>
      </c>
      <c r="J116" s="146">
        <v>24729950.820000004</v>
      </c>
      <c r="K116" s="146">
        <v>20717472.589999996</v>
      </c>
      <c r="L116" s="146">
        <v>20234265.400000002</v>
      </c>
      <c r="M116" s="146">
        <v>23515103.490000002</v>
      </c>
      <c r="N116" s="146">
        <v>24514594.550000001</v>
      </c>
      <c r="O116" s="146">
        <v>24907922.530000001</v>
      </c>
      <c r="P116" s="146">
        <v>18465397.5</v>
      </c>
      <c r="Q116" s="146">
        <v>22195113.970000003</v>
      </c>
      <c r="R116" s="146">
        <v>22110244.760000002</v>
      </c>
      <c r="S116" s="146">
        <v>24369292.670000002</v>
      </c>
      <c r="T116" s="146">
        <v>31508380.260000002</v>
      </c>
      <c r="U116" s="146">
        <v>27112764.290000003</v>
      </c>
      <c r="V116" s="175">
        <v>32476387.280000001</v>
      </c>
      <c r="W116" s="175">
        <v>31268089.52</v>
      </c>
      <c r="X116" s="175">
        <v>22195559.039999999</v>
      </c>
      <c r="Y116" s="175">
        <v>24598449.379999999</v>
      </c>
      <c r="Z116" s="175">
        <v>39721618.539999999</v>
      </c>
      <c r="AA116" s="175">
        <v>23837089.77</v>
      </c>
      <c r="AC116" s="352"/>
      <c r="AD116" s="353"/>
      <c r="AE116" s="353"/>
    </row>
    <row r="117" spans="1:36" s="147" customFormat="1" x14ac:dyDescent="0.2">
      <c r="A117" s="144" t="s">
        <v>126</v>
      </c>
      <c r="B117" s="146">
        <v>14113104.669970745</v>
      </c>
      <c r="C117" s="146">
        <v>15896052.332698638</v>
      </c>
      <c r="D117" s="146">
        <v>21770117.096090142</v>
      </c>
      <c r="E117" s="146">
        <v>17454316.212800536</v>
      </c>
      <c r="F117" s="146">
        <v>22398993.829999998</v>
      </c>
      <c r="G117" s="146">
        <v>21277986.390000004</v>
      </c>
      <c r="H117" s="146">
        <v>23395331.449999996</v>
      </c>
      <c r="I117" s="146">
        <v>16195273.23</v>
      </c>
      <c r="J117" s="146">
        <v>31039073.5</v>
      </c>
      <c r="K117" s="146">
        <v>33139809.269999996</v>
      </c>
      <c r="L117" s="146">
        <v>35950361.469999999</v>
      </c>
      <c r="M117" s="146">
        <v>29936106.550000001</v>
      </c>
      <c r="N117" s="146">
        <v>31109256.630000003</v>
      </c>
      <c r="O117" s="146">
        <v>25963675.609999999</v>
      </c>
      <c r="P117" s="146">
        <v>22924820.609999999</v>
      </c>
      <c r="Q117" s="146">
        <v>24863699.460000001</v>
      </c>
      <c r="R117" s="146">
        <v>37050906.289999999</v>
      </c>
      <c r="S117" s="146">
        <v>26167831.310000002</v>
      </c>
      <c r="T117" s="146">
        <v>34447657.600000001</v>
      </c>
      <c r="U117" s="146">
        <v>25733659.760000002</v>
      </c>
      <c r="V117" s="175">
        <v>34013689.969999999</v>
      </c>
      <c r="W117" s="175">
        <v>37001486.479999997</v>
      </c>
      <c r="X117" s="175">
        <v>52121924.270000003</v>
      </c>
      <c r="Y117" s="175">
        <v>40932352.509999998</v>
      </c>
      <c r="Z117" s="175">
        <v>37056587.539999999</v>
      </c>
      <c r="AA117" s="175">
        <v>30642088.43</v>
      </c>
      <c r="AC117" s="352"/>
      <c r="AD117" s="353"/>
      <c r="AE117" s="353"/>
    </row>
    <row r="118" spans="1:36" s="147" customFormat="1" x14ac:dyDescent="0.2">
      <c r="A118" s="144" t="s">
        <v>127</v>
      </c>
      <c r="B118" s="146">
        <v>18680107.232638724</v>
      </c>
      <c r="C118" s="146">
        <v>21412380.689587884</v>
      </c>
      <c r="D118" s="146">
        <v>21967934.788408387</v>
      </c>
      <c r="E118" s="146">
        <v>21138849.192858677</v>
      </c>
      <c r="F118" s="146">
        <v>25715400.989999998</v>
      </c>
      <c r="G118" s="146">
        <v>24175570.600000001</v>
      </c>
      <c r="H118" s="146">
        <v>22446192.899999999</v>
      </c>
      <c r="I118" s="146">
        <v>18139989.550000004</v>
      </c>
      <c r="J118" s="146">
        <v>38442520.789999999</v>
      </c>
      <c r="K118" s="146">
        <v>37807538.469999999</v>
      </c>
      <c r="L118" s="146">
        <v>37113872.420000002</v>
      </c>
      <c r="M118" s="146">
        <v>29471690.02</v>
      </c>
      <c r="N118" s="146">
        <v>33845490.350000001</v>
      </c>
      <c r="O118" s="146">
        <v>32057658.420000002</v>
      </c>
      <c r="P118" s="146">
        <v>31549062.240000002</v>
      </c>
      <c r="Q118" s="146">
        <v>30082233.43</v>
      </c>
      <c r="R118" s="146">
        <v>46452305.730000004</v>
      </c>
      <c r="S118" s="146">
        <v>29483533.890000001</v>
      </c>
      <c r="T118" s="146">
        <v>35254216.760000005</v>
      </c>
      <c r="U118" s="146">
        <v>35578904.300000004</v>
      </c>
      <c r="V118" s="175">
        <v>49131791.979999997</v>
      </c>
      <c r="W118" s="175">
        <v>42784518.020000003</v>
      </c>
      <c r="X118" s="175">
        <v>49951463.969999999</v>
      </c>
      <c r="Y118" s="175">
        <v>42858021.740000002</v>
      </c>
      <c r="Z118" s="175">
        <v>41829774.960000001</v>
      </c>
      <c r="AA118" s="175">
        <v>42907982.210000001</v>
      </c>
    </row>
    <row r="119" spans="1:36" s="147" customFormat="1" x14ac:dyDescent="0.2">
      <c r="A119" s="144" t="s">
        <v>128</v>
      </c>
      <c r="B119" s="146">
        <v>9876904.4312355835</v>
      </c>
      <c r="C119" s="146">
        <v>16481971.989017572</v>
      </c>
      <c r="D119" s="272"/>
      <c r="E119" s="272"/>
      <c r="F119" s="146">
        <v>2868468.14</v>
      </c>
      <c r="G119" s="146">
        <v>7244029.6399999997</v>
      </c>
      <c r="H119" s="146">
        <v>9254118.8499999996</v>
      </c>
      <c r="I119" s="146">
        <v>24003696.829999994</v>
      </c>
      <c r="J119" s="146"/>
      <c r="K119" s="146"/>
      <c r="L119" s="146">
        <v>3100379.94</v>
      </c>
      <c r="M119" s="146">
        <v>13869988.100000001</v>
      </c>
      <c r="N119" s="146">
        <v>22486124.41</v>
      </c>
      <c r="O119" s="146"/>
      <c r="P119" s="146"/>
      <c r="Q119" s="146">
        <v>3464290.7</v>
      </c>
      <c r="R119" s="146">
        <v>12637576.050000001</v>
      </c>
      <c r="S119" s="146">
        <v>15922103.130000001</v>
      </c>
      <c r="T119" s="146">
        <v>25948461.300000001</v>
      </c>
      <c r="U119" s="146"/>
      <c r="V119" s="175"/>
      <c r="W119" s="175">
        <v>4623852.2300000004</v>
      </c>
      <c r="X119" s="175">
        <v>12418496.35</v>
      </c>
      <c r="Y119" s="175">
        <v>30007683.18</v>
      </c>
      <c r="Z119" s="175"/>
      <c r="AA119" s="175"/>
    </row>
    <row r="120" spans="1:36" s="147" customFormat="1" x14ac:dyDescent="0.2">
      <c r="A120" s="166" t="s">
        <v>20</v>
      </c>
      <c r="B120" s="164">
        <f>SUM(B66:B119)</f>
        <v>688920243.70499897</v>
      </c>
      <c r="C120" s="164">
        <f>SUM(C66:C119)</f>
        <v>653519170.92126465</v>
      </c>
      <c r="D120" s="164">
        <f>SUM(D66:D119)</f>
        <v>690126525.06185627</v>
      </c>
      <c r="E120" s="164">
        <f t="shared" ref="E120:P120" si="1">SUM(E66:E119)</f>
        <v>725978370.68588364</v>
      </c>
      <c r="F120" s="164">
        <f t="shared" si="1"/>
        <v>790171071.23000014</v>
      </c>
      <c r="G120" s="164">
        <f t="shared" si="1"/>
        <v>917026015.22000003</v>
      </c>
      <c r="H120" s="164">
        <f t="shared" si="1"/>
        <v>823965938.75</v>
      </c>
      <c r="I120" s="164">
        <f t="shared" si="1"/>
        <v>893951145.39999986</v>
      </c>
      <c r="J120" s="164">
        <f t="shared" si="1"/>
        <v>1021007439.4799999</v>
      </c>
      <c r="K120" s="164">
        <f t="shared" si="1"/>
        <v>1030008866.4500002</v>
      </c>
      <c r="L120" s="164">
        <f t="shared" si="1"/>
        <v>996106316.66000021</v>
      </c>
      <c r="M120" s="164">
        <f t="shared" si="1"/>
        <v>1139839552.4099998</v>
      </c>
      <c r="N120" s="164">
        <f t="shared" si="1"/>
        <v>1031801871.0600003</v>
      </c>
      <c r="O120" s="164">
        <f t="shared" si="1"/>
        <v>1120649313.2500002</v>
      </c>
      <c r="P120" s="164">
        <f t="shared" si="1"/>
        <v>1061869248.5300001</v>
      </c>
      <c r="Q120" s="164">
        <f t="shared" ref="Q120:V120" si="2">SUM(Q66:Q119)</f>
        <v>1142893230.5500004</v>
      </c>
      <c r="R120" s="164">
        <f t="shared" si="2"/>
        <v>1237235680.1799998</v>
      </c>
      <c r="S120" s="164">
        <f t="shared" si="2"/>
        <v>1309943916.4400005</v>
      </c>
      <c r="T120" s="164">
        <f t="shared" si="2"/>
        <v>1374735611.3799999</v>
      </c>
      <c r="U120" s="164">
        <f t="shared" si="2"/>
        <v>1306478863.5299997</v>
      </c>
      <c r="V120" s="176">
        <f t="shared" si="2"/>
        <v>1250873538.99</v>
      </c>
      <c r="W120" s="176">
        <f>SUM(W66:W119)</f>
        <v>1333309408.95</v>
      </c>
      <c r="X120" s="176">
        <f t="shared" ref="X120:Y120" si="3">SUM(X66:X119)</f>
        <v>1331565386.51</v>
      </c>
      <c r="Y120" s="176">
        <f t="shared" si="3"/>
        <v>1388446936.45</v>
      </c>
      <c r="Z120" s="176">
        <f t="shared" ref="Z120:AA120" si="4">SUM(Z66:Z119)</f>
        <v>1380340984.7400002</v>
      </c>
      <c r="AA120" s="176">
        <f t="shared" si="4"/>
        <v>1336050370.3799999</v>
      </c>
      <c r="AB120" s="151"/>
      <c r="AC120" s="151"/>
      <c r="AD120" s="151"/>
      <c r="AE120" s="151"/>
      <c r="AF120" s="151"/>
      <c r="AG120" s="151"/>
      <c r="AH120" s="151"/>
      <c r="AI120" s="151"/>
    </row>
    <row r="121" spans="1:36" s="147" customFormat="1" x14ac:dyDescent="0.2">
      <c r="A121" s="187"/>
      <c r="B121" s="279"/>
      <c r="C121" s="279"/>
      <c r="D121" s="279"/>
      <c r="E121" s="279"/>
      <c r="F121" s="279"/>
      <c r="G121" s="279"/>
      <c r="H121" s="279"/>
      <c r="I121" s="279"/>
      <c r="J121" s="279"/>
      <c r="K121" s="279"/>
      <c r="L121" s="279"/>
      <c r="M121" s="279"/>
      <c r="N121" s="279"/>
      <c r="O121" s="279"/>
      <c r="P121" s="279"/>
      <c r="Q121" s="279"/>
      <c r="R121" s="279"/>
      <c r="S121" s="279"/>
      <c r="T121" s="279"/>
      <c r="U121" s="279"/>
      <c r="V121" s="277"/>
      <c r="W121" s="277"/>
      <c r="X121" s="277"/>
      <c r="Y121" s="277"/>
      <c r="Z121" s="277"/>
      <c r="AA121" s="277"/>
      <c r="AB121" s="151"/>
      <c r="AC121" s="151"/>
      <c r="AD121" s="151"/>
      <c r="AE121" s="151"/>
      <c r="AF121" s="151"/>
      <c r="AG121" s="151"/>
      <c r="AH121" s="151"/>
      <c r="AI121" s="151"/>
    </row>
    <row r="122" spans="1:36" x14ac:dyDescent="0.2">
      <c r="C122" s="137"/>
      <c r="D122" s="137"/>
      <c r="E122" s="137"/>
      <c r="F122" s="137"/>
      <c r="G122" s="137"/>
      <c r="H122" s="137"/>
      <c r="I122" s="137"/>
      <c r="J122" s="137"/>
      <c r="K122" s="137"/>
      <c r="L122" s="137"/>
      <c r="M122" s="188"/>
      <c r="N122" s="137"/>
      <c r="O122" s="137"/>
      <c r="P122" s="137"/>
      <c r="Q122" s="137"/>
      <c r="R122" s="137"/>
      <c r="S122" s="137"/>
    </row>
    <row r="123" spans="1:36" x14ac:dyDescent="0.2">
      <c r="A123" s="166" t="s">
        <v>37</v>
      </c>
      <c r="B123" s="166"/>
      <c r="C123" s="166"/>
      <c r="D123" s="166">
        <v>1995</v>
      </c>
      <c r="E123" s="166">
        <v>1996</v>
      </c>
      <c r="F123" s="166">
        <v>1997</v>
      </c>
      <c r="G123" s="166">
        <v>1998</v>
      </c>
      <c r="H123" s="166">
        <v>1999</v>
      </c>
      <c r="I123" s="166">
        <v>2000</v>
      </c>
      <c r="J123" s="166">
        <v>2001</v>
      </c>
      <c r="K123" s="166">
        <v>2002</v>
      </c>
      <c r="L123" s="166">
        <v>2003</v>
      </c>
      <c r="M123" s="166">
        <v>2004</v>
      </c>
      <c r="N123" s="166">
        <v>2005</v>
      </c>
      <c r="O123" s="166">
        <v>2006</v>
      </c>
      <c r="P123" s="166">
        <v>2007</v>
      </c>
      <c r="Q123" s="166">
        <v>2008</v>
      </c>
      <c r="R123" s="166">
        <v>2009</v>
      </c>
      <c r="S123" s="166">
        <v>2010</v>
      </c>
      <c r="T123" s="166">
        <v>2011</v>
      </c>
      <c r="U123" s="166">
        <v>2012</v>
      </c>
      <c r="V123" s="166">
        <v>2013</v>
      </c>
      <c r="W123" s="282">
        <v>2014</v>
      </c>
      <c r="X123" s="282">
        <v>2015</v>
      </c>
      <c r="Y123" s="282">
        <v>2016</v>
      </c>
      <c r="Z123" s="282">
        <v>2017</v>
      </c>
      <c r="AA123" s="282">
        <v>2018</v>
      </c>
      <c r="AB123" s="208"/>
      <c r="AC123" s="208"/>
      <c r="AD123" s="208"/>
      <c r="AE123" s="208"/>
      <c r="AF123" s="208"/>
      <c r="AG123" s="208"/>
      <c r="AH123" s="208"/>
      <c r="AI123" s="208"/>
      <c r="AJ123" s="208"/>
    </row>
    <row r="124" spans="1:36" x14ac:dyDescent="0.2">
      <c r="A124" s="144" t="s">
        <v>75</v>
      </c>
      <c r="B124" s="144"/>
      <c r="C124" s="144"/>
      <c r="D124" s="153">
        <v>34716</v>
      </c>
      <c r="E124" s="153">
        <v>23088</v>
      </c>
      <c r="F124" s="153"/>
      <c r="G124" s="153"/>
      <c r="H124" s="153"/>
      <c r="I124" s="153"/>
      <c r="J124" s="153">
        <v>30717</v>
      </c>
      <c r="K124" s="153">
        <v>13569</v>
      </c>
      <c r="L124" s="153"/>
      <c r="M124" s="153"/>
      <c r="N124" s="153"/>
      <c r="O124" s="153">
        <v>45620</v>
      </c>
      <c r="P124" s="153">
        <v>34615</v>
      </c>
      <c r="Q124" s="153">
        <v>15760</v>
      </c>
      <c r="R124" s="153"/>
      <c r="S124" s="153"/>
      <c r="T124" s="153"/>
      <c r="U124" s="153">
        <v>54680</v>
      </c>
      <c r="V124" s="153">
        <v>16066</v>
      </c>
      <c r="W124" s="157"/>
      <c r="X124" s="157"/>
      <c r="Y124" s="157"/>
      <c r="Z124" s="157">
        <v>62128</v>
      </c>
      <c r="AA124" s="157">
        <v>43738</v>
      </c>
    </row>
    <row r="125" spans="1:36" x14ac:dyDescent="0.2">
      <c r="A125" s="144" t="s">
        <v>76</v>
      </c>
      <c r="B125" s="144"/>
      <c r="C125" s="144"/>
      <c r="D125" s="153">
        <v>74268</v>
      </c>
      <c r="E125" s="153">
        <v>82430</v>
      </c>
      <c r="F125" s="153">
        <v>90246</v>
      </c>
      <c r="G125" s="153">
        <v>80302</v>
      </c>
      <c r="H125" s="153">
        <v>68217</v>
      </c>
      <c r="I125" s="153">
        <v>57292</v>
      </c>
      <c r="J125" s="153">
        <v>114831</v>
      </c>
      <c r="K125" s="153">
        <v>109270</v>
      </c>
      <c r="L125" s="153">
        <v>108218</v>
      </c>
      <c r="M125" s="153">
        <v>93235</v>
      </c>
      <c r="N125" s="153">
        <v>64014</v>
      </c>
      <c r="O125" s="153">
        <v>113109</v>
      </c>
      <c r="P125" s="153">
        <v>130363</v>
      </c>
      <c r="Q125" s="153">
        <v>134422</v>
      </c>
      <c r="R125" s="153">
        <v>110239</v>
      </c>
      <c r="S125" s="153">
        <v>88946</v>
      </c>
      <c r="T125" s="153">
        <v>72904</v>
      </c>
      <c r="U125" s="153">
        <v>134949</v>
      </c>
      <c r="V125" s="153">
        <v>142063</v>
      </c>
      <c r="W125" s="157">
        <v>141028</v>
      </c>
      <c r="X125" s="157">
        <v>123567</v>
      </c>
      <c r="Y125" s="157">
        <v>104707</v>
      </c>
      <c r="Z125" s="157">
        <v>152248</v>
      </c>
      <c r="AA125" s="157">
        <v>165099</v>
      </c>
    </row>
    <row r="126" spans="1:36" x14ac:dyDescent="0.2">
      <c r="A126" s="144" t="s">
        <v>77</v>
      </c>
      <c r="B126" s="144"/>
      <c r="C126" s="144"/>
      <c r="D126" s="153">
        <v>75357</v>
      </c>
      <c r="E126" s="153">
        <v>78660</v>
      </c>
      <c r="F126" s="153">
        <v>85950</v>
      </c>
      <c r="G126" s="153">
        <v>84268</v>
      </c>
      <c r="H126" s="153">
        <v>92744</v>
      </c>
      <c r="I126" s="153">
        <v>98446</v>
      </c>
      <c r="J126" s="153">
        <v>106172</v>
      </c>
      <c r="K126" s="153">
        <v>99975</v>
      </c>
      <c r="L126" s="153">
        <v>100856</v>
      </c>
      <c r="M126" s="153">
        <v>108295</v>
      </c>
      <c r="N126" s="153">
        <v>111325</v>
      </c>
      <c r="O126" s="153">
        <v>115862</v>
      </c>
      <c r="P126" s="153">
        <v>118375</v>
      </c>
      <c r="Q126" s="153">
        <v>121254</v>
      </c>
      <c r="R126" s="153">
        <v>123508</v>
      </c>
      <c r="S126" s="153">
        <v>122160</v>
      </c>
      <c r="T126" s="153">
        <v>132244</v>
      </c>
      <c r="U126" s="153">
        <v>136475</v>
      </c>
      <c r="V126" s="153">
        <v>132405</v>
      </c>
      <c r="W126" s="157">
        <v>137973</v>
      </c>
      <c r="X126" s="157">
        <v>140175</v>
      </c>
      <c r="Y126" s="157">
        <v>142233</v>
      </c>
      <c r="Z126" s="157">
        <v>152555</v>
      </c>
      <c r="AA126" s="157">
        <v>154129</v>
      </c>
    </row>
    <row r="127" spans="1:36" x14ac:dyDescent="0.2">
      <c r="A127" s="144" t="s">
        <v>78</v>
      </c>
      <c r="B127" s="144"/>
      <c r="C127" s="144"/>
      <c r="D127" s="153">
        <v>75056</v>
      </c>
      <c r="E127" s="153">
        <v>78678</v>
      </c>
      <c r="F127" s="153">
        <v>85429</v>
      </c>
      <c r="G127" s="153">
        <v>84398</v>
      </c>
      <c r="H127" s="153">
        <v>92549</v>
      </c>
      <c r="I127" s="153">
        <v>100670</v>
      </c>
      <c r="J127" s="153">
        <v>106593</v>
      </c>
      <c r="K127" s="153">
        <v>103693</v>
      </c>
      <c r="L127" s="153">
        <v>102196</v>
      </c>
      <c r="M127" s="153">
        <v>109817</v>
      </c>
      <c r="N127" s="153">
        <v>111923</v>
      </c>
      <c r="O127" s="153">
        <v>117860</v>
      </c>
      <c r="P127" s="153">
        <v>118739</v>
      </c>
      <c r="Q127" s="153">
        <v>121027</v>
      </c>
      <c r="R127" s="153">
        <v>124212</v>
      </c>
      <c r="S127" s="153">
        <v>122277</v>
      </c>
      <c r="T127" s="153">
        <v>134385</v>
      </c>
      <c r="U127" s="153">
        <v>135340</v>
      </c>
      <c r="V127" s="153">
        <v>130988</v>
      </c>
      <c r="W127" s="157">
        <v>142352</v>
      </c>
      <c r="X127" s="157">
        <v>143353</v>
      </c>
      <c r="Y127" s="157">
        <v>145123</v>
      </c>
      <c r="Z127" s="157">
        <v>154395</v>
      </c>
      <c r="AA127" s="157">
        <v>157946</v>
      </c>
    </row>
    <row r="128" spans="1:36" x14ac:dyDescent="0.2">
      <c r="A128" s="144" t="s">
        <v>79</v>
      </c>
      <c r="B128" s="144"/>
      <c r="C128" s="144"/>
      <c r="D128" s="153">
        <v>75232</v>
      </c>
      <c r="E128" s="153">
        <v>79376</v>
      </c>
      <c r="F128" s="153">
        <v>86027</v>
      </c>
      <c r="G128" s="153">
        <v>84877</v>
      </c>
      <c r="H128" s="153">
        <v>93871</v>
      </c>
      <c r="I128" s="153">
        <v>102394</v>
      </c>
      <c r="J128" s="153">
        <v>106369</v>
      </c>
      <c r="K128" s="153">
        <v>103704</v>
      </c>
      <c r="L128" s="153">
        <v>104765</v>
      </c>
      <c r="M128" s="153">
        <v>110416</v>
      </c>
      <c r="N128" s="153">
        <v>115089</v>
      </c>
      <c r="O128" s="153">
        <v>115700</v>
      </c>
      <c r="P128" s="153">
        <v>117710</v>
      </c>
      <c r="Q128" s="153">
        <v>123036</v>
      </c>
      <c r="R128" s="153">
        <v>127808</v>
      </c>
      <c r="S128" s="153">
        <v>125608</v>
      </c>
      <c r="T128" s="153">
        <v>134536</v>
      </c>
      <c r="U128" s="153">
        <v>132818</v>
      </c>
      <c r="V128" s="153">
        <v>131946</v>
      </c>
      <c r="W128" s="157">
        <v>141702</v>
      </c>
      <c r="X128" s="157">
        <v>147662</v>
      </c>
      <c r="Y128" s="157">
        <v>146745</v>
      </c>
      <c r="Z128" s="157">
        <v>154198</v>
      </c>
      <c r="AA128" s="157">
        <v>160288</v>
      </c>
    </row>
    <row r="129" spans="1:27" x14ac:dyDescent="0.2">
      <c r="A129" s="144" t="s">
        <v>80</v>
      </c>
      <c r="B129" s="144"/>
      <c r="C129" s="144"/>
      <c r="D129" s="153">
        <v>74895</v>
      </c>
      <c r="E129" s="153">
        <v>79521</v>
      </c>
      <c r="F129" s="153">
        <v>86414</v>
      </c>
      <c r="G129" s="153">
        <v>84759</v>
      </c>
      <c r="H129" s="153">
        <v>95539</v>
      </c>
      <c r="I129" s="153">
        <v>100645</v>
      </c>
      <c r="J129" s="153">
        <v>108023</v>
      </c>
      <c r="K129" s="153">
        <v>107341</v>
      </c>
      <c r="L129" s="153">
        <v>107340</v>
      </c>
      <c r="M129" s="153">
        <v>112433</v>
      </c>
      <c r="N129" s="153">
        <v>111864</v>
      </c>
      <c r="O129" s="153">
        <v>124600</v>
      </c>
      <c r="P129" s="153">
        <v>118643</v>
      </c>
      <c r="Q129" s="153">
        <v>122864</v>
      </c>
      <c r="R129" s="153">
        <v>126860</v>
      </c>
      <c r="S129" s="153">
        <v>126972</v>
      </c>
      <c r="T129" s="153">
        <v>132205</v>
      </c>
      <c r="U129" s="153">
        <v>131954</v>
      </c>
      <c r="V129" s="153">
        <v>132946</v>
      </c>
      <c r="W129" s="157">
        <v>143873</v>
      </c>
      <c r="X129" s="157">
        <v>146340</v>
      </c>
      <c r="Y129" s="157">
        <v>148700</v>
      </c>
      <c r="Z129" s="157">
        <v>159720</v>
      </c>
      <c r="AA129" s="157">
        <v>161399</v>
      </c>
    </row>
    <row r="130" spans="1:27" x14ac:dyDescent="0.2">
      <c r="A130" s="144" t="s">
        <v>81</v>
      </c>
      <c r="B130" s="144"/>
      <c r="C130" s="144"/>
      <c r="D130" s="153">
        <v>76567</v>
      </c>
      <c r="E130" s="153">
        <v>78692</v>
      </c>
      <c r="F130" s="153">
        <v>90054</v>
      </c>
      <c r="G130" s="153">
        <v>90016</v>
      </c>
      <c r="H130" s="153">
        <v>100475</v>
      </c>
      <c r="I130" s="153">
        <v>104338</v>
      </c>
      <c r="J130" s="153">
        <v>112717</v>
      </c>
      <c r="K130" s="153">
        <v>114812</v>
      </c>
      <c r="L130" s="153">
        <v>115524</v>
      </c>
      <c r="M130" s="153">
        <v>117970</v>
      </c>
      <c r="N130" s="153">
        <v>118678</v>
      </c>
      <c r="O130" s="153">
        <v>131482</v>
      </c>
      <c r="P130" s="153">
        <v>122795</v>
      </c>
      <c r="Q130" s="153">
        <v>127541</v>
      </c>
      <c r="R130" s="153">
        <v>128036</v>
      </c>
      <c r="S130" s="153">
        <v>131498</v>
      </c>
      <c r="T130" s="153">
        <v>134392</v>
      </c>
      <c r="U130" s="153">
        <v>136475</v>
      </c>
      <c r="V130" s="153">
        <v>134758</v>
      </c>
      <c r="W130" s="157">
        <v>145066</v>
      </c>
      <c r="X130" s="157">
        <v>152768</v>
      </c>
      <c r="Y130" s="157">
        <v>155852</v>
      </c>
      <c r="Z130" s="157">
        <v>163030</v>
      </c>
      <c r="AA130" s="157">
        <v>165657</v>
      </c>
    </row>
    <row r="131" spans="1:27" x14ac:dyDescent="0.2">
      <c r="A131" s="144" t="s">
        <v>82</v>
      </c>
      <c r="B131" s="144"/>
      <c r="C131" s="144"/>
      <c r="D131" s="153">
        <v>80458</v>
      </c>
      <c r="E131" s="153">
        <v>81131</v>
      </c>
      <c r="F131" s="153">
        <v>94817</v>
      </c>
      <c r="G131" s="153">
        <v>94401</v>
      </c>
      <c r="H131" s="153">
        <v>105786</v>
      </c>
      <c r="I131" s="153">
        <v>107827</v>
      </c>
      <c r="J131" s="153">
        <v>114955</v>
      </c>
      <c r="K131" s="153">
        <v>116343</v>
      </c>
      <c r="L131" s="153">
        <v>118095</v>
      </c>
      <c r="M131" s="153">
        <v>123992</v>
      </c>
      <c r="N131" s="153">
        <v>127973</v>
      </c>
      <c r="O131" s="153">
        <v>133568</v>
      </c>
      <c r="P131" s="153">
        <v>128614</v>
      </c>
      <c r="Q131" s="153">
        <v>134274</v>
      </c>
      <c r="R131" s="153">
        <v>134690</v>
      </c>
      <c r="S131" s="153">
        <v>138331</v>
      </c>
      <c r="T131" s="153">
        <v>135234</v>
      </c>
      <c r="U131" s="153">
        <v>146980</v>
      </c>
      <c r="V131" s="153">
        <v>136449</v>
      </c>
      <c r="W131" s="157">
        <v>149247</v>
      </c>
      <c r="X131" s="157">
        <v>157894</v>
      </c>
      <c r="Y131" s="157">
        <v>165912</v>
      </c>
      <c r="Z131" s="157">
        <v>169403</v>
      </c>
      <c r="AA131" s="157">
        <v>170052</v>
      </c>
    </row>
    <row r="132" spans="1:27" x14ac:dyDescent="0.2">
      <c r="A132" s="144" t="s">
        <v>83</v>
      </c>
      <c r="B132" s="144"/>
      <c r="C132" s="144"/>
      <c r="D132" s="153">
        <v>80930</v>
      </c>
      <c r="E132" s="153">
        <v>84894</v>
      </c>
      <c r="F132" s="153">
        <v>95457</v>
      </c>
      <c r="G132" s="153">
        <v>94261</v>
      </c>
      <c r="H132" s="153">
        <v>107699</v>
      </c>
      <c r="I132" s="153">
        <v>110152</v>
      </c>
      <c r="J132" s="153">
        <v>114660</v>
      </c>
      <c r="K132" s="153">
        <v>112638</v>
      </c>
      <c r="L132" s="153">
        <v>123712</v>
      </c>
      <c r="M132" s="153">
        <v>126707</v>
      </c>
      <c r="N132" s="153">
        <v>129994</v>
      </c>
      <c r="O132" s="153">
        <v>131309</v>
      </c>
      <c r="P132" s="153">
        <v>131415</v>
      </c>
      <c r="Q132" s="153">
        <v>136133</v>
      </c>
      <c r="R132" s="153">
        <v>137896</v>
      </c>
      <c r="S132" s="153">
        <v>141772</v>
      </c>
      <c r="T132" s="153">
        <v>142489</v>
      </c>
      <c r="U132" s="153">
        <v>145317</v>
      </c>
      <c r="V132" s="153">
        <v>146144</v>
      </c>
      <c r="W132" s="157">
        <v>155467</v>
      </c>
      <c r="X132" s="157">
        <v>159448</v>
      </c>
      <c r="Y132" s="157">
        <v>168963</v>
      </c>
      <c r="Z132" s="157">
        <v>164884</v>
      </c>
      <c r="AA132" s="157">
        <v>172086</v>
      </c>
    </row>
    <row r="133" spans="1:27" x14ac:dyDescent="0.2">
      <c r="A133" s="144" t="s">
        <v>84</v>
      </c>
      <c r="B133" s="144"/>
      <c r="C133" s="144"/>
      <c r="D133" s="153">
        <v>79928</v>
      </c>
      <c r="E133" s="153">
        <v>86123</v>
      </c>
      <c r="F133" s="153">
        <v>90431</v>
      </c>
      <c r="G133" s="153">
        <v>90837</v>
      </c>
      <c r="H133" s="153">
        <v>101755</v>
      </c>
      <c r="I133" s="153">
        <v>110974</v>
      </c>
      <c r="J133" s="153">
        <v>110412</v>
      </c>
      <c r="K133" s="153">
        <v>105147</v>
      </c>
      <c r="L133" s="153">
        <v>121091</v>
      </c>
      <c r="M133" s="153">
        <v>123000</v>
      </c>
      <c r="N133" s="153">
        <v>125007</v>
      </c>
      <c r="O133" s="153">
        <v>124017</v>
      </c>
      <c r="P133" s="153">
        <v>128105</v>
      </c>
      <c r="Q133" s="153">
        <v>131877</v>
      </c>
      <c r="R133" s="153">
        <v>135360</v>
      </c>
      <c r="S133" s="153">
        <v>135801</v>
      </c>
      <c r="T133" s="153">
        <v>148738</v>
      </c>
      <c r="U133" s="153">
        <v>142855</v>
      </c>
      <c r="V133" s="153">
        <v>151220</v>
      </c>
      <c r="W133" s="157">
        <v>159791</v>
      </c>
      <c r="X133" s="157">
        <v>158231</v>
      </c>
      <c r="Y133" s="157">
        <v>159048</v>
      </c>
      <c r="Z133" s="157">
        <v>155220</v>
      </c>
      <c r="AA133" s="157">
        <v>172449</v>
      </c>
    </row>
    <row r="134" spans="1:27" x14ac:dyDescent="0.2">
      <c r="A134" s="144" t="s">
        <v>85</v>
      </c>
      <c r="B134" s="144"/>
      <c r="C134" s="144"/>
      <c r="D134" s="153">
        <v>75863</v>
      </c>
      <c r="E134" s="153">
        <v>82239</v>
      </c>
      <c r="F134" s="153">
        <v>85274</v>
      </c>
      <c r="G134" s="153">
        <v>87351</v>
      </c>
      <c r="H134" s="153">
        <v>97735</v>
      </c>
      <c r="I134" s="153">
        <v>100460</v>
      </c>
      <c r="J134" s="153">
        <v>107204</v>
      </c>
      <c r="K134" s="153">
        <v>105601</v>
      </c>
      <c r="L134" s="153">
        <v>113770</v>
      </c>
      <c r="M134" s="153">
        <v>118802</v>
      </c>
      <c r="N134" s="153">
        <v>118234</v>
      </c>
      <c r="O134" s="153">
        <v>120950</v>
      </c>
      <c r="P134" s="153">
        <v>123140</v>
      </c>
      <c r="Q134" s="153">
        <v>127615</v>
      </c>
      <c r="R134" s="153">
        <v>128679</v>
      </c>
      <c r="S134" s="153">
        <v>129036</v>
      </c>
      <c r="T134" s="153">
        <v>146404</v>
      </c>
      <c r="U134" s="153">
        <v>138974</v>
      </c>
      <c r="V134" s="153">
        <v>148907</v>
      </c>
      <c r="W134" s="157">
        <v>158435</v>
      </c>
      <c r="X134" s="157">
        <v>150654</v>
      </c>
      <c r="Y134" s="157">
        <v>154147</v>
      </c>
      <c r="Z134" s="157">
        <v>151926</v>
      </c>
      <c r="AA134" s="157">
        <v>167189</v>
      </c>
    </row>
    <row r="135" spans="1:27" x14ac:dyDescent="0.2">
      <c r="A135" s="144" t="s">
        <v>86</v>
      </c>
      <c r="B135" s="144"/>
      <c r="C135" s="144"/>
      <c r="D135" s="153">
        <v>75004</v>
      </c>
      <c r="E135" s="153">
        <v>76926</v>
      </c>
      <c r="F135" s="153">
        <v>84830</v>
      </c>
      <c r="G135" s="153">
        <v>85895</v>
      </c>
      <c r="H135" s="153">
        <v>95139</v>
      </c>
      <c r="I135" s="153">
        <v>97334</v>
      </c>
      <c r="J135" s="153">
        <v>105765</v>
      </c>
      <c r="K135" s="153">
        <v>108993</v>
      </c>
      <c r="L135" s="153">
        <v>112640</v>
      </c>
      <c r="M135" s="153">
        <v>118591</v>
      </c>
      <c r="N135" s="153">
        <v>116680</v>
      </c>
      <c r="O135" s="153">
        <v>124857</v>
      </c>
      <c r="P135" s="153">
        <v>122592</v>
      </c>
      <c r="Q135" s="153">
        <v>128237</v>
      </c>
      <c r="R135" s="153">
        <v>124884</v>
      </c>
      <c r="S135" s="153">
        <v>129007</v>
      </c>
      <c r="T135" s="153">
        <v>140214</v>
      </c>
      <c r="U135" s="153">
        <v>137499</v>
      </c>
      <c r="V135" s="153">
        <v>142139</v>
      </c>
      <c r="W135" s="157">
        <v>153519</v>
      </c>
      <c r="X135" s="157">
        <v>145982</v>
      </c>
      <c r="Y135" s="157">
        <v>150043</v>
      </c>
      <c r="Z135" s="157">
        <v>155234</v>
      </c>
      <c r="AA135" s="157">
        <v>162359</v>
      </c>
    </row>
    <row r="136" spans="1:27" x14ac:dyDescent="0.2">
      <c r="A136" s="144" t="s">
        <v>87</v>
      </c>
      <c r="B136" s="144"/>
      <c r="C136" s="144"/>
      <c r="D136" s="153">
        <v>72783</v>
      </c>
      <c r="E136" s="153">
        <v>75176</v>
      </c>
      <c r="F136" s="153">
        <v>84155</v>
      </c>
      <c r="G136" s="153">
        <v>84235</v>
      </c>
      <c r="H136" s="153">
        <v>94105</v>
      </c>
      <c r="I136" s="153">
        <v>99514</v>
      </c>
      <c r="J136" s="153">
        <v>110189</v>
      </c>
      <c r="K136" s="153">
        <v>104235</v>
      </c>
      <c r="L136" s="153">
        <v>110540</v>
      </c>
      <c r="M136" s="153">
        <v>114582</v>
      </c>
      <c r="N136" s="153">
        <v>118818</v>
      </c>
      <c r="O136" s="153">
        <v>120617</v>
      </c>
      <c r="P136" s="153">
        <v>120039</v>
      </c>
      <c r="Q136" s="153">
        <v>128023</v>
      </c>
      <c r="R136" s="153">
        <v>129606</v>
      </c>
      <c r="S136" s="153">
        <v>132525</v>
      </c>
      <c r="T136" s="153">
        <v>138789</v>
      </c>
      <c r="U136" s="153">
        <v>132597</v>
      </c>
      <c r="V136" s="153">
        <v>136956</v>
      </c>
      <c r="W136" s="157">
        <v>147590</v>
      </c>
      <c r="X136" s="157">
        <v>147791</v>
      </c>
      <c r="Y136" s="157">
        <v>152755</v>
      </c>
      <c r="Z136" s="157">
        <v>151321</v>
      </c>
      <c r="AA136" s="157">
        <v>158581</v>
      </c>
    </row>
    <row r="137" spans="1:27" x14ac:dyDescent="0.2">
      <c r="A137" s="144" t="s">
        <v>88</v>
      </c>
      <c r="B137" s="144"/>
      <c r="C137" s="144"/>
      <c r="D137" s="153">
        <v>73725</v>
      </c>
      <c r="E137" s="153">
        <v>77557</v>
      </c>
      <c r="F137" s="153">
        <v>87854</v>
      </c>
      <c r="G137" s="153">
        <v>84418</v>
      </c>
      <c r="H137" s="153">
        <v>94643</v>
      </c>
      <c r="I137" s="153">
        <v>94946</v>
      </c>
      <c r="J137" s="153">
        <v>108318</v>
      </c>
      <c r="K137" s="153">
        <v>112204</v>
      </c>
      <c r="L137" s="153">
        <v>111900</v>
      </c>
      <c r="M137" s="153">
        <v>114971</v>
      </c>
      <c r="N137" s="153">
        <v>117400</v>
      </c>
      <c r="O137" s="153">
        <v>122375</v>
      </c>
      <c r="P137" s="153">
        <v>125625</v>
      </c>
      <c r="Q137" s="153">
        <v>125574</v>
      </c>
      <c r="R137" s="153">
        <v>125133</v>
      </c>
      <c r="S137" s="153">
        <v>131470</v>
      </c>
      <c r="T137" s="153">
        <v>134716</v>
      </c>
      <c r="U137" s="153">
        <v>135982</v>
      </c>
      <c r="V137" s="153">
        <v>140475</v>
      </c>
      <c r="W137" s="157">
        <v>144901</v>
      </c>
      <c r="X137" s="157">
        <v>146292</v>
      </c>
      <c r="Y137" s="157">
        <v>150227</v>
      </c>
      <c r="Z137" s="157">
        <v>156489</v>
      </c>
      <c r="AA137" s="157">
        <v>163310</v>
      </c>
    </row>
    <row r="138" spans="1:27" x14ac:dyDescent="0.2">
      <c r="A138" s="144" t="s">
        <v>89</v>
      </c>
      <c r="B138" s="144"/>
      <c r="C138" s="144"/>
      <c r="D138" s="153">
        <v>75870</v>
      </c>
      <c r="E138" s="153">
        <v>81632</v>
      </c>
      <c r="F138" s="153">
        <v>87510</v>
      </c>
      <c r="G138" s="153">
        <v>89316</v>
      </c>
      <c r="H138" s="153">
        <v>100153</v>
      </c>
      <c r="I138" s="153">
        <v>101013</v>
      </c>
      <c r="J138" s="153">
        <v>116485</v>
      </c>
      <c r="K138" s="153">
        <v>116842</v>
      </c>
      <c r="L138" s="153">
        <v>114605</v>
      </c>
      <c r="M138" s="153">
        <v>117905</v>
      </c>
      <c r="N138" s="153">
        <v>116122</v>
      </c>
      <c r="O138" s="153">
        <v>127281</v>
      </c>
      <c r="P138" s="153">
        <v>132970</v>
      </c>
      <c r="Q138" s="153">
        <v>129616</v>
      </c>
      <c r="R138" s="153">
        <v>131771</v>
      </c>
      <c r="S138" s="153">
        <v>139646</v>
      </c>
      <c r="T138" s="153">
        <v>135544</v>
      </c>
      <c r="U138" s="153">
        <v>138428</v>
      </c>
      <c r="V138" s="153">
        <v>140058</v>
      </c>
      <c r="W138" s="157">
        <v>143834</v>
      </c>
      <c r="X138" s="157">
        <v>149190</v>
      </c>
      <c r="Y138" s="157">
        <v>151754</v>
      </c>
      <c r="Z138" s="157">
        <v>164685</v>
      </c>
      <c r="AA138" s="157">
        <v>165188</v>
      </c>
    </row>
    <row r="139" spans="1:27" x14ac:dyDescent="0.2">
      <c r="A139" s="144" t="s">
        <v>90</v>
      </c>
      <c r="B139" s="144"/>
      <c r="C139" s="144"/>
      <c r="D139" s="153">
        <v>80936</v>
      </c>
      <c r="E139" s="153">
        <v>85431</v>
      </c>
      <c r="F139" s="153">
        <v>91836</v>
      </c>
      <c r="G139" s="153">
        <v>95491</v>
      </c>
      <c r="H139" s="153">
        <v>104912</v>
      </c>
      <c r="I139" s="153">
        <v>105344</v>
      </c>
      <c r="J139" s="153">
        <v>119050</v>
      </c>
      <c r="K139" s="153">
        <v>119508</v>
      </c>
      <c r="L139" s="153">
        <v>119846</v>
      </c>
      <c r="M139" s="153">
        <v>126182</v>
      </c>
      <c r="N139" s="153">
        <v>120355</v>
      </c>
      <c r="O139" s="153">
        <v>133225</v>
      </c>
      <c r="P139" s="153">
        <v>132943</v>
      </c>
      <c r="Q139" s="153">
        <v>135712</v>
      </c>
      <c r="R139" s="153">
        <v>139753</v>
      </c>
      <c r="S139" s="153">
        <v>144302</v>
      </c>
      <c r="T139" s="153">
        <v>138260</v>
      </c>
      <c r="U139" s="153">
        <v>143343</v>
      </c>
      <c r="V139" s="153">
        <v>141987</v>
      </c>
      <c r="W139" s="157">
        <v>143414</v>
      </c>
      <c r="X139" s="157">
        <v>150749</v>
      </c>
      <c r="Y139" s="157">
        <v>159578</v>
      </c>
      <c r="Z139" s="157">
        <v>170149</v>
      </c>
      <c r="AA139" s="157">
        <v>171058</v>
      </c>
    </row>
    <row r="140" spans="1:27" x14ac:dyDescent="0.2">
      <c r="A140" s="144" t="s">
        <v>91</v>
      </c>
      <c r="B140" s="144"/>
      <c r="C140" s="144"/>
      <c r="D140" s="153">
        <v>81723</v>
      </c>
      <c r="E140" s="153">
        <v>87557</v>
      </c>
      <c r="F140" s="153">
        <v>92397</v>
      </c>
      <c r="G140" s="153">
        <v>95616</v>
      </c>
      <c r="H140" s="153">
        <v>106846</v>
      </c>
      <c r="I140" s="153">
        <v>112090</v>
      </c>
      <c r="J140" s="153">
        <v>115884</v>
      </c>
      <c r="K140" s="153">
        <v>110563</v>
      </c>
      <c r="L140" s="153">
        <v>121496</v>
      </c>
      <c r="M140" s="153">
        <v>128041</v>
      </c>
      <c r="N140" s="153">
        <v>127549</v>
      </c>
      <c r="O140" s="153">
        <v>133530</v>
      </c>
      <c r="P140" s="153">
        <v>129739</v>
      </c>
      <c r="Q140" s="153">
        <v>138272</v>
      </c>
      <c r="R140" s="153">
        <v>140018</v>
      </c>
      <c r="S140" s="153">
        <v>145580</v>
      </c>
      <c r="T140" s="153">
        <v>144561</v>
      </c>
      <c r="U140" s="153">
        <v>143540</v>
      </c>
      <c r="V140" s="153">
        <v>147541</v>
      </c>
      <c r="W140" s="157">
        <v>150635</v>
      </c>
      <c r="X140" s="157">
        <v>157791</v>
      </c>
      <c r="Y140" s="157">
        <v>164359</v>
      </c>
      <c r="Z140" s="157">
        <v>165622</v>
      </c>
      <c r="AA140" s="157">
        <v>173619</v>
      </c>
    </row>
    <row r="141" spans="1:27" x14ac:dyDescent="0.2">
      <c r="A141" s="144" t="s">
        <v>92</v>
      </c>
      <c r="B141" s="144"/>
      <c r="C141" s="144"/>
      <c r="D141" s="153">
        <v>81094</v>
      </c>
      <c r="E141" s="153">
        <v>84325</v>
      </c>
      <c r="F141" s="153">
        <v>85214</v>
      </c>
      <c r="G141" s="153">
        <v>92192</v>
      </c>
      <c r="H141" s="153">
        <v>101907</v>
      </c>
      <c r="I141" s="153">
        <v>110610</v>
      </c>
      <c r="J141" s="153">
        <v>113174</v>
      </c>
      <c r="K141" s="153">
        <v>108875</v>
      </c>
      <c r="L141" s="153">
        <v>118282</v>
      </c>
      <c r="M141" s="153">
        <v>125706</v>
      </c>
      <c r="N141" s="153">
        <v>127573</v>
      </c>
      <c r="O141" s="153">
        <v>131044</v>
      </c>
      <c r="P141" s="153">
        <v>128588</v>
      </c>
      <c r="Q141" s="153">
        <v>133343</v>
      </c>
      <c r="R141" s="153">
        <v>137792</v>
      </c>
      <c r="S141" s="153">
        <v>141388</v>
      </c>
      <c r="T141" s="153">
        <v>147918</v>
      </c>
      <c r="U141" s="153">
        <v>142326</v>
      </c>
      <c r="V141" s="153">
        <v>146705</v>
      </c>
      <c r="W141" s="157">
        <v>157140</v>
      </c>
      <c r="X141" s="157">
        <v>156326</v>
      </c>
      <c r="Y141" s="157">
        <v>160738</v>
      </c>
      <c r="Z141" s="157">
        <v>158199</v>
      </c>
      <c r="AA141" s="157">
        <v>170448</v>
      </c>
    </row>
    <row r="142" spans="1:27" x14ac:dyDescent="0.2">
      <c r="A142" s="144" t="s">
        <v>93</v>
      </c>
      <c r="B142" s="144"/>
      <c r="C142" s="144"/>
      <c r="D142" s="153">
        <v>78458</v>
      </c>
      <c r="E142" s="153">
        <v>79399</v>
      </c>
      <c r="F142" s="153">
        <v>84650</v>
      </c>
      <c r="G142" s="153">
        <v>91714</v>
      </c>
      <c r="H142" s="153">
        <v>96578</v>
      </c>
      <c r="I142" s="153">
        <v>105255</v>
      </c>
      <c r="J142" s="153">
        <v>109287</v>
      </c>
      <c r="K142" s="153">
        <v>107883</v>
      </c>
      <c r="L142" s="153">
        <v>113181</v>
      </c>
      <c r="M142" s="153">
        <v>118617</v>
      </c>
      <c r="N142" s="153">
        <v>123362</v>
      </c>
      <c r="O142" s="153">
        <v>124272</v>
      </c>
      <c r="P142" s="153">
        <v>122408</v>
      </c>
      <c r="Q142" s="153">
        <v>129915</v>
      </c>
      <c r="R142" s="153">
        <v>135113</v>
      </c>
      <c r="S142" s="153">
        <v>133147</v>
      </c>
      <c r="T142" s="153">
        <v>143495</v>
      </c>
      <c r="U142" s="153">
        <v>142019</v>
      </c>
      <c r="V142" s="153">
        <v>145105</v>
      </c>
      <c r="W142" s="157">
        <v>154391</v>
      </c>
      <c r="X142" s="157">
        <v>156115</v>
      </c>
      <c r="Y142" s="157">
        <v>150780</v>
      </c>
      <c r="Z142" s="157">
        <v>156346</v>
      </c>
      <c r="AA142" s="157">
        <v>168399</v>
      </c>
    </row>
    <row r="143" spans="1:27" x14ac:dyDescent="0.2">
      <c r="A143" s="144" t="s">
        <v>94</v>
      </c>
      <c r="B143" s="144"/>
      <c r="C143" s="144"/>
      <c r="D143" s="153">
        <v>72853</v>
      </c>
      <c r="E143" s="153">
        <v>79311</v>
      </c>
      <c r="F143" s="153">
        <v>86567</v>
      </c>
      <c r="G143" s="153">
        <v>93422</v>
      </c>
      <c r="H143" s="153">
        <v>95624</v>
      </c>
      <c r="I143" s="153">
        <v>100976</v>
      </c>
      <c r="J143" s="153">
        <v>103512</v>
      </c>
      <c r="K143" s="153">
        <v>108947</v>
      </c>
      <c r="L143" s="153">
        <v>111364</v>
      </c>
      <c r="M143" s="153">
        <v>114841</v>
      </c>
      <c r="N143" s="153">
        <v>118230</v>
      </c>
      <c r="O143" s="153">
        <v>119983</v>
      </c>
      <c r="P143" s="153">
        <v>118339</v>
      </c>
      <c r="Q143" s="153">
        <v>129848</v>
      </c>
      <c r="R143" s="153">
        <v>131271</v>
      </c>
      <c r="S143" s="153">
        <v>130400</v>
      </c>
      <c r="T143" s="153">
        <v>135320</v>
      </c>
      <c r="U143" s="153">
        <v>136117</v>
      </c>
      <c r="V143" s="153">
        <v>142743</v>
      </c>
      <c r="W143" s="157">
        <v>150817</v>
      </c>
      <c r="X143" s="157">
        <v>153344</v>
      </c>
      <c r="Y143" s="157">
        <v>154176</v>
      </c>
      <c r="Z143" s="157">
        <v>155408</v>
      </c>
      <c r="AA143" s="157">
        <v>163047</v>
      </c>
    </row>
    <row r="144" spans="1:27" x14ac:dyDescent="0.2">
      <c r="A144" s="144" t="s">
        <v>95</v>
      </c>
      <c r="B144" s="144"/>
      <c r="C144" s="144"/>
      <c r="D144" s="153">
        <v>72299</v>
      </c>
      <c r="E144" s="153">
        <v>81281</v>
      </c>
      <c r="F144" s="153">
        <v>84005</v>
      </c>
      <c r="G144" s="153">
        <v>87665</v>
      </c>
      <c r="H144" s="153">
        <v>92957</v>
      </c>
      <c r="I144" s="153">
        <v>97397</v>
      </c>
      <c r="J144" s="153">
        <v>103072</v>
      </c>
      <c r="K144" s="153">
        <v>106422</v>
      </c>
      <c r="L144" s="153">
        <v>107285</v>
      </c>
      <c r="M144" s="153">
        <v>108826</v>
      </c>
      <c r="N144" s="153">
        <v>112170</v>
      </c>
      <c r="O144" s="153">
        <v>113789</v>
      </c>
      <c r="P144" s="153">
        <v>116346</v>
      </c>
      <c r="Q144" s="153">
        <v>124428</v>
      </c>
      <c r="R144" s="153">
        <v>123340</v>
      </c>
      <c r="S144" s="153">
        <v>130967</v>
      </c>
      <c r="T144" s="153">
        <v>130569</v>
      </c>
      <c r="U144" s="153">
        <v>136094</v>
      </c>
      <c r="V144" s="153">
        <v>136738</v>
      </c>
      <c r="W144" s="157">
        <v>143506</v>
      </c>
      <c r="X144" s="157">
        <v>148064</v>
      </c>
      <c r="Y144" s="157">
        <v>153233</v>
      </c>
      <c r="Z144" s="157">
        <v>151102</v>
      </c>
      <c r="AA144" s="157">
        <v>158328</v>
      </c>
    </row>
    <row r="145" spans="1:27" x14ac:dyDescent="0.2">
      <c r="A145" s="144" t="s">
        <v>96</v>
      </c>
      <c r="B145" s="144"/>
      <c r="C145" s="144"/>
      <c r="D145" s="153">
        <v>74943</v>
      </c>
      <c r="E145" s="153">
        <v>80210</v>
      </c>
      <c r="F145" s="153">
        <v>79767</v>
      </c>
      <c r="G145" s="153">
        <v>89220</v>
      </c>
      <c r="H145" s="153">
        <v>91386</v>
      </c>
      <c r="I145" s="153">
        <v>96282</v>
      </c>
      <c r="J145" s="153">
        <v>102903</v>
      </c>
      <c r="K145" s="153">
        <v>104427</v>
      </c>
      <c r="L145" s="153">
        <v>105701</v>
      </c>
      <c r="M145" s="153">
        <v>110658</v>
      </c>
      <c r="N145" s="153">
        <v>111494</v>
      </c>
      <c r="O145" s="153">
        <v>116954</v>
      </c>
      <c r="P145" s="153">
        <v>110409</v>
      </c>
      <c r="Q145" s="153">
        <v>120490</v>
      </c>
      <c r="R145" s="153">
        <v>125719</v>
      </c>
      <c r="S145" s="153">
        <v>129394</v>
      </c>
      <c r="T145" s="153">
        <v>128457</v>
      </c>
      <c r="U145" s="153">
        <v>134258</v>
      </c>
      <c r="V145" s="153">
        <v>135106</v>
      </c>
      <c r="W145" s="157">
        <v>141710</v>
      </c>
      <c r="X145" s="157">
        <v>145733</v>
      </c>
      <c r="Y145" s="157">
        <v>148471</v>
      </c>
      <c r="Z145" s="157">
        <v>150768</v>
      </c>
      <c r="AA145" s="157">
        <v>152860</v>
      </c>
    </row>
    <row r="146" spans="1:27" x14ac:dyDescent="0.2">
      <c r="A146" s="144" t="s">
        <v>97</v>
      </c>
      <c r="B146" s="144"/>
      <c r="C146" s="144"/>
      <c r="D146" s="153">
        <v>72430</v>
      </c>
      <c r="E146" s="153">
        <v>77561</v>
      </c>
      <c r="F146" s="153">
        <v>79875</v>
      </c>
      <c r="G146" s="153">
        <v>88680</v>
      </c>
      <c r="H146" s="153">
        <v>87607</v>
      </c>
      <c r="I146" s="153">
        <v>97869</v>
      </c>
      <c r="J146" s="153">
        <v>101542</v>
      </c>
      <c r="K146" s="153">
        <v>102635</v>
      </c>
      <c r="L146" s="153">
        <v>107014</v>
      </c>
      <c r="M146" s="153">
        <v>109184</v>
      </c>
      <c r="N146" s="153">
        <v>109843</v>
      </c>
      <c r="O146" s="153">
        <v>114195</v>
      </c>
      <c r="P146" s="153">
        <v>109241</v>
      </c>
      <c r="Q146" s="153">
        <v>116829</v>
      </c>
      <c r="R146" s="153">
        <v>124653</v>
      </c>
      <c r="S146" s="153">
        <v>127431</v>
      </c>
      <c r="T146" s="153">
        <v>127736</v>
      </c>
      <c r="U146" s="153">
        <v>129747</v>
      </c>
      <c r="V146" s="153">
        <v>134962</v>
      </c>
      <c r="W146" s="157">
        <v>145866</v>
      </c>
      <c r="X146" s="157">
        <v>143098</v>
      </c>
      <c r="Y146" s="157">
        <v>144602</v>
      </c>
      <c r="Z146" s="157">
        <v>151171</v>
      </c>
      <c r="AA146" s="157">
        <v>155765</v>
      </c>
    </row>
    <row r="147" spans="1:27" x14ac:dyDescent="0.2">
      <c r="A147" s="144" t="s">
        <v>98</v>
      </c>
      <c r="B147" s="144"/>
      <c r="C147" s="144"/>
      <c r="D147" s="153">
        <v>70932</v>
      </c>
      <c r="E147" s="153">
        <v>75195</v>
      </c>
      <c r="F147" s="153">
        <v>81195</v>
      </c>
      <c r="G147" s="153">
        <v>85688</v>
      </c>
      <c r="H147" s="153">
        <v>90077</v>
      </c>
      <c r="I147" s="153">
        <v>99449</v>
      </c>
      <c r="J147" s="153">
        <v>96297</v>
      </c>
      <c r="K147" s="153">
        <v>102717</v>
      </c>
      <c r="L147" s="153">
        <v>108371</v>
      </c>
      <c r="M147" s="153">
        <v>107213</v>
      </c>
      <c r="N147" s="153">
        <v>109623</v>
      </c>
      <c r="O147" s="153">
        <v>114351</v>
      </c>
      <c r="P147" s="153">
        <v>108663</v>
      </c>
      <c r="Q147" s="153">
        <v>117158</v>
      </c>
      <c r="R147" s="153">
        <v>121003</v>
      </c>
      <c r="S147" s="153">
        <v>125351</v>
      </c>
      <c r="T147" s="153">
        <v>129406</v>
      </c>
      <c r="U147" s="153">
        <v>132901</v>
      </c>
      <c r="V147" s="153">
        <v>135687</v>
      </c>
      <c r="W147" s="157">
        <v>143769</v>
      </c>
      <c r="X147" s="157">
        <v>143043</v>
      </c>
      <c r="Y147" s="157">
        <v>145970</v>
      </c>
      <c r="Z147" s="157">
        <v>147905</v>
      </c>
      <c r="AA147" s="157">
        <v>153846</v>
      </c>
    </row>
    <row r="148" spans="1:27" x14ac:dyDescent="0.2">
      <c r="A148" s="144" t="s">
        <v>99</v>
      </c>
      <c r="B148" s="144"/>
      <c r="C148" s="144"/>
      <c r="D148" s="153">
        <v>70231</v>
      </c>
      <c r="E148" s="153">
        <v>72661</v>
      </c>
      <c r="F148" s="153">
        <v>79804</v>
      </c>
      <c r="G148" s="153">
        <v>84422</v>
      </c>
      <c r="H148" s="153">
        <v>89129</v>
      </c>
      <c r="I148" s="153">
        <v>99262</v>
      </c>
      <c r="J148" s="153">
        <v>93124</v>
      </c>
      <c r="K148" s="153">
        <v>102141</v>
      </c>
      <c r="L148" s="153">
        <v>106314</v>
      </c>
      <c r="M148" s="153">
        <v>106377</v>
      </c>
      <c r="N148" s="153">
        <v>110169</v>
      </c>
      <c r="O148" s="153">
        <v>116059</v>
      </c>
      <c r="P148" s="153">
        <v>114064</v>
      </c>
      <c r="Q148" s="153">
        <v>118077</v>
      </c>
      <c r="R148" s="153">
        <v>122692</v>
      </c>
      <c r="S148" s="153">
        <v>126059</v>
      </c>
      <c r="T148" s="153">
        <v>130319</v>
      </c>
      <c r="U148" s="153">
        <v>131952</v>
      </c>
      <c r="V148" s="153">
        <v>134309</v>
      </c>
      <c r="W148" s="157">
        <v>140574</v>
      </c>
      <c r="X148" s="157">
        <v>140212</v>
      </c>
      <c r="Y148" s="157">
        <v>146523</v>
      </c>
      <c r="Z148" s="157">
        <v>146295</v>
      </c>
      <c r="AA148" s="157">
        <v>152495</v>
      </c>
    </row>
    <row r="149" spans="1:27" x14ac:dyDescent="0.2">
      <c r="A149" s="144" t="s">
        <v>100</v>
      </c>
      <c r="B149" s="144"/>
      <c r="C149" s="144"/>
      <c r="D149" s="153">
        <v>81767</v>
      </c>
      <c r="E149" s="153">
        <v>70099</v>
      </c>
      <c r="F149" s="153">
        <v>80905</v>
      </c>
      <c r="G149" s="153">
        <v>83166</v>
      </c>
      <c r="H149" s="153">
        <v>91693</v>
      </c>
      <c r="I149" s="153">
        <v>96113</v>
      </c>
      <c r="J149" s="153">
        <v>97614</v>
      </c>
      <c r="K149" s="153">
        <v>115809</v>
      </c>
      <c r="L149" s="153">
        <v>116782</v>
      </c>
      <c r="M149" s="153">
        <v>108575</v>
      </c>
      <c r="N149" s="153">
        <v>107109</v>
      </c>
      <c r="O149" s="153">
        <v>131830</v>
      </c>
      <c r="P149" s="153">
        <v>127493</v>
      </c>
      <c r="Q149" s="153">
        <v>116433</v>
      </c>
      <c r="R149" s="153">
        <v>124435</v>
      </c>
      <c r="S149" s="153">
        <v>125674</v>
      </c>
      <c r="T149" s="153">
        <v>128300</v>
      </c>
      <c r="U149" s="153">
        <v>139333</v>
      </c>
      <c r="V149" s="153">
        <v>134245</v>
      </c>
      <c r="W149" s="157">
        <v>139001</v>
      </c>
      <c r="X149" s="157">
        <v>141054</v>
      </c>
      <c r="Y149" s="157">
        <v>147773</v>
      </c>
      <c r="Z149" s="157">
        <v>157230</v>
      </c>
      <c r="AA149" s="157">
        <v>154972</v>
      </c>
    </row>
    <row r="150" spans="1:27" x14ac:dyDescent="0.2">
      <c r="A150" s="144" t="s">
        <v>101</v>
      </c>
      <c r="B150" s="144"/>
      <c r="C150" s="144"/>
      <c r="D150" s="153">
        <v>70091</v>
      </c>
      <c r="E150" s="153">
        <v>88128</v>
      </c>
      <c r="F150" s="153">
        <v>97570</v>
      </c>
      <c r="G150" s="153">
        <v>100709</v>
      </c>
      <c r="H150" s="153">
        <v>106942</v>
      </c>
      <c r="I150" s="153">
        <v>107774</v>
      </c>
      <c r="J150" s="153">
        <v>114020</v>
      </c>
      <c r="K150" s="153">
        <v>103595</v>
      </c>
      <c r="L150" s="153">
        <v>106195</v>
      </c>
      <c r="M150" s="153">
        <v>126249</v>
      </c>
      <c r="N150" s="153">
        <v>126278</v>
      </c>
      <c r="O150" s="153">
        <v>114295</v>
      </c>
      <c r="P150" s="153">
        <v>115381</v>
      </c>
      <c r="Q150" s="153">
        <v>129841</v>
      </c>
      <c r="R150" s="153">
        <v>130353</v>
      </c>
      <c r="S150" s="153">
        <v>136488</v>
      </c>
      <c r="T150" s="153">
        <v>135992</v>
      </c>
      <c r="U150" s="153">
        <v>138924</v>
      </c>
      <c r="V150" s="153">
        <v>142965</v>
      </c>
      <c r="W150" s="157">
        <v>147617</v>
      </c>
      <c r="X150" s="157">
        <v>151177</v>
      </c>
      <c r="Y150" s="157">
        <v>156388</v>
      </c>
      <c r="Z150" s="157">
        <v>152168</v>
      </c>
      <c r="AA150" s="157">
        <v>163193</v>
      </c>
    </row>
    <row r="151" spans="1:27" x14ac:dyDescent="0.2">
      <c r="A151" s="144" t="s">
        <v>102</v>
      </c>
      <c r="B151" s="144"/>
      <c r="C151" s="144"/>
      <c r="D151" s="153">
        <v>68168</v>
      </c>
      <c r="E151" s="153">
        <v>74206</v>
      </c>
      <c r="F151" s="153">
        <v>81720</v>
      </c>
      <c r="G151" s="153">
        <v>82632</v>
      </c>
      <c r="H151" s="153">
        <v>88879</v>
      </c>
      <c r="I151" s="153">
        <v>90183</v>
      </c>
      <c r="J151" s="153">
        <v>98536</v>
      </c>
      <c r="K151" s="153">
        <v>103864</v>
      </c>
      <c r="L151" s="153">
        <v>103935</v>
      </c>
      <c r="M151" s="153">
        <v>112918</v>
      </c>
      <c r="N151" s="153">
        <v>111634</v>
      </c>
      <c r="O151" s="153">
        <v>115383</v>
      </c>
      <c r="P151" s="153">
        <v>114454</v>
      </c>
      <c r="Q151" s="153">
        <v>119715</v>
      </c>
      <c r="R151" s="153">
        <v>133900</v>
      </c>
      <c r="S151" s="153">
        <v>138291</v>
      </c>
      <c r="T151" s="153">
        <v>134382</v>
      </c>
      <c r="U151" s="153">
        <v>136923</v>
      </c>
      <c r="V151" s="153">
        <v>140543</v>
      </c>
      <c r="W151" s="157">
        <v>146414</v>
      </c>
      <c r="X151" s="157">
        <v>147846</v>
      </c>
      <c r="Y151" s="157">
        <v>153023</v>
      </c>
      <c r="Z151" s="157">
        <v>156200</v>
      </c>
      <c r="AA151" s="157">
        <v>162755</v>
      </c>
    </row>
    <row r="152" spans="1:27" x14ac:dyDescent="0.2">
      <c r="A152" s="144" t="s">
        <v>103</v>
      </c>
      <c r="B152" s="144"/>
      <c r="C152" s="144"/>
      <c r="D152" s="153">
        <v>67322</v>
      </c>
      <c r="E152" s="153">
        <v>72618</v>
      </c>
      <c r="F152" s="153">
        <v>79597</v>
      </c>
      <c r="G152" s="153">
        <v>81530</v>
      </c>
      <c r="H152" s="153">
        <v>88653</v>
      </c>
      <c r="I152" s="153">
        <v>92620</v>
      </c>
      <c r="J152" s="153">
        <v>98013</v>
      </c>
      <c r="K152" s="153">
        <v>105047</v>
      </c>
      <c r="L152" s="153">
        <v>104171</v>
      </c>
      <c r="M152" s="153">
        <v>113767</v>
      </c>
      <c r="N152" s="153">
        <v>112197</v>
      </c>
      <c r="O152" s="153">
        <v>112517</v>
      </c>
      <c r="P152" s="153">
        <v>113351</v>
      </c>
      <c r="Q152" s="153">
        <v>123153</v>
      </c>
      <c r="R152" s="153">
        <v>128319</v>
      </c>
      <c r="S152" s="153">
        <v>131143</v>
      </c>
      <c r="T152" s="153">
        <v>134001</v>
      </c>
      <c r="U152" s="153">
        <v>137846</v>
      </c>
      <c r="V152" s="153">
        <v>141160</v>
      </c>
      <c r="W152" s="157">
        <v>148107</v>
      </c>
      <c r="X152" s="157">
        <v>151723</v>
      </c>
      <c r="Y152" s="157">
        <v>156424</v>
      </c>
      <c r="Z152" s="157">
        <v>155418</v>
      </c>
      <c r="AA152" s="157">
        <v>164654</v>
      </c>
    </row>
    <row r="153" spans="1:27" x14ac:dyDescent="0.2">
      <c r="A153" s="144" t="s">
        <v>104</v>
      </c>
      <c r="B153" s="144"/>
      <c r="C153" s="144"/>
      <c r="D153" s="153">
        <v>66424</v>
      </c>
      <c r="E153" s="153">
        <v>73006</v>
      </c>
      <c r="F153" s="153">
        <v>78628</v>
      </c>
      <c r="G153" s="153">
        <v>81480</v>
      </c>
      <c r="H153" s="153">
        <v>86485</v>
      </c>
      <c r="I153" s="153">
        <v>87127</v>
      </c>
      <c r="J153" s="153">
        <v>99440</v>
      </c>
      <c r="K153" s="153">
        <v>102016</v>
      </c>
      <c r="L153" s="153">
        <v>103757</v>
      </c>
      <c r="M153" s="153">
        <v>109574</v>
      </c>
      <c r="N153" s="153">
        <v>109933</v>
      </c>
      <c r="O153" s="153">
        <v>113201</v>
      </c>
      <c r="P153" s="153">
        <v>111138</v>
      </c>
      <c r="Q153" s="153">
        <v>123799</v>
      </c>
      <c r="R153" s="153">
        <v>123118</v>
      </c>
      <c r="S153" s="153">
        <v>131305</v>
      </c>
      <c r="T153" s="153">
        <v>132829</v>
      </c>
      <c r="U153" s="153">
        <v>138714</v>
      </c>
      <c r="V153" s="153">
        <v>139616</v>
      </c>
      <c r="W153" s="157">
        <v>142346</v>
      </c>
      <c r="X153" s="157">
        <v>150566</v>
      </c>
      <c r="Y153" s="157">
        <v>157831</v>
      </c>
      <c r="Z153" s="157">
        <v>156987</v>
      </c>
      <c r="AA153" s="157">
        <v>164202</v>
      </c>
    </row>
    <row r="154" spans="1:27" x14ac:dyDescent="0.2">
      <c r="A154" s="144" t="s">
        <v>105</v>
      </c>
      <c r="B154" s="144"/>
      <c r="C154" s="144"/>
      <c r="D154" s="153">
        <v>65993</v>
      </c>
      <c r="E154" s="153">
        <v>72410</v>
      </c>
      <c r="F154" s="153">
        <v>77027</v>
      </c>
      <c r="G154" s="153">
        <v>80584</v>
      </c>
      <c r="H154" s="153">
        <v>86424</v>
      </c>
      <c r="I154" s="153">
        <v>87763</v>
      </c>
      <c r="J154" s="153">
        <v>97927</v>
      </c>
      <c r="K154" s="153">
        <v>100121</v>
      </c>
      <c r="L154" s="153">
        <v>103621</v>
      </c>
      <c r="M154" s="153">
        <v>108536</v>
      </c>
      <c r="N154" s="153">
        <v>110577</v>
      </c>
      <c r="O154" s="153">
        <v>110750</v>
      </c>
      <c r="P154" s="153">
        <v>109650</v>
      </c>
      <c r="Q154" s="153">
        <v>120458</v>
      </c>
      <c r="R154" s="153">
        <v>123848</v>
      </c>
      <c r="S154" s="153">
        <v>127337</v>
      </c>
      <c r="T154" s="153">
        <v>131145</v>
      </c>
      <c r="U154" s="153">
        <v>129049</v>
      </c>
      <c r="V154" s="153">
        <v>136846</v>
      </c>
      <c r="W154" s="157">
        <v>140512</v>
      </c>
      <c r="X154" s="157">
        <v>149787</v>
      </c>
      <c r="Y154" s="157">
        <v>154351</v>
      </c>
      <c r="Z154" s="157">
        <v>153187</v>
      </c>
      <c r="AA154" s="157">
        <v>161711</v>
      </c>
    </row>
    <row r="155" spans="1:27" x14ac:dyDescent="0.2">
      <c r="A155" s="144" t="s">
        <v>106</v>
      </c>
      <c r="B155" s="144"/>
      <c r="C155" s="144"/>
      <c r="D155" s="153">
        <v>65650</v>
      </c>
      <c r="E155" s="153">
        <v>70704</v>
      </c>
      <c r="F155" s="153">
        <v>76724</v>
      </c>
      <c r="G155" s="153">
        <v>81537</v>
      </c>
      <c r="H155" s="153">
        <v>86541</v>
      </c>
      <c r="I155" s="153">
        <v>87337</v>
      </c>
      <c r="J155" s="153">
        <v>98840</v>
      </c>
      <c r="K155" s="153">
        <v>99096</v>
      </c>
      <c r="L155" s="153">
        <v>102309</v>
      </c>
      <c r="M155" s="153">
        <v>106743</v>
      </c>
      <c r="N155" s="153">
        <v>108894</v>
      </c>
      <c r="O155" s="153">
        <v>107019</v>
      </c>
      <c r="P155" s="153">
        <v>111123</v>
      </c>
      <c r="Q155" s="153">
        <v>120110</v>
      </c>
      <c r="R155" s="153">
        <v>123176</v>
      </c>
      <c r="S155" s="153">
        <v>125912</v>
      </c>
      <c r="T155" s="153">
        <v>129973</v>
      </c>
      <c r="U155" s="153">
        <v>127752</v>
      </c>
      <c r="V155" s="153">
        <v>135460</v>
      </c>
      <c r="W155" s="157">
        <v>138454</v>
      </c>
      <c r="X155" s="157">
        <v>147088</v>
      </c>
      <c r="Y155" s="157">
        <v>150588</v>
      </c>
      <c r="Z155" s="157">
        <v>150505</v>
      </c>
      <c r="AA155" s="157">
        <v>153879</v>
      </c>
    </row>
    <row r="156" spans="1:27" x14ac:dyDescent="0.2">
      <c r="A156" s="144" t="s">
        <v>107</v>
      </c>
      <c r="B156" s="144"/>
      <c r="C156" s="144"/>
      <c r="D156" s="153">
        <v>67252</v>
      </c>
      <c r="E156" s="153">
        <v>72308</v>
      </c>
      <c r="F156" s="153">
        <v>77112</v>
      </c>
      <c r="G156" s="153">
        <v>80408</v>
      </c>
      <c r="H156" s="153">
        <v>87204</v>
      </c>
      <c r="I156" s="153">
        <v>86890</v>
      </c>
      <c r="J156" s="153">
        <v>99124</v>
      </c>
      <c r="K156" s="153">
        <v>101688</v>
      </c>
      <c r="L156" s="153">
        <v>96239</v>
      </c>
      <c r="M156" s="153">
        <v>106754</v>
      </c>
      <c r="N156" s="153">
        <v>108888</v>
      </c>
      <c r="O156" s="153">
        <v>108321</v>
      </c>
      <c r="P156" s="153">
        <v>112723</v>
      </c>
      <c r="Q156" s="153">
        <v>118662</v>
      </c>
      <c r="R156" s="153">
        <v>121713</v>
      </c>
      <c r="S156" s="153">
        <v>126226</v>
      </c>
      <c r="T156" s="153">
        <v>129396</v>
      </c>
      <c r="U156" s="153">
        <v>129735</v>
      </c>
      <c r="V156" s="153">
        <v>132758</v>
      </c>
      <c r="W156" s="157">
        <v>139069</v>
      </c>
      <c r="X156" s="157">
        <v>145097</v>
      </c>
      <c r="Y156" s="157">
        <v>147912</v>
      </c>
      <c r="Z156" s="157">
        <v>152833</v>
      </c>
      <c r="AA156" s="157">
        <v>151636</v>
      </c>
    </row>
    <row r="157" spans="1:27" x14ac:dyDescent="0.2">
      <c r="A157" s="144" t="s">
        <v>108</v>
      </c>
      <c r="B157" s="144"/>
      <c r="C157" s="144"/>
      <c r="D157" s="153">
        <v>68623</v>
      </c>
      <c r="E157" s="153">
        <v>75048</v>
      </c>
      <c r="F157" s="153">
        <v>77859</v>
      </c>
      <c r="G157" s="153">
        <v>82584</v>
      </c>
      <c r="H157" s="153">
        <v>86539</v>
      </c>
      <c r="I157" s="153">
        <v>89251</v>
      </c>
      <c r="J157" s="153">
        <v>100743</v>
      </c>
      <c r="K157" s="153">
        <v>103756</v>
      </c>
      <c r="L157" s="153">
        <v>99249</v>
      </c>
      <c r="M157" s="153">
        <v>107077</v>
      </c>
      <c r="N157" s="153">
        <v>108833</v>
      </c>
      <c r="O157" s="153">
        <v>109833</v>
      </c>
      <c r="P157" s="153">
        <v>115129</v>
      </c>
      <c r="Q157" s="153">
        <v>116687</v>
      </c>
      <c r="R157" s="153">
        <v>123608</v>
      </c>
      <c r="S157" s="153">
        <v>127409</v>
      </c>
      <c r="T157" s="153">
        <v>128275</v>
      </c>
      <c r="U157" s="153">
        <v>131757</v>
      </c>
      <c r="V157" s="153">
        <v>134224</v>
      </c>
      <c r="W157" s="157">
        <v>139960</v>
      </c>
      <c r="X157" s="157">
        <v>143757</v>
      </c>
      <c r="Y157" s="157">
        <v>147012</v>
      </c>
      <c r="Z157" s="157">
        <v>154529</v>
      </c>
      <c r="AA157" s="157">
        <v>154287</v>
      </c>
    </row>
    <row r="158" spans="1:27" x14ac:dyDescent="0.2">
      <c r="A158" s="144" t="s">
        <v>109</v>
      </c>
      <c r="B158" s="144"/>
      <c r="C158" s="144"/>
      <c r="D158" s="153">
        <v>71952</v>
      </c>
      <c r="E158" s="153">
        <v>77777</v>
      </c>
      <c r="F158" s="153">
        <v>81047</v>
      </c>
      <c r="G158" s="153">
        <v>86510</v>
      </c>
      <c r="H158" s="153">
        <v>91860</v>
      </c>
      <c r="I158" s="153">
        <v>93280</v>
      </c>
      <c r="J158" s="153">
        <v>103738</v>
      </c>
      <c r="K158" s="153">
        <v>107026</v>
      </c>
      <c r="L158" s="153">
        <v>104530</v>
      </c>
      <c r="M158" s="153">
        <v>110907</v>
      </c>
      <c r="N158" s="153">
        <v>111138</v>
      </c>
      <c r="O158" s="153">
        <v>113973</v>
      </c>
      <c r="P158" s="153">
        <v>119422</v>
      </c>
      <c r="Q158" s="153">
        <v>120640</v>
      </c>
      <c r="R158" s="153">
        <v>124389</v>
      </c>
      <c r="S158" s="153">
        <v>129578</v>
      </c>
      <c r="T158" s="153">
        <v>129597</v>
      </c>
      <c r="U158" s="153">
        <v>136556</v>
      </c>
      <c r="V158" s="153">
        <v>137832</v>
      </c>
      <c r="W158" s="157">
        <v>143404</v>
      </c>
      <c r="X158" s="157">
        <v>149517</v>
      </c>
      <c r="Y158" s="157">
        <v>149355</v>
      </c>
      <c r="Z158" s="157">
        <v>155823</v>
      </c>
      <c r="AA158" s="157">
        <v>158310</v>
      </c>
    </row>
    <row r="159" spans="1:27" x14ac:dyDescent="0.2">
      <c r="A159" s="144" t="s">
        <v>110</v>
      </c>
      <c r="B159" s="144"/>
      <c r="C159" s="144"/>
      <c r="D159" s="153">
        <v>72571</v>
      </c>
      <c r="E159" s="153">
        <v>78882</v>
      </c>
      <c r="F159" s="153">
        <v>82960</v>
      </c>
      <c r="G159" s="153">
        <v>88462</v>
      </c>
      <c r="H159" s="153">
        <v>93104</v>
      </c>
      <c r="I159" s="153">
        <v>95938</v>
      </c>
      <c r="J159" s="153">
        <v>102966</v>
      </c>
      <c r="K159" s="153">
        <v>107429</v>
      </c>
      <c r="L159" s="153">
        <v>104832</v>
      </c>
      <c r="M159" s="153">
        <v>112801</v>
      </c>
      <c r="N159" s="153">
        <v>113515</v>
      </c>
      <c r="O159" s="153">
        <v>112116</v>
      </c>
      <c r="P159" s="153">
        <v>117277</v>
      </c>
      <c r="Q159" s="153">
        <v>121222</v>
      </c>
      <c r="R159" s="153">
        <v>123629</v>
      </c>
      <c r="S159" s="153">
        <v>130563</v>
      </c>
      <c r="T159" s="153">
        <v>129520</v>
      </c>
      <c r="U159" s="153">
        <v>135669</v>
      </c>
      <c r="V159" s="153">
        <v>137261</v>
      </c>
      <c r="W159" s="157">
        <v>142857</v>
      </c>
      <c r="X159" s="157">
        <v>148559</v>
      </c>
      <c r="Y159" s="157">
        <v>152787</v>
      </c>
      <c r="Z159" s="157">
        <v>151649</v>
      </c>
      <c r="AA159" s="157">
        <v>156708</v>
      </c>
    </row>
    <row r="160" spans="1:27" x14ac:dyDescent="0.2">
      <c r="A160" s="144" t="s">
        <v>111</v>
      </c>
      <c r="B160" s="144"/>
      <c r="C160" s="144"/>
      <c r="D160" s="153">
        <v>71231</v>
      </c>
      <c r="E160" s="153">
        <v>78983</v>
      </c>
      <c r="F160" s="153">
        <v>81835</v>
      </c>
      <c r="G160" s="153">
        <v>85206</v>
      </c>
      <c r="H160" s="153">
        <v>93080</v>
      </c>
      <c r="I160" s="153">
        <v>99003</v>
      </c>
      <c r="J160" s="153">
        <v>101251</v>
      </c>
      <c r="K160" s="153">
        <v>105301</v>
      </c>
      <c r="L160" s="153">
        <v>106699</v>
      </c>
      <c r="M160" s="153">
        <v>111091</v>
      </c>
      <c r="N160" s="153">
        <v>110287</v>
      </c>
      <c r="O160" s="153">
        <v>110793</v>
      </c>
      <c r="P160" s="153">
        <v>114485</v>
      </c>
      <c r="Q160" s="153">
        <v>117659</v>
      </c>
      <c r="R160" s="153">
        <v>118592</v>
      </c>
      <c r="S160" s="153">
        <v>124039</v>
      </c>
      <c r="T160" s="153">
        <v>128353</v>
      </c>
      <c r="U160" s="153">
        <v>132145</v>
      </c>
      <c r="V160" s="153">
        <v>131323</v>
      </c>
      <c r="W160" s="157">
        <v>136797</v>
      </c>
      <c r="X160" s="157">
        <v>142776</v>
      </c>
      <c r="Y160" s="157">
        <v>145870</v>
      </c>
      <c r="Z160" s="157">
        <v>146738</v>
      </c>
      <c r="AA160" s="157">
        <v>152544</v>
      </c>
    </row>
    <row r="161" spans="1:27" x14ac:dyDescent="0.2">
      <c r="A161" s="144" t="s">
        <v>112</v>
      </c>
      <c r="B161" s="144"/>
      <c r="C161" s="144"/>
      <c r="D161" s="153">
        <v>71359</v>
      </c>
      <c r="E161" s="153">
        <v>78947</v>
      </c>
      <c r="F161" s="153">
        <v>81056</v>
      </c>
      <c r="G161" s="153">
        <v>85606</v>
      </c>
      <c r="H161" s="153">
        <v>92424</v>
      </c>
      <c r="I161" s="153">
        <v>94416</v>
      </c>
      <c r="J161" s="153">
        <v>102414</v>
      </c>
      <c r="K161" s="153">
        <v>105531</v>
      </c>
      <c r="L161" s="153">
        <v>108155</v>
      </c>
      <c r="M161" s="153">
        <v>111902</v>
      </c>
      <c r="N161" s="153">
        <v>111115</v>
      </c>
      <c r="O161" s="153">
        <v>112860</v>
      </c>
      <c r="P161" s="153">
        <v>116171</v>
      </c>
      <c r="Q161" s="153">
        <v>121248</v>
      </c>
      <c r="R161" s="153">
        <v>123321</v>
      </c>
      <c r="S161" s="153">
        <v>124096</v>
      </c>
      <c r="T161" s="153">
        <v>126199</v>
      </c>
      <c r="U161" s="153">
        <v>129805</v>
      </c>
      <c r="V161" s="153">
        <v>130081</v>
      </c>
      <c r="W161" s="157">
        <v>138161</v>
      </c>
      <c r="X161" s="157">
        <v>143038</v>
      </c>
      <c r="Y161" s="157">
        <v>144553</v>
      </c>
      <c r="Z161" s="157">
        <v>147881</v>
      </c>
      <c r="AA161" s="157">
        <v>155867</v>
      </c>
    </row>
    <row r="162" spans="1:27" x14ac:dyDescent="0.2">
      <c r="A162" s="144" t="s">
        <v>113</v>
      </c>
      <c r="B162" s="144"/>
      <c r="C162" s="144"/>
      <c r="D162" s="153">
        <v>71806</v>
      </c>
      <c r="E162" s="153">
        <v>79596</v>
      </c>
      <c r="F162" s="153">
        <v>82443</v>
      </c>
      <c r="G162" s="153">
        <v>84736</v>
      </c>
      <c r="H162" s="153">
        <v>91244</v>
      </c>
      <c r="I162" s="153">
        <v>95925</v>
      </c>
      <c r="J162" s="153">
        <v>102946</v>
      </c>
      <c r="K162" s="153">
        <v>105153</v>
      </c>
      <c r="L162" s="153">
        <v>108522</v>
      </c>
      <c r="M162" s="153">
        <v>111026</v>
      </c>
      <c r="N162" s="153">
        <v>111216</v>
      </c>
      <c r="O162" s="153">
        <v>114529</v>
      </c>
      <c r="P162" s="153">
        <v>119420</v>
      </c>
      <c r="Q162" s="153">
        <v>120868</v>
      </c>
      <c r="R162" s="153">
        <v>121390</v>
      </c>
      <c r="S162" s="153">
        <v>125448</v>
      </c>
      <c r="T162" s="153">
        <v>127424</v>
      </c>
      <c r="U162" s="153">
        <v>128920</v>
      </c>
      <c r="V162" s="153">
        <v>130323</v>
      </c>
      <c r="W162" s="157">
        <v>141462</v>
      </c>
      <c r="X162" s="157">
        <v>141341</v>
      </c>
      <c r="Y162" s="157">
        <v>145501</v>
      </c>
      <c r="Z162" s="157">
        <v>150416</v>
      </c>
      <c r="AA162" s="157">
        <v>156654</v>
      </c>
    </row>
    <row r="163" spans="1:27" x14ac:dyDescent="0.2">
      <c r="A163" s="144" t="s">
        <v>114</v>
      </c>
      <c r="B163" s="144"/>
      <c r="C163" s="144"/>
      <c r="D163" s="153">
        <v>73484</v>
      </c>
      <c r="E163" s="153">
        <v>80175</v>
      </c>
      <c r="F163" s="153">
        <v>83263</v>
      </c>
      <c r="G163" s="153">
        <v>85779</v>
      </c>
      <c r="H163" s="153">
        <v>92315</v>
      </c>
      <c r="I163" s="153">
        <v>95060</v>
      </c>
      <c r="J163" s="153">
        <v>101704</v>
      </c>
      <c r="K163" s="153">
        <v>104840</v>
      </c>
      <c r="L163" s="153">
        <v>110305</v>
      </c>
      <c r="M163" s="153">
        <v>112241</v>
      </c>
      <c r="N163" s="153">
        <v>113154</v>
      </c>
      <c r="O163" s="153">
        <v>115109</v>
      </c>
      <c r="P163" s="153">
        <v>117795</v>
      </c>
      <c r="Q163" s="153">
        <v>120261</v>
      </c>
      <c r="R163" s="153">
        <v>121582</v>
      </c>
      <c r="S163" s="153">
        <v>124107</v>
      </c>
      <c r="T163" s="153">
        <v>130633</v>
      </c>
      <c r="U163" s="153">
        <v>132143</v>
      </c>
      <c r="V163" s="153">
        <v>133010</v>
      </c>
      <c r="W163" s="157">
        <v>140367</v>
      </c>
      <c r="X163" s="157">
        <v>143670</v>
      </c>
      <c r="Y163" s="157">
        <v>149737</v>
      </c>
      <c r="Z163" s="157">
        <v>152671</v>
      </c>
      <c r="AA163" s="157">
        <v>156471</v>
      </c>
    </row>
    <row r="164" spans="1:27" x14ac:dyDescent="0.2">
      <c r="A164" s="144" t="s">
        <v>115</v>
      </c>
      <c r="B164" s="144"/>
      <c r="C164" s="144"/>
      <c r="D164" s="153">
        <v>73045</v>
      </c>
      <c r="E164" s="153">
        <v>80260</v>
      </c>
      <c r="F164" s="153">
        <v>82758</v>
      </c>
      <c r="G164" s="153">
        <v>82497</v>
      </c>
      <c r="H164" s="153">
        <v>93463</v>
      </c>
      <c r="I164" s="153">
        <v>96255</v>
      </c>
      <c r="J164" s="153">
        <v>103085</v>
      </c>
      <c r="K164" s="153">
        <v>104244</v>
      </c>
      <c r="L164" s="153">
        <v>110706</v>
      </c>
      <c r="M164" s="153">
        <v>112541</v>
      </c>
      <c r="N164" s="153">
        <v>114572</v>
      </c>
      <c r="O164" s="153">
        <v>115431</v>
      </c>
      <c r="P164" s="153">
        <v>118726</v>
      </c>
      <c r="Q164" s="153">
        <v>120425</v>
      </c>
      <c r="R164" s="153">
        <v>125797</v>
      </c>
      <c r="S164" s="153">
        <v>124954</v>
      </c>
      <c r="T164" s="153">
        <v>131905</v>
      </c>
      <c r="U164" s="153">
        <v>136290</v>
      </c>
      <c r="V164" s="153">
        <v>137632</v>
      </c>
      <c r="W164" s="157">
        <v>142631</v>
      </c>
      <c r="X164" s="157">
        <v>144652</v>
      </c>
      <c r="Y164" s="157">
        <v>150539</v>
      </c>
      <c r="Z164" s="157">
        <v>147751</v>
      </c>
      <c r="AA164" s="157">
        <v>158513</v>
      </c>
    </row>
    <row r="165" spans="1:27" x14ac:dyDescent="0.2">
      <c r="A165" s="144" t="s">
        <v>116</v>
      </c>
      <c r="B165" s="144"/>
      <c r="C165" s="144"/>
      <c r="D165" s="153">
        <v>73725</v>
      </c>
      <c r="E165" s="153">
        <v>80712</v>
      </c>
      <c r="F165" s="153">
        <v>83768</v>
      </c>
      <c r="G165" s="153">
        <v>85185</v>
      </c>
      <c r="H165" s="153">
        <v>95098</v>
      </c>
      <c r="I165" s="153">
        <v>97333</v>
      </c>
      <c r="J165" s="153">
        <v>103536</v>
      </c>
      <c r="K165" s="153">
        <v>105646</v>
      </c>
      <c r="L165" s="153">
        <v>110840</v>
      </c>
      <c r="M165" s="153">
        <v>116053</v>
      </c>
      <c r="N165" s="153">
        <v>114898</v>
      </c>
      <c r="O165" s="153">
        <v>117129</v>
      </c>
      <c r="P165" s="153">
        <v>118688</v>
      </c>
      <c r="Q165" s="153">
        <v>122945</v>
      </c>
      <c r="R165" s="153">
        <v>127393</v>
      </c>
      <c r="S165" s="153">
        <v>128660</v>
      </c>
      <c r="T165" s="153">
        <v>133267</v>
      </c>
      <c r="U165" s="153">
        <v>138212</v>
      </c>
      <c r="V165" s="153">
        <v>135323</v>
      </c>
      <c r="W165" s="157">
        <v>140548</v>
      </c>
      <c r="X165" s="157">
        <v>145458</v>
      </c>
      <c r="Y165" s="157">
        <v>148390</v>
      </c>
      <c r="Z165" s="157">
        <v>147270</v>
      </c>
      <c r="AA165" s="157">
        <v>162355</v>
      </c>
    </row>
    <row r="166" spans="1:27" x14ac:dyDescent="0.2">
      <c r="A166" s="144" t="s">
        <v>117</v>
      </c>
      <c r="B166" s="144"/>
      <c r="C166" s="144"/>
      <c r="D166" s="153">
        <v>74706</v>
      </c>
      <c r="E166" s="153">
        <v>79679</v>
      </c>
      <c r="F166" s="153">
        <v>85547</v>
      </c>
      <c r="G166" s="153">
        <v>85449</v>
      </c>
      <c r="H166" s="153">
        <v>98284</v>
      </c>
      <c r="I166" s="153">
        <v>98532</v>
      </c>
      <c r="J166" s="153">
        <v>105598</v>
      </c>
      <c r="K166" s="153">
        <v>108210</v>
      </c>
      <c r="L166" s="153">
        <v>107890</v>
      </c>
      <c r="M166" s="153">
        <v>115792</v>
      </c>
      <c r="N166" s="153">
        <v>117098</v>
      </c>
      <c r="O166" s="153">
        <v>119377</v>
      </c>
      <c r="P166" s="153">
        <v>119283</v>
      </c>
      <c r="Q166" s="153">
        <v>124760</v>
      </c>
      <c r="R166" s="153">
        <v>130320</v>
      </c>
      <c r="S166" s="153">
        <v>130186</v>
      </c>
      <c r="T166" s="153">
        <v>134506</v>
      </c>
      <c r="U166" s="153">
        <v>139192</v>
      </c>
      <c r="V166" s="153">
        <v>143942</v>
      </c>
      <c r="W166" s="157">
        <v>147539</v>
      </c>
      <c r="X166" s="157">
        <v>155118</v>
      </c>
      <c r="Y166" s="157">
        <v>149182</v>
      </c>
      <c r="Z166" s="157">
        <v>160509</v>
      </c>
      <c r="AA166" s="157">
        <v>169867</v>
      </c>
    </row>
    <row r="167" spans="1:27" x14ac:dyDescent="0.2">
      <c r="A167" s="144" t="s">
        <v>118</v>
      </c>
      <c r="B167" s="144"/>
      <c r="C167" s="144"/>
      <c r="D167" s="153">
        <v>83428</v>
      </c>
      <c r="E167" s="153">
        <v>87146</v>
      </c>
      <c r="F167" s="153">
        <v>92928</v>
      </c>
      <c r="G167" s="153">
        <v>93789</v>
      </c>
      <c r="H167" s="153">
        <v>97984</v>
      </c>
      <c r="I167" s="153">
        <v>100764</v>
      </c>
      <c r="J167" s="153">
        <v>111381</v>
      </c>
      <c r="K167" s="153">
        <v>123680</v>
      </c>
      <c r="L167" s="153">
        <v>127969</v>
      </c>
      <c r="M167" s="153">
        <v>125124</v>
      </c>
      <c r="N167" s="153">
        <v>126108</v>
      </c>
      <c r="O167" s="153">
        <v>134755</v>
      </c>
      <c r="P167" s="153">
        <v>126097</v>
      </c>
      <c r="Q167" s="153">
        <v>132562</v>
      </c>
      <c r="R167" s="153">
        <v>137864</v>
      </c>
      <c r="S167" s="153">
        <v>134490</v>
      </c>
      <c r="T167" s="153">
        <v>141479</v>
      </c>
      <c r="U167" s="153">
        <v>143034</v>
      </c>
      <c r="V167" s="153">
        <v>154307</v>
      </c>
      <c r="W167" s="157">
        <v>158723</v>
      </c>
      <c r="X167" s="157">
        <v>164565</v>
      </c>
      <c r="Y167" s="157">
        <v>169765</v>
      </c>
      <c r="Z167" s="157">
        <v>173750</v>
      </c>
      <c r="AA167" s="157">
        <v>179751</v>
      </c>
    </row>
    <row r="168" spans="1:27" x14ac:dyDescent="0.2">
      <c r="A168" s="144" t="s">
        <v>119</v>
      </c>
      <c r="B168" s="144"/>
      <c r="C168" s="144"/>
      <c r="D168" s="153">
        <v>78691</v>
      </c>
      <c r="E168" s="153">
        <v>88956</v>
      </c>
      <c r="F168" s="153">
        <v>97664</v>
      </c>
      <c r="G168" s="153">
        <v>98911</v>
      </c>
      <c r="H168" s="153">
        <v>103869</v>
      </c>
      <c r="I168" s="153">
        <v>110466</v>
      </c>
      <c r="J168" s="153">
        <v>114635</v>
      </c>
      <c r="K168" s="153">
        <v>120963</v>
      </c>
      <c r="L168" s="153">
        <v>122896</v>
      </c>
      <c r="M168" s="153">
        <v>131894</v>
      </c>
      <c r="N168" s="153">
        <v>133750</v>
      </c>
      <c r="O168" s="153">
        <v>127655</v>
      </c>
      <c r="P168" s="153">
        <v>134757</v>
      </c>
      <c r="Q168" s="153">
        <v>139452</v>
      </c>
      <c r="R168" s="153">
        <v>148152</v>
      </c>
      <c r="S168" s="153">
        <v>143095</v>
      </c>
      <c r="T168" s="153">
        <v>147303</v>
      </c>
      <c r="U168" s="153">
        <v>151995</v>
      </c>
      <c r="V168" s="153">
        <v>148814</v>
      </c>
      <c r="W168" s="157">
        <v>153322</v>
      </c>
      <c r="X168" s="157">
        <v>156883</v>
      </c>
      <c r="Y168" s="157">
        <v>170899</v>
      </c>
      <c r="Z168" s="157">
        <v>167053</v>
      </c>
      <c r="AA168" s="157">
        <v>170788</v>
      </c>
    </row>
    <row r="169" spans="1:27" x14ac:dyDescent="0.2">
      <c r="A169" s="144" t="s">
        <v>120</v>
      </c>
      <c r="B169" s="144"/>
      <c r="C169" s="144"/>
      <c r="D169" s="153">
        <v>76054</v>
      </c>
      <c r="E169" s="153">
        <v>83942</v>
      </c>
      <c r="F169" s="153">
        <v>92951</v>
      </c>
      <c r="G169" s="153">
        <v>88318</v>
      </c>
      <c r="H169" s="153">
        <v>103130</v>
      </c>
      <c r="I169" s="153">
        <v>112124</v>
      </c>
      <c r="J169" s="153">
        <v>106019</v>
      </c>
      <c r="K169" s="153">
        <v>113230</v>
      </c>
      <c r="L169" s="153">
        <v>116498</v>
      </c>
      <c r="M169" s="153">
        <v>117078</v>
      </c>
      <c r="N169" s="153">
        <v>119206</v>
      </c>
      <c r="O169" s="153">
        <v>120753</v>
      </c>
      <c r="P169" s="153">
        <v>120813</v>
      </c>
      <c r="Q169" s="153">
        <v>129558</v>
      </c>
      <c r="R169" s="153">
        <v>132927</v>
      </c>
      <c r="S169" s="153">
        <v>129128</v>
      </c>
      <c r="T169" s="153">
        <v>131524</v>
      </c>
      <c r="U169" s="153">
        <v>143900</v>
      </c>
      <c r="V169" s="153">
        <v>143668</v>
      </c>
      <c r="W169" s="157">
        <v>142593</v>
      </c>
      <c r="X169" s="157">
        <v>150368</v>
      </c>
      <c r="Y169" s="157">
        <v>152790</v>
      </c>
      <c r="Z169" s="157">
        <v>160271</v>
      </c>
      <c r="AA169" s="157">
        <v>157671</v>
      </c>
    </row>
    <row r="170" spans="1:27" x14ac:dyDescent="0.2">
      <c r="A170" s="144" t="s">
        <v>121</v>
      </c>
      <c r="B170" s="144"/>
      <c r="C170" s="144"/>
      <c r="D170" s="153">
        <v>75262</v>
      </c>
      <c r="E170" s="153">
        <v>81126</v>
      </c>
      <c r="F170" s="153">
        <v>88357</v>
      </c>
      <c r="G170" s="153">
        <v>91199</v>
      </c>
      <c r="H170" s="153">
        <v>98058</v>
      </c>
      <c r="I170" s="153">
        <v>104206</v>
      </c>
      <c r="J170" s="153">
        <v>106429</v>
      </c>
      <c r="K170" s="153">
        <v>110421</v>
      </c>
      <c r="L170" s="153">
        <v>111357</v>
      </c>
      <c r="M170" s="153">
        <v>121232</v>
      </c>
      <c r="N170" s="153">
        <v>122604</v>
      </c>
      <c r="O170" s="153">
        <v>118749</v>
      </c>
      <c r="P170" s="153">
        <v>117334</v>
      </c>
      <c r="Q170" s="153">
        <v>124460</v>
      </c>
      <c r="R170" s="153">
        <v>127170</v>
      </c>
      <c r="S170" s="153">
        <v>135019</v>
      </c>
      <c r="T170" s="153">
        <v>135812</v>
      </c>
      <c r="U170" s="153">
        <v>134946</v>
      </c>
      <c r="V170" s="153">
        <v>142971</v>
      </c>
      <c r="W170" s="157">
        <v>141544</v>
      </c>
      <c r="X170" s="157">
        <v>146482</v>
      </c>
      <c r="Y170" s="157">
        <v>154699</v>
      </c>
      <c r="Z170" s="157">
        <v>160266</v>
      </c>
      <c r="AA170" s="157">
        <v>155929</v>
      </c>
    </row>
    <row r="171" spans="1:27" x14ac:dyDescent="0.2">
      <c r="A171" s="144" t="s">
        <v>122</v>
      </c>
      <c r="B171" s="144"/>
      <c r="C171" s="144"/>
      <c r="D171" s="153">
        <v>76558</v>
      </c>
      <c r="E171" s="153">
        <v>83758</v>
      </c>
      <c r="F171" s="153">
        <v>88390</v>
      </c>
      <c r="G171" s="153">
        <v>90197</v>
      </c>
      <c r="H171" s="153">
        <v>94870</v>
      </c>
      <c r="I171" s="153">
        <v>101985</v>
      </c>
      <c r="J171" s="153">
        <v>105438</v>
      </c>
      <c r="K171" s="153">
        <v>109746</v>
      </c>
      <c r="L171" s="153">
        <v>112079</v>
      </c>
      <c r="M171" s="153">
        <v>116155</v>
      </c>
      <c r="N171" s="153">
        <v>119149</v>
      </c>
      <c r="O171" s="153">
        <v>115897</v>
      </c>
      <c r="P171" s="153">
        <v>120499</v>
      </c>
      <c r="Q171" s="153">
        <v>124466</v>
      </c>
      <c r="R171" s="153">
        <v>124817</v>
      </c>
      <c r="S171" s="153">
        <v>130946</v>
      </c>
      <c r="T171" s="153">
        <v>132311</v>
      </c>
      <c r="U171" s="153">
        <v>133253</v>
      </c>
      <c r="V171" s="153">
        <v>142373</v>
      </c>
      <c r="W171" s="157">
        <v>139219</v>
      </c>
      <c r="X171" s="157">
        <v>143668</v>
      </c>
      <c r="Y171" s="157">
        <v>153049</v>
      </c>
      <c r="Z171" s="157">
        <v>160850</v>
      </c>
      <c r="AA171" s="157">
        <v>158586</v>
      </c>
    </row>
    <row r="172" spans="1:27" x14ac:dyDescent="0.2">
      <c r="A172" s="144" t="s">
        <v>123</v>
      </c>
      <c r="B172" s="144"/>
      <c r="C172" s="144"/>
      <c r="D172" s="153">
        <v>76507</v>
      </c>
      <c r="E172" s="153">
        <v>85749</v>
      </c>
      <c r="F172" s="153">
        <v>88832</v>
      </c>
      <c r="G172" s="153">
        <v>91207</v>
      </c>
      <c r="H172" s="153">
        <v>96880</v>
      </c>
      <c r="I172" s="153">
        <v>101699</v>
      </c>
      <c r="J172" s="153">
        <v>107420</v>
      </c>
      <c r="K172" s="153">
        <v>109389</v>
      </c>
      <c r="L172" s="153">
        <v>113661</v>
      </c>
      <c r="M172" s="153">
        <v>115278</v>
      </c>
      <c r="N172" s="153">
        <v>117528</v>
      </c>
      <c r="O172" s="153">
        <v>114369</v>
      </c>
      <c r="P172" s="153">
        <v>120879</v>
      </c>
      <c r="Q172" s="153">
        <v>125590</v>
      </c>
      <c r="R172" s="153">
        <v>126930</v>
      </c>
      <c r="S172" s="153">
        <v>127411</v>
      </c>
      <c r="T172" s="153">
        <v>134367</v>
      </c>
      <c r="U172" s="153">
        <v>136285</v>
      </c>
      <c r="V172" s="153">
        <v>141108</v>
      </c>
      <c r="W172" s="157">
        <v>140446</v>
      </c>
      <c r="X172" s="157">
        <v>146846</v>
      </c>
      <c r="Y172" s="157">
        <v>151220</v>
      </c>
      <c r="Z172" s="157">
        <v>161408</v>
      </c>
      <c r="AA172" s="157">
        <v>162231</v>
      </c>
    </row>
    <row r="173" spans="1:27" x14ac:dyDescent="0.2">
      <c r="A173" s="144" t="s">
        <v>124</v>
      </c>
      <c r="B173" s="144"/>
      <c r="C173" s="144"/>
      <c r="D173" s="153">
        <v>77281</v>
      </c>
      <c r="E173" s="153">
        <v>87469</v>
      </c>
      <c r="F173" s="153">
        <v>88414</v>
      </c>
      <c r="G173" s="153">
        <v>91176</v>
      </c>
      <c r="H173" s="153">
        <v>96544</v>
      </c>
      <c r="I173" s="153">
        <v>104643</v>
      </c>
      <c r="J173" s="153">
        <v>106037</v>
      </c>
      <c r="K173" s="153">
        <v>107910</v>
      </c>
      <c r="L173" s="153">
        <v>110615</v>
      </c>
      <c r="M173" s="153">
        <v>117146</v>
      </c>
      <c r="N173" s="153">
        <v>116778</v>
      </c>
      <c r="O173" s="153">
        <v>118991</v>
      </c>
      <c r="P173" s="153">
        <v>122630</v>
      </c>
      <c r="Q173" s="153">
        <v>127032</v>
      </c>
      <c r="R173" s="153">
        <v>130002</v>
      </c>
      <c r="S173" s="153">
        <v>129842</v>
      </c>
      <c r="T173" s="153">
        <v>135843</v>
      </c>
      <c r="U173" s="153">
        <v>137535</v>
      </c>
      <c r="V173" s="153">
        <v>142713</v>
      </c>
      <c r="W173" s="157">
        <v>141686</v>
      </c>
      <c r="X173" s="157">
        <v>149127</v>
      </c>
      <c r="Y173" s="157">
        <v>153828</v>
      </c>
      <c r="Z173" s="157">
        <v>163342</v>
      </c>
      <c r="AA173" s="157">
        <v>163511</v>
      </c>
    </row>
    <row r="174" spans="1:27" x14ac:dyDescent="0.2">
      <c r="A174" s="144" t="s">
        <v>125</v>
      </c>
      <c r="B174" s="144"/>
      <c r="C174" s="144"/>
      <c r="D174" s="153">
        <v>79514</v>
      </c>
      <c r="E174" s="153">
        <v>89634</v>
      </c>
      <c r="F174" s="153">
        <v>91290</v>
      </c>
      <c r="G174" s="153">
        <v>94290</v>
      </c>
      <c r="H174" s="153">
        <v>99222</v>
      </c>
      <c r="I174" s="153">
        <v>105685</v>
      </c>
      <c r="J174" s="153">
        <v>108584</v>
      </c>
      <c r="K174" s="153">
        <v>109404</v>
      </c>
      <c r="L174" s="153">
        <v>115083</v>
      </c>
      <c r="M174" s="153">
        <v>121219</v>
      </c>
      <c r="N174" s="153">
        <v>121892</v>
      </c>
      <c r="O174" s="153">
        <v>122681</v>
      </c>
      <c r="P174" s="153">
        <v>127234</v>
      </c>
      <c r="Q174" s="153">
        <v>132253</v>
      </c>
      <c r="R174" s="153">
        <v>134298</v>
      </c>
      <c r="S174" s="153">
        <v>131801</v>
      </c>
      <c r="T174" s="153">
        <v>139694</v>
      </c>
      <c r="U174" s="153">
        <v>135869</v>
      </c>
      <c r="V174" s="153">
        <v>141468</v>
      </c>
      <c r="W174" s="157">
        <v>143644</v>
      </c>
      <c r="X174" s="157">
        <v>152934</v>
      </c>
      <c r="Y174" s="157">
        <v>155995</v>
      </c>
      <c r="Z174" s="157">
        <v>163493</v>
      </c>
      <c r="AA174" s="157">
        <v>165832</v>
      </c>
    </row>
    <row r="175" spans="1:27" x14ac:dyDescent="0.2">
      <c r="A175" s="144" t="s">
        <v>126</v>
      </c>
      <c r="B175" s="144"/>
      <c r="C175" s="144"/>
      <c r="D175" s="153">
        <v>87916</v>
      </c>
      <c r="E175" s="153">
        <v>93886</v>
      </c>
      <c r="F175" s="153">
        <v>99344</v>
      </c>
      <c r="G175" s="153">
        <v>105517</v>
      </c>
      <c r="H175" s="153">
        <v>107740</v>
      </c>
      <c r="I175" s="153">
        <v>108195</v>
      </c>
      <c r="J175" s="153">
        <v>106511</v>
      </c>
      <c r="K175" s="153">
        <v>111016</v>
      </c>
      <c r="L175" s="153">
        <v>117218</v>
      </c>
      <c r="M175" s="153">
        <v>128673</v>
      </c>
      <c r="N175" s="153">
        <v>124360</v>
      </c>
      <c r="O175" s="153">
        <v>126585</v>
      </c>
      <c r="P175" s="153">
        <v>129826</v>
      </c>
      <c r="Q175" s="153">
        <v>142289</v>
      </c>
      <c r="R175" s="153">
        <v>137040</v>
      </c>
      <c r="S175" s="153">
        <v>141770</v>
      </c>
      <c r="T175" s="153">
        <v>145451</v>
      </c>
      <c r="U175" s="153">
        <v>136249</v>
      </c>
      <c r="V175" s="153">
        <v>147259</v>
      </c>
      <c r="W175" s="157">
        <v>158211</v>
      </c>
      <c r="X175" s="157">
        <v>161811</v>
      </c>
      <c r="Y175" s="157">
        <v>164831</v>
      </c>
      <c r="Z175" s="157">
        <v>160926</v>
      </c>
      <c r="AA175" s="157">
        <v>163916</v>
      </c>
    </row>
    <row r="176" spans="1:27" x14ac:dyDescent="0.2">
      <c r="A176" s="144" t="s">
        <v>127</v>
      </c>
      <c r="B176" s="144"/>
      <c r="C176" s="144"/>
      <c r="D176" s="153">
        <v>66542</v>
      </c>
      <c r="E176" s="153">
        <v>96923</v>
      </c>
      <c r="F176" s="153">
        <v>100781</v>
      </c>
      <c r="G176" s="153">
        <v>106962</v>
      </c>
      <c r="H176" s="153">
        <v>108796</v>
      </c>
      <c r="I176" s="153">
        <v>112249</v>
      </c>
      <c r="J176" s="153">
        <v>98517</v>
      </c>
      <c r="K176" s="153">
        <v>111629</v>
      </c>
      <c r="L176" s="153">
        <v>116708</v>
      </c>
      <c r="M176" s="153">
        <v>126264</v>
      </c>
      <c r="N176" s="153">
        <v>120504</v>
      </c>
      <c r="O176" s="153">
        <v>98169</v>
      </c>
      <c r="P176" s="153">
        <v>119660</v>
      </c>
      <c r="Q176" s="153">
        <v>135228</v>
      </c>
      <c r="R176" s="153">
        <v>133981</v>
      </c>
      <c r="S176" s="153">
        <v>140929</v>
      </c>
      <c r="T176" s="153">
        <v>142979</v>
      </c>
      <c r="U176" s="153">
        <v>125953</v>
      </c>
      <c r="V176" s="153">
        <v>145044</v>
      </c>
      <c r="W176" s="157">
        <v>150945</v>
      </c>
      <c r="X176" s="157">
        <v>157481</v>
      </c>
      <c r="Y176" s="157">
        <v>163240</v>
      </c>
      <c r="Z176" s="157">
        <v>122777</v>
      </c>
      <c r="AA176" s="157">
        <v>152338</v>
      </c>
    </row>
    <row r="177" spans="1:27" x14ac:dyDescent="0.2">
      <c r="A177" s="144" t="s">
        <v>128</v>
      </c>
      <c r="B177" s="144"/>
      <c r="C177" s="144"/>
      <c r="D177" s="153"/>
      <c r="E177" s="153"/>
      <c r="F177" s="153">
        <v>12888</v>
      </c>
      <c r="G177" s="153">
        <v>28505</v>
      </c>
      <c r="H177" s="153">
        <v>44237</v>
      </c>
      <c r="I177" s="153">
        <v>86812</v>
      </c>
      <c r="J177" s="153"/>
      <c r="K177" s="153"/>
      <c r="L177" s="153">
        <v>16588</v>
      </c>
      <c r="M177" s="153">
        <v>53444</v>
      </c>
      <c r="N177" s="153">
        <v>71134</v>
      </c>
      <c r="O177" s="153"/>
      <c r="P177" s="153"/>
      <c r="Q177" s="153">
        <v>18584</v>
      </c>
      <c r="R177" s="153">
        <v>36451</v>
      </c>
      <c r="S177" s="153">
        <v>59902</v>
      </c>
      <c r="T177" s="153">
        <v>83201</v>
      </c>
      <c r="U177" s="153"/>
      <c r="V177" s="153"/>
      <c r="W177" s="157">
        <v>19321</v>
      </c>
      <c r="X177" s="157">
        <v>43988</v>
      </c>
      <c r="Y177" s="157">
        <v>95358</v>
      </c>
      <c r="Z177" s="157"/>
      <c r="AA177" s="157"/>
    </row>
    <row r="178" spans="1:27" x14ac:dyDescent="0.2">
      <c r="A178" s="166" t="s">
        <v>20</v>
      </c>
      <c r="B178" s="166"/>
      <c r="C178" s="166"/>
      <c r="D178" s="178">
        <f t="shared" ref="D178:R178" si="5">SUM(D124:D177)</f>
        <v>3909473</v>
      </c>
      <c r="E178" s="178">
        <f t="shared" si="5"/>
        <v>4211181</v>
      </c>
      <c r="F178" s="178">
        <f t="shared" si="5"/>
        <v>4493416</v>
      </c>
      <c r="G178" s="178">
        <f t="shared" si="5"/>
        <v>4627575</v>
      </c>
      <c r="H178" s="178">
        <f t="shared" si="5"/>
        <v>4998995</v>
      </c>
      <c r="I178" s="178">
        <f t="shared" si="5"/>
        <v>5250167</v>
      </c>
      <c r="J178" s="178">
        <f t="shared" si="5"/>
        <v>5533721</v>
      </c>
      <c r="K178" s="178">
        <f t="shared" si="5"/>
        <v>5624245</v>
      </c>
      <c r="L178" s="178">
        <f t="shared" si="5"/>
        <v>5773515</v>
      </c>
      <c r="M178" s="178">
        <f t="shared" si="5"/>
        <v>6054415</v>
      </c>
      <c r="N178" s="178">
        <f t="shared" si="5"/>
        <v>6087838</v>
      </c>
      <c r="O178" s="178">
        <f t="shared" si="5"/>
        <v>6239679</v>
      </c>
      <c r="P178" s="178">
        <f t="shared" si="5"/>
        <v>6295918</v>
      </c>
      <c r="Q178" s="178">
        <f t="shared" si="5"/>
        <v>6581685</v>
      </c>
      <c r="R178" s="178">
        <f t="shared" si="5"/>
        <v>6708551</v>
      </c>
      <c r="S178" s="178">
        <f t="shared" ref="S178:Y178" si="6">SUM(S124:S177)</f>
        <v>6844817</v>
      </c>
      <c r="T178" s="178">
        <f t="shared" si="6"/>
        <v>7044496</v>
      </c>
      <c r="U178" s="178">
        <f t="shared" si="6"/>
        <v>7151604</v>
      </c>
      <c r="V178" s="178">
        <f t="shared" si="6"/>
        <v>7268672</v>
      </c>
      <c r="W178" s="179">
        <f t="shared" si="6"/>
        <v>7581500</v>
      </c>
      <c r="X178" s="179">
        <f t="shared" si="6"/>
        <v>7780199</v>
      </c>
      <c r="Y178" s="179">
        <f t="shared" si="6"/>
        <v>8017529</v>
      </c>
      <c r="Z178" s="179">
        <f t="shared" ref="Z178:AA178" si="7">SUM(Z124:Z177)</f>
        <v>8164302</v>
      </c>
      <c r="AA178" s="179">
        <f t="shared" si="7"/>
        <v>8448466</v>
      </c>
    </row>
    <row r="179" spans="1:27" x14ac:dyDescent="0.2">
      <c r="A179" s="55"/>
      <c r="C179" s="137"/>
      <c r="D179" s="137"/>
      <c r="E179" s="137"/>
      <c r="F179" s="137"/>
      <c r="G179" s="137"/>
      <c r="H179" s="137"/>
      <c r="I179" s="137"/>
      <c r="J179" s="137"/>
      <c r="K179" s="137"/>
      <c r="L179" s="137"/>
      <c r="M179" s="137"/>
      <c r="N179" s="137"/>
      <c r="O179" s="137"/>
      <c r="P179" s="137"/>
      <c r="Q179" s="137"/>
      <c r="R179" s="137"/>
      <c r="S179" s="137"/>
    </row>
    <row r="180" spans="1:27" x14ac:dyDescent="0.2">
      <c r="A180" s="161"/>
      <c r="D180" s="189"/>
      <c r="E180" s="189"/>
      <c r="F180" s="189"/>
      <c r="G180" s="189"/>
      <c r="H180" s="189"/>
      <c r="I180" s="189"/>
      <c r="J180" s="189"/>
      <c r="K180" s="189"/>
      <c r="L180" s="189"/>
      <c r="M180" s="189"/>
      <c r="N180" s="189"/>
      <c r="O180" s="189"/>
      <c r="P180" s="189"/>
      <c r="Q180" s="189"/>
      <c r="R180" s="189"/>
      <c r="S180" s="189"/>
    </row>
    <row r="181" spans="1:27" x14ac:dyDescent="0.2">
      <c r="M181" s="207"/>
      <c r="N181" s="207"/>
      <c r="O181" s="207"/>
      <c r="P181" s="207"/>
      <c r="Q181" s="207"/>
      <c r="R181" s="207"/>
      <c r="S181" s="207"/>
      <c r="T181" s="207"/>
      <c r="U181" s="207"/>
      <c r="V181" s="207"/>
      <c r="W181" s="284"/>
      <c r="X181" s="284"/>
      <c r="Y181" s="284"/>
      <c r="Z181" s="284"/>
      <c r="AA181" s="284"/>
    </row>
  </sheetData>
  <hyperlinks>
    <hyperlink ref="A2" location="Sommaire!A1" display="Retour au menu &quot;Fréquentation&quot;" xr:uid="{00000000-0004-0000-05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2" manualBreakCount="2">
    <brk id="64" max="16383" man="1"/>
    <brk id="122" max="16383" man="1"/>
  </rowBreaks>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99"/>
  <sheetViews>
    <sheetView workbookViewId="0"/>
  </sheetViews>
  <sheetFormatPr baseColWidth="10" defaultRowHeight="12" x14ac:dyDescent="0.2"/>
  <cols>
    <col min="1" max="1" width="15.140625" style="169" customWidth="1"/>
    <col min="2" max="3" width="6.5703125" style="191" bestFit="1" customWidth="1"/>
    <col min="4" max="4" width="8.5703125" style="191" bestFit="1" customWidth="1"/>
    <col min="5" max="5" width="10.5703125" style="191" bestFit="1" customWidth="1"/>
    <col min="6" max="6" width="10.42578125" style="191" bestFit="1" customWidth="1"/>
    <col min="7" max="8" width="11.42578125" style="191" bestFit="1" customWidth="1"/>
    <col min="9" max="9" width="6.42578125" style="191" bestFit="1" customWidth="1"/>
    <col min="10" max="10" width="11.42578125" style="167"/>
    <col min="11" max="12" width="13.5703125" style="167" bestFit="1" customWidth="1"/>
    <col min="13" max="13" width="12.42578125" style="167" bestFit="1" customWidth="1"/>
    <col min="14" max="247" width="11.42578125" style="167"/>
    <col min="248" max="248" width="5.42578125" style="167" bestFit="1" customWidth="1"/>
    <col min="249" max="249" width="5.5703125" style="167" bestFit="1" customWidth="1"/>
    <col min="250" max="250" width="8.28515625" style="167" bestFit="1" customWidth="1"/>
    <col min="251" max="251" width="5.42578125" style="167" bestFit="1" customWidth="1"/>
    <col min="252" max="252" width="8.28515625" style="167" bestFit="1" customWidth="1"/>
    <col min="253" max="253" width="7.140625" style="167" bestFit="1" customWidth="1"/>
    <col min="254" max="254" width="9.140625" style="167" bestFit="1" customWidth="1"/>
    <col min="255" max="255" width="5.42578125" style="167" bestFit="1" customWidth="1"/>
    <col min="256" max="503" width="11.42578125" style="167"/>
    <col min="504" max="504" width="5.42578125" style="167" bestFit="1" customWidth="1"/>
    <col min="505" max="505" width="5.5703125" style="167" bestFit="1" customWidth="1"/>
    <col min="506" max="506" width="8.28515625" style="167" bestFit="1" customWidth="1"/>
    <col min="507" max="507" width="5.42578125" style="167" bestFit="1" customWidth="1"/>
    <col min="508" max="508" width="8.28515625" style="167" bestFit="1" customWidth="1"/>
    <col min="509" max="509" width="7.140625" style="167" bestFit="1" customWidth="1"/>
    <col min="510" max="510" width="9.140625" style="167" bestFit="1" customWidth="1"/>
    <col min="511" max="511" width="5.42578125" style="167" bestFit="1" customWidth="1"/>
    <col min="512" max="759" width="11.42578125" style="167"/>
    <col min="760" max="760" width="5.42578125" style="167" bestFit="1" customWidth="1"/>
    <col min="761" max="761" width="5.5703125" style="167" bestFit="1" customWidth="1"/>
    <col min="762" max="762" width="8.28515625" style="167" bestFit="1" customWidth="1"/>
    <col min="763" max="763" width="5.42578125" style="167" bestFit="1" customWidth="1"/>
    <col min="764" max="764" width="8.28515625" style="167" bestFit="1" customWidth="1"/>
    <col min="765" max="765" width="7.140625" style="167" bestFit="1" customWidth="1"/>
    <col min="766" max="766" width="9.140625" style="167" bestFit="1" customWidth="1"/>
    <col min="767" max="767" width="5.42578125" style="167" bestFit="1" customWidth="1"/>
    <col min="768" max="1015" width="11.42578125" style="167"/>
    <col min="1016" max="1016" width="5.42578125" style="167" bestFit="1" customWidth="1"/>
    <col min="1017" max="1017" width="5.5703125" style="167" bestFit="1" customWidth="1"/>
    <col min="1018" max="1018" width="8.28515625" style="167" bestFit="1" customWidth="1"/>
    <col min="1019" max="1019" width="5.42578125" style="167" bestFit="1" customWidth="1"/>
    <col min="1020" max="1020" width="8.28515625" style="167" bestFit="1" customWidth="1"/>
    <col min="1021" max="1021" width="7.140625" style="167" bestFit="1" customWidth="1"/>
    <col min="1022" max="1022" width="9.140625" style="167" bestFit="1" customWidth="1"/>
    <col min="1023" max="1023" width="5.42578125" style="167" bestFit="1" customWidth="1"/>
    <col min="1024" max="1271" width="11.42578125" style="167"/>
    <col min="1272" max="1272" width="5.42578125" style="167" bestFit="1" customWidth="1"/>
    <col min="1273" max="1273" width="5.5703125" style="167" bestFit="1" customWidth="1"/>
    <col min="1274" max="1274" width="8.28515625" style="167" bestFit="1" customWidth="1"/>
    <col min="1275" max="1275" width="5.42578125" style="167" bestFit="1" customWidth="1"/>
    <col min="1276" max="1276" width="8.28515625" style="167" bestFit="1" customWidth="1"/>
    <col min="1277" max="1277" width="7.140625" style="167" bestFit="1" customWidth="1"/>
    <col min="1278" max="1278" width="9.140625" style="167" bestFit="1" customWidth="1"/>
    <col min="1279" max="1279" width="5.42578125" style="167" bestFit="1" customWidth="1"/>
    <col min="1280" max="1527" width="11.42578125" style="167"/>
    <col min="1528" max="1528" width="5.42578125" style="167" bestFit="1" customWidth="1"/>
    <col min="1529" max="1529" width="5.5703125" style="167" bestFit="1" customWidth="1"/>
    <col min="1530" max="1530" width="8.28515625" style="167" bestFit="1" customWidth="1"/>
    <col min="1531" max="1531" width="5.42578125" style="167" bestFit="1" customWidth="1"/>
    <col min="1532" max="1532" width="8.28515625" style="167" bestFit="1" customWidth="1"/>
    <col min="1533" max="1533" width="7.140625" style="167" bestFit="1" customWidth="1"/>
    <col min="1534" max="1534" width="9.140625" style="167" bestFit="1" customWidth="1"/>
    <col min="1535" max="1535" width="5.42578125" style="167" bestFit="1" customWidth="1"/>
    <col min="1536" max="1783" width="11.42578125" style="167"/>
    <col min="1784" max="1784" width="5.42578125" style="167" bestFit="1" customWidth="1"/>
    <col min="1785" max="1785" width="5.5703125" style="167" bestFit="1" customWidth="1"/>
    <col min="1786" max="1786" width="8.28515625" style="167" bestFit="1" customWidth="1"/>
    <col min="1787" max="1787" width="5.42578125" style="167" bestFit="1" customWidth="1"/>
    <col min="1788" max="1788" width="8.28515625" style="167" bestFit="1" customWidth="1"/>
    <col min="1789" max="1789" width="7.140625" style="167" bestFit="1" customWidth="1"/>
    <col min="1790" max="1790" width="9.140625" style="167" bestFit="1" customWidth="1"/>
    <col min="1791" max="1791" width="5.42578125" style="167" bestFit="1" customWidth="1"/>
    <col min="1792" max="2039" width="11.42578125" style="167"/>
    <col min="2040" max="2040" width="5.42578125" style="167" bestFit="1" customWidth="1"/>
    <col min="2041" max="2041" width="5.5703125" style="167" bestFit="1" customWidth="1"/>
    <col min="2042" max="2042" width="8.28515625" style="167" bestFit="1" customWidth="1"/>
    <col min="2043" max="2043" width="5.42578125" style="167" bestFit="1" customWidth="1"/>
    <col min="2044" max="2044" width="8.28515625" style="167" bestFit="1" customWidth="1"/>
    <col min="2045" max="2045" width="7.140625" style="167" bestFit="1" customWidth="1"/>
    <col min="2046" max="2046" width="9.140625" style="167" bestFit="1" customWidth="1"/>
    <col min="2047" max="2047" width="5.42578125" style="167" bestFit="1" customWidth="1"/>
    <col min="2048" max="2295" width="11.42578125" style="167"/>
    <col min="2296" max="2296" width="5.42578125" style="167" bestFit="1" customWidth="1"/>
    <col min="2297" max="2297" width="5.5703125" style="167" bestFit="1" customWidth="1"/>
    <col min="2298" max="2298" width="8.28515625" style="167" bestFit="1" customWidth="1"/>
    <col min="2299" max="2299" width="5.42578125" style="167" bestFit="1" customWidth="1"/>
    <col min="2300" max="2300" width="8.28515625" style="167" bestFit="1" customWidth="1"/>
    <col min="2301" max="2301" width="7.140625" style="167" bestFit="1" customWidth="1"/>
    <col min="2302" max="2302" width="9.140625" style="167" bestFit="1" customWidth="1"/>
    <col min="2303" max="2303" width="5.42578125" style="167" bestFit="1" customWidth="1"/>
    <col min="2304" max="2551" width="11.42578125" style="167"/>
    <col min="2552" max="2552" width="5.42578125" style="167" bestFit="1" customWidth="1"/>
    <col min="2553" max="2553" width="5.5703125" style="167" bestFit="1" customWidth="1"/>
    <col min="2554" max="2554" width="8.28515625" style="167" bestFit="1" customWidth="1"/>
    <col min="2555" max="2555" width="5.42578125" style="167" bestFit="1" customWidth="1"/>
    <col min="2556" max="2556" width="8.28515625" style="167" bestFit="1" customWidth="1"/>
    <col min="2557" max="2557" width="7.140625" style="167" bestFit="1" customWidth="1"/>
    <col min="2558" max="2558" width="9.140625" style="167" bestFit="1" customWidth="1"/>
    <col min="2559" max="2559" width="5.42578125" style="167" bestFit="1" customWidth="1"/>
    <col min="2560" max="2807" width="11.42578125" style="167"/>
    <col min="2808" max="2808" width="5.42578125" style="167" bestFit="1" customWidth="1"/>
    <col min="2809" max="2809" width="5.5703125" style="167" bestFit="1" customWidth="1"/>
    <col min="2810" max="2810" width="8.28515625" style="167" bestFit="1" customWidth="1"/>
    <col min="2811" max="2811" width="5.42578125" style="167" bestFit="1" customWidth="1"/>
    <col min="2812" max="2812" width="8.28515625" style="167" bestFit="1" customWidth="1"/>
    <col min="2813" max="2813" width="7.140625" style="167" bestFit="1" customWidth="1"/>
    <col min="2814" max="2814" width="9.140625" style="167" bestFit="1" customWidth="1"/>
    <col min="2815" max="2815" width="5.42578125" style="167" bestFit="1" customWidth="1"/>
    <col min="2816" max="3063" width="11.42578125" style="167"/>
    <col min="3064" max="3064" width="5.42578125" style="167" bestFit="1" customWidth="1"/>
    <col min="3065" max="3065" width="5.5703125" style="167" bestFit="1" customWidth="1"/>
    <col min="3066" max="3066" width="8.28515625" style="167" bestFit="1" customWidth="1"/>
    <col min="3067" max="3067" width="5.42578125" style="167" bestFit="1" customWidth="1"/>
    <col min="3068" max="3068" width="8.28515625" style="167" bestFit="1" customWidth="1"/>
    <col min="3069" max="3069" width="7.140625" style="167" bestFit="1" customWidth="1"/>
    <col min="3070" max="3070" width="9.140625" style="167" bestFit="1" customWidth="1"/>
    <col min="3071" max="3071" width="5.42578125" style="167" bestFit="1" customWidth="1"/>
    <col min="3072" max="3319" width="11.42578125" style="167"/>
    <col min="3320" max="3320" width="5.42578125" style="167" bestFit="1" customWidth="1"/>
    <col min="3321" max="3321" width="5.5703125" style="167" bestFit="1" customWidth="1"/>
    <col min="3322" max="3322" width="8.28515625" style="167" bestFit="1" customWidth="1"/>
    <col min="3323" max="3323" width="5.42578125" style="167" bestFit="1" customWidth="1"/>
    <col min="3324" max="3324" width="8.28515625" style="167" bestFit="1" customWidth="1"/>
    <col min="3325" max="3325" width="7.140625" style="167" bestFit="1" customWidth="1"/>
    <col min="3326" max="3326" width="9.140625" style="167" bestFit="1" customWidth="1"/>
    <col min="3327" max="3327" width="5.42578125" style="167" bestFit="1" customWidth="1"/>
    <col min="3328" max="3575" width="11.42578125" style="167"/>
    <col min="3576" max="3576" width="5.42578125" style="167" bestFit="1" customWidth="1"/>
    <col min="3577" max="3577" width="5.5703125" style="167" bestFit="1" customWidth="1"/>
    <col min="3578" max="3578" width="8.28515625" style="167" bestFit="1" customWidth="1"/>
    <col min="3579" max="3579" width="5.42578125" style="167" bestFit="1" customWidth="1"/>
    <col min="3580" max="3580" width="8.28515625" style="167" bestFit="1" customWidth="1"/>
    <col min="3581" max="3581" width="7.140625" style="167" bestFit="1" customWidth="1"/>
    <col min="3582" max="3582" width="9.140625" style="167" bestFit="1" customWidth="1"/>
    <col min="3583" max="3583" width="5.42578125" style="167" bestFit="1" customWidth="1"/>
    <col min="3584" max="3831" width="11.42578125" style="167"/>
    <col min="3832" max="3832" width="5.42578125" style="167" bestFit="1" customWidth="1"/>
    <col min="3833" max="3833" width="5.5703125" style="167" bestFit="1" customWidth="1"/>
    <col min="3834" max="3834" width="8.28515625" style="167" bestFit="1" customWidth="1"/>
    <col min="3835" max="3835" width="5.42578125" style="167" bestFit="1" customWidth="1"/>
    <col min="3836" max="3836" width="8.28515625" style="167" bestFit="1" customWidth="1"/>
    <col min="3837" max="3837" width="7.140625" style="167" bestFit="1" customWidth="1"/>
    <col min="3838" max="3838" width="9.140625" style="167" bestFit="1" customWidth="1"/>
    <col min="3839" max="3839" width="5.42578125" style="167" bestFit="1" customWidth="1"/>
    <col min="3840" max="4087" width="11.42578125" style="167"/>
    <col min="4088" max="4088" width="5.42578125" style="167" bestFit="1" customWidth="1"/>
    <col min="4089" max="4089" width="5.5703125" style="167" bestFit="1" customWidth="1"/>
    <col min="4090" max="4090" width="8.28515625" style="167" bestFit="1" customWidth="1"/>
    <col min="4091" max="4091" width="5.42578125" style="167" bestFit="1" customWidth="1"/>
    <col min="4092" max="4092" width="8.28515625" style="167" bestFit="1" customWidth="1"/>
    <col min="4093" max="4093" width="7.140625" style="167" bestFit="1" customWidth="1"/>
    <col min="4094" max="4094" width="9.140625" style="167" bestFit="1" customWidth="1"/>
    <col min="4095" max="4095" width="5.42578125" style="167" bestFit="1" customWidth="1"/>
    <col min="4096" max="4343" width="11.42578125" style="167"/>
    <col min="4344" max="4344" width="5.42578125" style="167" bestFit="1" customWidth="1"/>
    <col min="4345" max="4345" width="5.5703125" style="167" bestFit="1" customWidth="1"/>
    <col min="4346" max="4346" width="8.28515625" style="167" bestFit="1" customWidth="1"/>
    <col min="4347" max="4347" width="5.42578125" style="167" bestFit="1" customWidth="1"/>
    <col min="4348" max="4348" width="8.28515625" style="167" bestFit="1" customWidth="1"/>
    <col min="4349" max="4349" width="7.140625" style="167" bestFit="1" customWidth="1"/>
    <col min="4350" max="4350" width="9.140625" style="167" bestFit="1" customWidth="1"/>
    <col min="4351" max="4351" width="5.42578125" style="167" bestFit="1" customWidth="1"/>
    <col min="4352" max="4599" width="11.42578125" style="167"/>
    <col min="4600" max="4600" width="5.42578125" style="167" bestFit="1" customWidth="1"/>
    <col min="4601" max="4601" width="5.5703125" style="167" bestFit="1" customWidth="1"/>
    <col min="4602" max="4602" width="8.28515625" style="167" bestFit="1" customWidth="1"/>
    <col min="4603" max="4603" width="5.42578125" style="167" bestFit="1" customWidth="1"/>
    <col min="4604" max="4604" width="8.28515625" style="167" bestFit="1" customWidth="1"/>
    <col min="4605" max="4605" width="7.140625" style="167" bestFit="1" customWidth="1"/>
    <col min="4606" max="4606" width="9.140625" style="167" bestFit="1" customWidth="1"/>
    <col min="4607" max="4607" width="5.42578125" style="167" bestFit="1" customWidth="1"/>
    <col min="4608" max="4855" width="11.42578125" style="167"/>
    <col min="4856" max="4856" width="5.42578125" style="167" bestFit="1" customWidth="1"/>
    <col min="4857" max="4857" width="5.5703125" style="167" bestFit="1" customWidth="1"/>
    <col min="4858" max="4858" width="8.28515625" style="167" bestFit="1" customWidth="1"/>
    <col min="4859" max="4859" width="5.42578125" style="167" bestFit="1" customWidth="1"/>
    <col min="4860" max="4860" width="8.28515625" style="167" bestFit="1" customWidth="1"/>
    <col min="4861" max="4861" width="7.140625" style="167" bestFit="1" customWidth="1"/>
    <col min="4862" max="4862" width="9.140625" style="167" bestFit="1" customWidth="1"/>
    <col min="4863" max="4863" width="5.42578125" style="167" bestFit="1" customWidth="1"/>
    <col min="4864" max="5111" width="11.42578125" style="167"/>
    <col min="5112" max="5112" width="5.42578125" style="167" bestFit="1" customWidth="1"/>
    <col min="5113" max="5113" width="5.5703125" style="167" bestFit="1" customWidth="1"/>
    <col min="5114" max="5114" width="8.28515625" style="167" bestFit="1" customWidth="1"/>
    <col min="5115" max="5115" width="5.42578125" style="167" bestFit="1" customWidth="1"/>
    <col min="5116" max="5116" width="8.28515625" style="167" bestFit="1" customWidth="1"/>
    <col min="5117" max="5117" width="7.140625" style="167" bestFit="1" customWidth="1"/>
    <col min="5118" max="5118" width="9.140625" style="167" bestFit="1" customWidth="1"/>
    <col min="5119" max="5119" width="5.42578125" style="167" bestFit="1" customWidth="1"/>
    <col min="5120" max="5367" width="11.42578125" style="167"/>
    <col min="5368" max="5368" width="5.42578125" style="167" bestFit="1" customWidth="1"/>
    <col min="5369" max="5369" width="5.5703125" style="167" bestFit="1" customWidth="1"/>
    <col min="5370" max="5370" width="8.28515625" style="167" bestFit="1" customWidth="1"/>
    <col min="5371" max="5371" width="5.42578125" style="167" bestFit="1" customWidth="1"/>
    <col min="5372" max="5372" width="8.28515625" style="167" bestFit="1" customWidth="1"/>
    <col min="5373" max="5373" width="7.140625" style="167" bestFit="1" customWidth="1"/>
    <col min="5374" max="5374" width="9.140625" style="167" bestFit="1" customWidth="1"/>
    <col min="5375" max="5375" width="5.42578125" style="167" bestFit="1" customWidth="1"/>
    <col min="5376" max="5623" width="11.42578125" style="167"/>
    <col min="5624" max="5624" width="5.42578125" style="167" bestFit="1" customWidth="1"/>
    <col min="5625" max="5625" width="5.5703125" style="167" bestFit="1" customWidth="1"/>
    <col min="5626" max="5626" width="8.28515625" style="167" bestFit="1" customWidth="1"/>
    <col min="5627" max="5627" width="5.42578125" style="167" bestFit="1" customWidth="1"/>
    <col min="5628" max="5628" width="8.28515625" style="167" bestFit="1" customWidth="1"/>
    <col min="5629" max="5629" width="7.140625" style="167" bestFit="1" customWidth="1"/>
    <col min="5630" max="5630" width="9.140625" style="167" bestFit="1" customWidth="1"/>
    <col min="5631" max="5631" width="5.42578125" style="167" bestFit="1" customWidth="1"/>
    <col min="5632" max="5879" width="11.42578125" style="167"/>
    <col min="5880" max="5880" width="5.42578125" style="167" bestFit="1" customWidth="1"/>
    <col min="5881" max="5881" width="5.5703125" style="167" bestFit="1" customWidth="1"/>
    <col min="5882" max="5882" width="8.28515625" style="167" bestFit="1" customWidth="1"/>
    <col min="5883" max="5883" width="5.42578125" style="167" bestFit="1" customWidth="1"/>
    <col min="5884" max="5884" width="8.28515625" style="167" bestFit="1" customWidth="1"/>
    <col min="5885" max="5885" width="7.140625" style="167" bestFit="1" customWidth="1"/>
    <col min="5886" max="5886" width="9.140625" style="167" bestFit="1" customWidth="1"/>
    <col min="5887" max="5887" width="5.42578125" style="167" bestFit="1" customWidth="1"/>
    <col min="5888" max="6135" width="11.42578125" style="167"/>
    <col min="6136" max="6136" width="5.42578125" style="167" bestFit="1" customWidth="1"/>
    <col min="6137" max="6137" width="5.5703125" style="167" bestFit="1" customWidth="1"/>
    <col min="6138" max="6138" width="8.28515625" style="167" bestFit="1" customWidth="1"/>
    <col min="6139" max="6139" width="5.42578125" style="167" bestFit="1" customWidth="1"/>
    <col min="6140" max="6140" width="8.28515625" style="167" bestFit="1" customWidth="1"/>
    <col min="6141" max="6141" width="7.140625" style="167" bestFit="1" customWidth="1"/>
    <col min="6142" max="6142" width="9.140625" style="167" bestFit="1" customWidth="1"/>
    <col min="6143" max="6143" width="5.42578125" style="167" bestFit="1" customWidth="1"/>
    <col min="6144" max="6391" width="11.42578125" style="167"/>
    <col min="6392" max="6392" width="5.42578125" style="167" bestFit="1" customWidth="1"/>
    <col min="6393" max="6393" width="5.5703125" style="167" bestFit="1" customWidth="1"/>
    <col min="6394" max="6394" width="8.28515625" style="167" bestFit="1" customWidth="1"/>
    <col min="6395" max="6395" width="5.42578125" style="167" bestFit="1" customWidth="1"/>
    <col min="6396" max="6396" width="8.28515625" style="167" bestFit="1" customWidth="1"/>
    <col min="6397" max="6397" width="7.140625" style="167" bestFit="1" customWidth="1"/>
    <col min="6398" max="6398" width="9.140625" style="167" bestFit="1" customWidth="1"/>
    <col min="6399" max="6399" width="5.42578125" style="167" bestFit="1" customWidth="1"/>
    <col min="6400" max="6647" width="11.42578125" style="167"/>
    <col min="6648" max="6648" width="5.42578125" style="167" bestFit="1" customWidth="1"/>
    <col min="6649" max="6649" width="5.5703125" style="167" bestFit="1" customWidth="1"/>
    <col min="6650" max="6650" width="8.28515625" style="167" bestFit="1" customWidth="1"/>
    <col min="6651" max="6651" width="5.42578125" style="167" bestFit="1" customWidth="1"/>
    <col min="6652" max="6652" width="8.28515625" style="167" bestFit="1" customWidth="1"/>
    <col min="6653" max="6653" width="7.140625" style="167" bestFit="1" customWidth="1"/>
    <col min="6654" max="6654" width="9.140625" style="167" bestFit="1" customWidth="1"/>
    <col min="6655" max="6655" width="5.42578125" style="167" bestFit="1" customWidth="1"/>
    <col min="6656" max="6903" width="11.42578125" style="167"/>
    <col min="6904" max="6904" width="5.42578125" style="167" bestFit="1" customWidth="1"/>
    <col min="6905" max="6905" width="5.5703125" style="167" bestFit="1" customWidth="1"/>
    <col min="6906" max="6906" width="8.28515625" style="167" bestFit="1" customWidth="1"/>
    <col min="6907" max="6907" width="5.42578125" style="167" bestFit="1" customWidth="1"/>
    <col min="6908" max="6908" width="8.28515625" style="167" bestFit="1" customWidth="1"/>
    <col min="6909" max="6909" width="7.140625" style="167" bestFit="1" customWidth="1"/>
    <col min="6910" max="6910" width="9.140625" style="167" bestFit="1" customWidth="1"/>
    <col min="6911" max="6911" width="5.42578125" style="167" bestFit="1" customWidth="1"/>
    <col min="6912" max="7159" width="11.42578125" style="167"/>
    <col min="7160" max="7160" width="5.42578125" style="167" bestFit="1" customWidth="1"/>
    <col min="7161" max="7161" width="5.5703125" style="167" bestFit="1" customWidth="1"/>
    <col min="7162" max="7162" width="8.28515625" style="167" bestFit="1" customWidth="1"/>
    <col min="7163" max="7163" width="5.42578125" style="167" bestFit="1" customWidth="1"/>
    <col min="7164" max="7164" width="8.28515625" style="167" bestFit="1" customWidth="1"/>
    <col min="7165" max="7165" width="7.140625" style="167" bestFit="1" customWidth="1"/>
    <col min="7166" max="7166" width="9.140625" style="167" bestFit="1" customWidth="1"/>
    <col min="7167" max="7167" width="5.42578125" style="167" bestFit="1" customWidth="1"/>
    <col min="7168" max="7415" width="11.42578125" style="167"/>
    <col min="7416" max="7416" width="5.42578125" style="167" bestFit="1" customWidth="1"/>
    <col min="7417" max="7417" width="5.5703125" style="167" bestFit="1" customWidth="1"/>
    <col min="7418" max="7418" width="8.28515625" style="167" bestFit="1" customWidth="1"/>
    <col min="7419" max="7419" width="5.42578125" style="167" bestFit="1" customWidth="1"/>
    <col min="7420" max="7420" width="8.28515625" style="167" bestFit="1" customWidth="1"/>
    <col min="7421" max="7421" width="7.140625" style="167" bestFit="1" customWidth="1"/>
    <col min="7422" max="7422" width="9.140625" style="167" bestFit="1" customWidth="1"/>
    <col min="7423" max="7423" width="5.42578125" style="167" bestFit="1" customWidth="1"/>
    <col min="7424" max="7671" width="11.42578125" style="167"/>
    <col min="7672" max="7672" width="5.42578125" style="167" bestFit="1" customWidth="1"/>
    <col min="7673" max="7673" width="5.5703125" style="167" bestFit="1" customWidth="1"/>
    <col min="7674" max="7674" width="8.28515625" style="167" bestFit="1" customWidth="1"/>
    <col min="7675" max="7675" width="5.42578125" style="167" bestFit="1" customWidth="1"/>
    <col min="7676" max="7676" width="8.28515625" style="167" bestFit="1" customWidth="1"/>
    <col min="7677" max="7677" width="7.140625" style="167" bestFit="1" customWidth="1"/>
    <col min="7678" max="7678" width="9.140625" style="167" bestFit="1" customWidth="1"/>
    <col min="7679" max="7679" width="5.42578125" style="167" bestFit="1" customWidth="1"/>
    <col min="7680" max="7927" width="11.42578125" style="167"/>
    <col min="7928" max="7928" width="5.42578125" style="167" bestFit="1" customWidth="1"/>
    <col min="7929" max="7929" width="5.5703125" style="167" bestFit="1" customWidth="1"/>
    <col min="7930" max="7930" width="8.28515625" style="167" bestFit="1" customWidth="1"/>
    <col min="7931" max="7931" width="5.42578125" style="167" bestFit="1" customWidth="1"/>
    <col min="7932" max="7932" width="8.28515625" style="167" bestFit="1" customWidth="1"/>
    <col min="7933" max="7933" width="7.140625" style="167" bestFit="1" customWidth="1"/>
    <col min="7934" max="7934" width="9.140625" style="167" bestFit="1" customWidth="1"/>
    <col min="7935" max="7935" width="5.42578125" style="167" bestFit="1" customWidth="1"/>
    <col min="7936" max="8183" width="11.42578125" style="167"/>
    <col min="8184" max="8184" width="5.42578125" style="167" bestFit="1" customWidth="1"/>
    <col min="8185" max="8185" width="5.5703125" style="167" bestFit="1" customWidth="1"/>
    <col min="8186" max="8186" width="8.28515625" style="167" bestFit="1" customWidth="1"/>
    <col min="8187" max="8187" width="5.42578125" style="167" bestFit="1" customWidth="1"/>
    <col min="8188" max="8188" width="8.28515625" style="167" bestFit="1" customWidth="1"/>
    <col min="8189" max="8189" width="7.140625" style="167" bestFit="1" customWidth="1"/>
    <col min="8190" max="8190" width="9.140625" style="167" bestFit="1" customWidth="1"/>
    <col min="8191" max="8191" width="5.42578125" style="167" bestFit="1" customWidth="1"/>
    <col min="8192" max="8439" width="11.42578125" style="167"/>
    <col min="8440" max="8440" width="5.42578125" style="167" bestFit="1" customWidth="1"/>
    <col min="8441" max="8441" width="5.5703125" style="167" bestFit="1" customWidth="1"/>
    <col min="8442" max="8442" width="8.28515625" style="167" bestFit="1" customWidth="1"/>
    <col min="8443" max="8443" width="5.42578125" style="167" bestFit="1" customWidth="1"/>
    <col min="8444" max="8444" width="8.28515625" style="167" bestFit="1" customWidth="1"/>
    <col min="8445" max="8445" width="7.140625" style="167" bestFit="1" customWidth="1"/>
    <col min="8446" max="8446" width="9.140625" style="167" bestFit="1" customWidth="1"/>
    <col min="8447" max="8447" width="5.42578125" style="167" bestFit="1" customWidth="1"/>
    <col min="8448" max="8695" width="11.42578125" style="167"/>
    <col min="8696" max="8696" width="5.42578125" style="167" bestFit="1" customWidth="1"/>
    <col min="8697" max="8697" width="5.5703125" style="167" bestFit="1" customWidth="1"/>
    <col min="8698" max="8698" width="8.28515625" style="167" bestFit="1" customWidth="1"/>
    <col min="8699" max="8699" width="5.42578125" style="167" bestFit="1" customWidth="1"/>
    <col min="8700" max="8700" width="8.28515625" style="167" bestFit="1" customWidth="1"/>
    <col min="8701" max="8701" width="7.140625" style="167" bestFit="1" customWidth="1"/>
    <col min="8702" max="8702" width="9.140625" style="167" bestFit="1" customWidth="1"/>
    <col min="8703" max="8703" width="5.42578125" style="167" bestFit="1" customWidth="1"/>
    <col min="8704" max="8951" width="11.42578125" style="167"/>
    <col min="8952" max="8952" width="5.42578125" style="167" bestFit="1" customWidth="1"/>
    <col min="8953" max="8953" width="5.5703125" style="167" bestFit="1" customWidth="1"/>
    <col min="8954" max="8954" width="8.28515625" style="167" bestFit="1" customWidth="1"/>
    <col min="8955" max="8955" width="5.42578125" style="167" bestFit="1" customWidth="1"/>
    <col min="8956" max="8956" width="8.28515625" style="167" bestFit="1" customWidth="1"/>
    <col min="8957" max="8957" width="7.140625" style="167" bestFit="1" customWidth="1"/>
    <col min="8958" max="8958" width="9.140625" style="167" bestFit="1" customWidth="1"/>
    <col min="8959" max="8959" width="5.42578125" style="167" bestFit="1" customWidth="1"/>
    <col min="8960" max="9207" width="11.42578125" style="167"/>
    <col min="9208" max="9208" width="5.42578125" style="167" bestFit="1" customWidth="1"/>
    <col min="9209" max="9209" width="5.5703125" style="167" bestFit="1" customWidth="1"/>
    <col min="9210" max="9210" width="8.28515625" style="167" bestFit="1" customWidth="1"/>
    <col min="9211" max="9211" width="5.42578125" style="167" bestFit="1" customWidth="1"/>
    <col min="9212" max="9212" width="8.28515625" style="167" bestFit="1" customWidth="1"/>
    <col min="9213" max="9213" width="7.140625" style="167" bestFit="1" customWidth="1"/>
    <col min="9214" max="9214" width="9.140625" style="167" bestFit="1" customWidth="1"/>
    <col min="9215" max="9215" width="5.42578125" style="167" bestFit="1" customWidth="1"/>
    <col min="9216" max="9463" width="11.42578125" style="167"/>
    <col min="9464" max="9464" width="5.42578125" style="167" bestFit="1" customWidth="1"/>
    <col min="9465" max="9465" width="5.5703125" style="167" bestFit="1" customWidth="1"/>
    <col min="9466" max="9466" width="8.28515625" style="167" bestFit="1" customWidth="1"/>
    <col min="9467" max="9467" width="5.42578125" style="167" bestFit="1" customWidth="1"/>
    <col min="9468" max="9468" width="8.28515625" style="167" bestFit="1" customWidth="1"/>
    <col min="9469" max="9469" width="7.140625" style="167" bestFit="1" customWidth="1"/>
    <col min="9470" max="9470" width="9.140625" style="167" bestFit="1" customWidth="1"/>
    <col min="9471" max="9471" width="5.42578125" style="167" bestFit="1" customWidth="1"/>
    <col min="9472" max="9719" width="11.42578125" style="167"/>
    <col min="9720" max="9720" width="5.42578125" style="167" bestFit="1" customWidth="1"/>
    <col min="9721" max="9721" width="5.5703125" style="167" bestFit="1" customWidth="1"/>
    <col min="9722" max="9722" width="8.28515625" style="167" bestFit="1" customWidth="1"/>
    <col min="9723" max="9723" width="5.42578125" style="167" bestFit="1" customWidth="1"/>
    <col min="9724" max="9724" width="8.28515625" style="167" bestFit="1" customWidth="1"/>
    <col min="9725" max="9725" width="7.140625" style="167" bestFit="1" customWidth="1"/>
    <col min="9726" max="9726" width="9.140625" style="167" bestFit="1" customWidth="1"/>
    <col min="9727" max="9727" width="5.42578125" style="167" bestFit="1" customWidth="1"/>
    <col min="9728" max="9975" width="11.42578125" style="167"/>
    <col min="9976" max="9976" width="5.42578125" style="167" bestFit="1" customWidth="1"/>
    <col min="9977" max="9977" width="5.5703125" style="167" bestFit="1" customWidth="1"/>
    <col min="9978" max="9978" width="8.28515625" style="167" bestFit="1" customWidth="1"/>
    <col min="9979" max="9979" width="5.42578125" style="167" bestFit="1" customWidth="1"/>
    <col min="9980" max="9980" width="8.28515625" style="167" bestFit="1" customWidth="1"/>
    <col min="9981" max="9981" width="7.140625" style="167" bestFit="1" customWidth="1"/>
    <col min="9982" max="9982" width="9.140625" style="167" bestFit="1" customWidth="1"/>
    <col min="9983" max="9983" width="5.42578125" style="167" bestFit="1" customWidth="1"/>
    <col min="9984" max="10231" width="11.42578125" style="167"/>
    <col min="10232" max="10232" width="5.42578125" style="167" bestFit="1" customWidth="1"/>
    <col min="10233" max="10233" width="5.5703125" style="167" bestFit="1" customWidth="1"/>
    <col min="10234" max="10234" width="8.28515625" style="167" bestFit="1" customWidth="1"/>
    <col min="10235" max="10235" width="5.42578125" style="167" bestFit="1" customWidth="1"/>
    <col min="10236" max="10236" width="8.28515625" style="167" bestFit="1" customWidth="1"/>
    <col min="10237" max="10237" width="7.140625" style="167" bestFit="1" customWidth="1"/>
    <col min="10238" max="10238" width="9.140625" style="167" bestFit="1" customWidth="1"/>
    <col min="10239" max="10239" width="5.42578125" style="167" bestFit="1" customWidth="1"/>
    <col min="10240" max="10487" width="11.42578125" style="167"/>
    <col min="10488" max="10488" width="5.42578125" style="167" bestFit="1" customWidth="1"/>
    <col min="10489" max="10489" width="5.5703125" style="167" bestFit="1" customWidth="1"/>
    <col min="10490" max="10490" width="8.28515625" style="167" bestFit="1" customWidth="1"/>
    <col min="10491" max="10491" width="5.42578125" style="167" bestFit="1" customWidth="1"/>
    <col min="10492" max="10492" width="8.28515625" style="167" bestFit="1" customWidth="1"/>
    <col min="10493" max="10493" width="7.140625" style="167" bestFit="1" customWidth="1"/>
    <col min="10494" max="10494" width="9.140625" style="167" bestFit="1" customWidth="1"/>
    <col min="10495" max="10495" width="5.42578125" style="167" bestFit="1" customWidth="1"/>
    <col min="10496" max="10743" width="11.42578125" style="167"/>
    <col min="10744" max="10744" width="5.42578125" style="167" bestFit="1" customWidth="1"/>
    <col min="10745" max="10745" width="5.5703125" style="167" bestFit="1" customWidth="1"/>
    <col min="10746" max="10746" width="8.28515625" style="167" bestFit="1" customWidth="1"/>
    <col min="10747" max="10747" width="5.42578125" style="167" bestFit="1" customWidth="1"/>
    <col min="10748" max="10748" width="8.28515625" style="167" bestFit="1" customWidth="1"/>
    <col min="10749" max="10749" width="7.140625" style="167" bestFit="1" customWidth="1"/>
    <col min="10750" max="10750" width="9.140625" style="167" bestFit="1" customWidth="1"/>
    <col min="10751" max="10751" width="5.42578125" style="167" bestFit="1" customWidth="1"/>
    <col min="10752" max="10999" width="11.42578125" style="167"/>
    <col min="11000" max="11000" width="5.42578125" style="167" bestFit="1" customWidth="1"/>
    <col min="11001" max="11001" width="5.5703125" style="167" bestFit="1" customWidth="1"/>
    <col min="11002" max="11002" width="8.28515625" style="167" bestFit="1" customWidth="1"/>
    <col min="11003" max="11003" width="5.42578125" style="167" bestFit="1" customWidth="1"/>
    <col min="11004" max="11004" width="8.28515625" style="167" bestFit="1" customWidth="1"/>
    <col min="11005" max="11005" width="7.140625" style="167" bestFit="1" customWidth="1"/>
    <col min="11006" max="11006" width="9.140625" style="167" bestFit="1" customWidth="1"/>
    <col min="11007" max="11007" width="5.42578125" style="167" bestFit="1" customWidth="1"/>
    <col min="11008" max="11255" width="11.42578125" style="167"/>
    <col min="11256" max="11256" width="5.42578125" style="167" bestFit="1" customWidth="1"/>
    <col min="11257" max="11257" width="5.5703125" style="167" bestFit="1" customWidth="1"/>
    <col min="11258" max="11258" width="8.28515625" style="167" bestFit="1" customWidth="1"/>
    <col min="11259" max="11259" width="5.42578125" style="167" bestFit="1" customWidth="1"/>
    <col min="11260" max="11260" width="8.28515625" style="167" bestFit="1" customWidth="1"/>
    <col min="11261" max="11261" width="7.140625" style="167" bestFit="1" customWidth="1"/>
    <col min="11262" max="11262" width="9.140625" style="167" bestFit="1" customWidth="1"/>
    <col min="11263" max="11263" width="5.42578125" style="167" bestFit="1" customWidth="1"/>
    <col min="11264" max="11511" width="11.42578125" style="167"/>
    <col min="11512" max="11512" width="5.42578125" style="167" bestFit="1" customWidth="1"/>
    <col min="11513" max="11513" width="5.5703125" style="167" bestFit="1" customWidth="1"/>
    <col min="11514" max="11514" width="8.28515625" style="167" bestFit="1" customWidth="1"/>
    <col min="11515" max="11515" width="5.42578125" style="167" bestFit="1" customWidth="1"/>
    <col min="11516" max="11516" width="8.28515625" style="167" bestFit="1" customWidth="1"/>
    <col min="11517" max="11517" width="7.140625" style="167" bestFit="1" customWidth="1"/>
    <col min="11518" max="11518" width="9.140625" style="167" bestFit="1" customWidth="1"/>
    <col min="11519" max="11519" width="5.42578125" style="167" bestFit="1" customWidth="1"/>
    <col min="11520" max="11767" width="11.42578125" style="167"/>
    <col min="11768" max="11768" width="5.42578125" style="167" bestFit="1" customWidth="1"/>
    <col min="11769" max="11769" width="5.5703125" style="167" bestFit="1" customWidth="1"/>
    <col min="11770" max="11770" width="8.28515625" style="167" bestFit="1" customWidth="1"/>
    <col min="11771" max="11771" width="5.42578125" style="167" bestFit="1" customWidth="1"/>
    <col min="11772" max="11772" width="8.28515625" style="167" bestFit="1" customWidth="1"/>
    <col min="11773" max="11773" width="7.140625" style="167" bestFit="1" customWidth="1"/>
    <col min="11774" max="11774" width="9.140625" style="167" bestFit="1" customWidth="1"/>
    <col min="11775" max="11775" width="5.42578125" style="167" bestFit="1" customWidth="1"/>
    <col min="11776" max="12023" width="11.42578125" style="167"/>
    <col min="12024" max="12024" width="5.42578125" style="167" bestFit="1" customWidth="1"/>
    <col min="12025" max="12025" width="5.5703125" style="167" bestFit="1" customWidth="1"/>
    <col min="12026" max="12026" width="8.28515625" style="167" bestFit="1" customWidth="1"/>
    <col min="12027" max="12027" width="5.42578125" style="167" bestFit="1" customWidth="1"/>
    <col min="12028" max="12028" width="8.28515625" style="167" bestFit="1" customWidth="1"/>
    <col min="12029" max="12029" width="7.140625" style="167" bestFit="1" customWidth="1"/>
    <col min="12030" max="12030" width="9.140625" style="167" bestFit="1" customWidth="1"/>
    <col min="12031" max="12031" width="5.42578125" style="167" bestFit="1" customWidth="1"/>
    <col min="12032" max="12279" width="11.42578125" style="167"/>
    <col min="12280" max="12280" width="5.42578125" style="167" bestFit="1" customWidth="1"/>
    <col min="12281" max="12281" width="5.5703125" style="167" bestFit="1" customWidth="1"/>
    <col min="12282" max="12282" width="8.28515625" style="167" bestFit="1" customWidth="1"/>
    <col min="12283" max="12283" width="5.42578125" style="167" bestFit="1" customWidth="1"/>
    <col min="12284" max="12284" width="8.28515625" style="167" bestFit="1" customWidth="1"/>
    <col min="12285" max="12285" width="7.140625" style="167" bestFit="1" customWidth="1"/>
    <col min="12286" max="12286" width="9.140625" style="167" bestFit="1" customWidth="1"/>
    <col min="12287" max="12287" width="5.42578125" style="167" bestFit="1" customWidth="1"/>
    <col min="12288" max="12535" width="11.42578125" style="167"/>
    <col min="12536" max="12536" width="5.42578125" style="167" bestFit="1" customWidth="1"/>
    <col min="12537" max="12537" width="5.5703125" style="167" bestFit="1" customWidth="1"/>
    <col min="12538" max="12538" width="8.28515625" style="167" bestFit="1" customWidth="1"/>
    <col min="12539" max="12539" width="5.42578125" style="167" bestFit="1" customWidth="1"/>
    <col min="12540" max="12540" width="8.28515625" style="167" bestFit="1" customWidth="1"/>
    <col min="12541" max="12541" width="7.140625" style="167" bestFit="1" customWidth="1"/>
    <col min="12542" max="12542" width="9.140625" style="167" bestFit="1" customWidth="1"/>
    <col min="12543" max="12543" width="5.42578125" style="167" bestFit="1" customWidth="1"/>
    <col min="12544" max="12791" width="11.42578125" style="167"/>
    <col min="12792" max="12792" width="5.42578125" style="167" bestFit="1" customWidth="1"/>
    <col min="12793" max="12793" width="5.5703125" style="167" bestFit="1" customWidth="1"/>
    <col min="12794" max="12794" width="8.28515625" style="167" bestFit="1" customWidth="1"/>
    <col min="12795" max="12795" width="5.42578125" style="167" bestFit="1" customWidth="1"/>
    <col min="12796" max="12796" width="8.28515625" style="167" bestFit="1" customWidth="1"/>
    <col min="12797" max="12797" width="7.140625" style="167" bestFit="1" customWidth="1"/>
    <col min="12798" max="12798" width="9.140625" style="167" bestFit="1" customWidth="1"/>
    <col min="12799" max="12799" width="5.42578125" style="167" bestFit="1" customWidth="1"/>
    <col min="12800" max="13047" width="11.42578125" style="167"/>
    <col min="13048" max="13048" width="5.42578125" style="167" bestFit="1" customWidth="1"/>
    <col min="13049" max="13049" width="5.5703125" style="167" bestFit="1" customWidth="1"/>
    <col min="13050" max="13050" width="8.28515625" style="167" bestFit="1" customWidth="1"/>
    <col min="13051" max="13051" width="5.42578125" style="167" bestFit="1" customWidth="1"/>
    <col min="13052" max="13052" width="8.28515625" style="167" bestFit="1" customWidth="1"/>
    <col min="13053" max="13053" width="7.140625" style="167" bestFit="1" customWidth="1"/>
    <col min="13054" max="13054" width="9.140625" style="167" bestFit="1" customWidth="1"/>
    <col min="13055" max="13055" width="5.42578125" style="167" bestFit="1" customWidth="1"/>
    <col min="13056" max="13303" width="11.42578125" style="167"/>
    <col min="13304" max="13304" width="5.42578125" style="167" bestFit="1" customWidth="1"/>
    <col min="13305" max="13305" width="5.5703125" style="167" bestFit="1" customWidth="1"/>
    <col min="13306" max="13306" width="8.28515625" style="167" bestFit="1" customWidth="1"/>
    <col min="13307" max="13307" width="5.42578125" style="167" bestFit="1" customWidth="1"/>
    <col min="13308" max="13308" width="8.28515625" style="167" bestFit="1" customWidth="1"/>
    <col min="13309" max="13309" width="7.140625" style="167" bestFit="1" customWidth="1"/>
    <col min="13310" max="13310" width="9.140625" style="167" bestFit="1" customWidth="1"/>
    <col min="13311" max="13311" width="5.42578125" style="167" bestFit="1" customWidth="1"/>
    <col min="13312" max="13559" width="11.42578125" style="167"/>
    <col min="13560" max="13560" width="5.42578125" style="167" bestFit="1" customWidth="1"/>
    <col min="13561" max="13561" width="5.5703125" style="167" bestFit="1" customWidth="1"/>
    <col min="13562" max="13562" width="8.28515625" style="167" bestFit="1" customWidth="1"/>
    <col min="13563" max="13563" width="5.42578125" style="167" bestFit="1" customWidth="1"/>
    <col min="13564" max="13564" width="8.28515625" style="167" bestFit="1" customWidth="1"/>
    <col min="13565" max="13565" width="7.140625" style="167" bestFit="1" customWidth="1"/>
    <col min="13566" max="13566" width="9.140625" style="167" bestFit="1" customWidth="1"/>
    <col min="13567" max="13567" width="5.42578125" style="167" bestFit="1" customWidth="1"/>
    <col min="13568" max="13815" width="11.42578125" style="167"/>
    <col min="13816" max="13816" width="5.42578125" style="167" bestFit="1" customWidth="1"/>
    <col min="13817" max="13817" width="5.5703125" style="167" bestFit="1" customWidth="1"/>
    <col min="13818" max="13818" width="8.28515625" style="167" bestFit="1" customWidth="1"/>
    <col min="13819" max="13819" width="5.42578125" style="167" bestFit="1" customWidth="1"/>
    <col min="13820" max="13820" width="8.28515625" style="167" bestFit="1" customWidth="1"/>
    <col min="13821" max="13821" width="7.140625" style="167" bestFit="1" customWidth="1"/>
    <col min="13822" max="13822" width="9.140625" style="167" bestFit="1" customWidth="1"/>
    <col min="13823" max="13823" width="5.42578125" style="167" bestFit="1" customWidth="1"/>
    <col min="13824" max="14071" width="11.42578125" style="167"/>
    <col min="14072" max="14072" width="5.42578125" style="167" bestFit="1" customWidth="1"/>
    <col min="14073" max="14073" width="5.5703125" style="167" bestFit="1" customWidth="1"/>
    <col min="14074" max="14074" width="8.28515625" style="167" bestFit="1" customWidth="1"/>
    <col min="14075" max="14075" width="5.42578125" style="167" bestFit="1" customWidth="1"/>
    <col min="14076" max="14076" width="8.28515625" style="167" bestFit="1" customWidth="1"/>
    <col min="14077" max="14077" width="7.140625" style="167" bestFit="1" customWidth="1"/>
    <col min="14078" max="14078" width="9.140625" style="167" bestFit="1" customWidth="1"/>
    <col min="14079" max="14079" width="5.42578125" style="167" bestFit="1" customWidth="1"/>
    <col min="14080" max="14327" width="11.42578125" style="167"/>
    <col min="14328" max="14328" width="5.42578125" style="167" bestFit="1" customWidth="1"/>
    <col min="14329" max="14329" width="5.5703125" style="167" bestFit="1" customWidth="1"/>
    <col min="14330" max="14330" width="8.28515625" style="167" bestFit="1" customWidth="1"/>
    <col min="14331" max="14331" width="5.42578125" style="167" bestFit="1" customWidth="1"/>
    <col min="14332" max="14332" width="8.28515625" style="167" bestFit="1" customWidth="1"/>
    <col min="14333" max="14333" width="7.140625" style="167" bestFit="1" customWidth="1"/>
    <col min="14334" max="14334" width="9.140625" style="167" bestFit="1" customWidth="1"/>
    <col min="14335" max="14335" width="5.42578125" style="167" bestFit="1" customWidth="1"/>
    <col min="14336" max="14583" width="11.42578125" style="167"/>
    <col min="14584" max="14584" width="5.42578125" style="167" bestFit="1" customWidth="1"/>
    <col min="14585" max="14585" width="5.5703125" style="167" bestFit="1" customWidth="1"/>
    <col min="14586" max="14586" width="8.28515625" style="167" bestFit="1" customWidth="1"/>
    <col min="14587" max="14587" width="5.42578125" style="167" bestFit="1" customWidth="1"/>
    <col min="14588" max="14588" width="8.28515625" style="167" bestFit="1" customWidth="1"/>
    <col min="14589" max="14589" width="7.140625" style="167" bestFit="1" customWidth="1"/>
    <col min="14590" max="14590" width="9.140625" style="167" bestFit="1" customWidth="1"/>
    <col min="14591" max="14591" width="5.42578125" style="167" bestFit="1" customWidth="1"/>
    <col min="14592" max="14839" width="11.42578125" style="167"/>
    <col min="14840" max="14840" width="5.42578125" style="167" bestFit="1" customWidth="1"/>
    <col min="14841" max="14841" width="5.5703125" style="167" bestFit="1" customWidth="1"/>
    <col min="14842" max="14842" width="8.28515625" style="167" bestFit="1" customWidth="1"/>
    <col min="14843" max="14843" width="5.42578125" style="167" bestFit="1" customWidth="1"/>
    <col min="14844" max="14844" width="8.28515625" style="167" bestFit="1" customWidth="1"/>
    <col min="14845" max="14845" width="7.140625" style="167" bestFit="1" customWidth="1"/>
    <col min="14846" max="14846" width="9.140625" style="167" bestFit="1" customWidth="1"/>
    <col min="14847" max="14847" width="5.42578125" style="167" bestFit="1" customWidth="1"/>
    <col min="14848" max="15095" width="11.42578125" style="167"/>
    <col min="15096" max="15096" width="5.42578125" style="167" bestFit="1" customWidth="1"/>
    <col min="15097" max="15097" width="5.5703125" style="167" bestFit="1" customWidth="1"/>
    <col min="15098" max="15098" width="8.28515625" style="167" bestFit="1" customWidth="1"/>
    <col min="15099" max="15099" width="5.42578125" style="167" bestFit="1" customWidth="1"/>
    <col min="15100" max="15100" width="8.28515625" style="167" bestFit="1" customWidth="1"/>
    <col min="15101" max="15101" width="7.140625" style="167" bestFit="1" customWidth="1"/>
    <col min="15102" max="15102" width="9.140625" style="167" bestFit="1" customWidth="1"/>
    <col min="15103" max="15103" width="5.42578125" style="167" bestFit="1" customWidth="1"/>
    <col min="15104" max="15351" width="11.42578125" style="167"/>
    <col min="15352" max="15352" width="5.42578125" style="167" bestFit="1" customWidth="1"/>
    <col min="15353" max="15353" width="5.5703125" style="167" bestFit="1" customWidth="1"/>
    <col min="15354" max="15354" width="8.28515625" style="167" bestFit="1" customWidth="1"/>
    <col min="15355" max="15355" width="5.42578125" style="167" bestFit="1" customWidth="1"/>
    <col min="15356" max="15356" width="8.28515625" style="167" bestFit="1" customWidth="1"/>
    <col min="15357" max="15357" width="7.140625" style="167" bestFit="1" customWidth="1"/>
    <col min="15358" max="15358" width="9.140625" style="167" bestFit="1" customWidth="1"/>
    <col min="15359" max="15359" width="5.42578125" style="167" bestFit="1" customWidth="1"/>
    <col min="15360" max="15607" width="11.42578125" style="167"/>
    <col min="15608" max="15608" width="5.42578125" style="167" bestFit="1" customWidth="1"/>
    <col min="15609" max="15609" width="5.5703125" style="167" bestFit="1" customWidth="1"/>
    <col min="15610" max="15610" width="8.28515625" style="167" bestFit="1" customWidth="1"/>
    <col min="15611" max="15611" width="5.42578125" style="167" bestFit="1" customWidth="1"/>
    <col min="15612" max="15612" width="8.28515625" style="167" bestFit="1" customWidth="1"/>
    <col min="15613" max="15613" width="7.140625" style="167" bestFit="1" customWidth="1"/>
    <col min="15614" max="15614" width="9.140625" style="167" bestFit="1" customWidth="1"/>
    <col min="15615" max="15615" width="5.42578125" style="167" bestFit="1" customWidth="1"/>
    <col min="15616" max="15863" width="11.42578125" style="167"/>
    <col min="15864" max="15864" width="5.42578125" style="167" bestFit="1" customWidth="1"/>
    <col min="15865" max="15865" width="5.5703125" style="167" bestFit="1" customWidth="1"/>
    <col min="15866" max="15866" width="8.28515625" style="167" bestFit="1" customWidth="1"/>
    <col min="15867" max="15867" width="5.42578125" style="167" bestFit="1" customWidth="1"/>
    <col min="15868" max="15868" width="8.28515625" style="167" bestFit="1" customWidth="1"/>
    <col min="15869" max="15869" width="7.140625" style="167" bestFit="1" customWidth="1"/>
    <col min="15870" max="15870" width="9.140625" style="167" bestFit="1" customWidth="1"/>
    <col min="15871" max="15871" width="5.42578125" style="167" bestFit="1" customWidth="1"/>
    <col min="15872" max="16119" width="11.42578125" style="167"/>
    <col min="16120" max="16120" width="5.42578125" style="167" bestFit="1" customWidth="1"/>
    <col min="16121" max="16121" width="5.5703125" style="167" bestFit="1" customWidth="1"/>
    <col min="16122" max="16122" width="8.28515625" style="167" bestFit="1" customWidth="1"/>
    <col min="16123" max="16123" width="5.42578125" style="167" bestFit="1" customWidth="1"/>
    <col min="16124" max="16124" width="8.28515625" style="167" bestFit="1" customWidth="1"/>
    <col min="16125" max="16125" width="7.140625" style="167" bestFit="1" customWidth="1"/>
    <col min="16126" max="16126" width="9.140625" style="167" bestFit="1" customWidth="1"/>
    <col min="16127" max="16127" width="5.42578125" style="167" bestFit="1" customWidth="1"/>
    <col min="16128" max="16384" width="11.42578125" style="167"/>
  </cols>
  <sheetData>
    <row r="1" spans="1:11" s="130" customFormat="1" ht="12.75" x14ac:dyDescent="0.2">
      <c r="B1" s="131"/>
      <c r="C1" s="131"/>
      <c r="D1" s="131"/>
      <c r="E1" s="131"/>
      <c r="F1" s="131"/>
      <c r="G1" s="131"/>
      <c r="H1" s="131"/>
      <c r="I1" s="131"/>
      <c r="J1" s="131"/>
      <c r="K1" s="131"/>
    </row>
    <row r="2" spans="1:11" s="133" customFormat="1" ht="12.75" x14ac:dyDescent="0.2">
      <c r="A2" s="40" t="s">
        <v>161</v>
      </c>
      <c r="B2" s="132"/>
      <c r="C2" s="132"/>
      <c r="D2" s="132"/>
      <c r="E2" s="132"/>
      <c r="F2" s="132"/>
      <c r="G2" s="132"/>
      <c r="H2" s="132"/>
      <c r="I2" s="132"/>
      <c r="J2" s="132"/>
      <c r="K2" s="132"/>
    </row>
    <row r="3" spans="1:11" s="130" customFormat="1" ht="12.75" x14ac:dyDescent="0.2">
      <c r="B3" s="131"/>
      <c r="C3" s="131"/>
      <c r="D3" s="131"/>
      <c r="E3" s="131"/>
      <c r="F3" s="131"/>
      <c r="G3" s="131"/>
      <c r="H3" s="131"/>
      <c r="I3" s="131"/>
      <c r="J3" s="131"/>
      <c r="K3" s="131"/>
    </row>
    <row r="4" spans="1:11" s="130" customFormat="1" ht="12.75" x14ac:dyDescent="0.2">
      <c r="B4" s="131"/>
      <c r="C4" s="131"/>
      <c r="D4" s="131"/>
      <c r="E4" s="131"/>
      <c r="F4" s="131"/>
      <c r="G4" s="131"/>
      <c r="H4" s="131"/>
      <c r="I4" s="131"/>
      <c r="J4" s="131"/>
      <c r="K4" s="131"/>
    </row>
    <row r="5" spans="1:11" s="130" customFormat="1" ht="12.75" x14ac:dyDescent="0.2">
      <c r="A5" s="134" t="s">
        <v>136</v>
      </c>
      <c r="B5" s="190"/>
      <c r="C5" s="190"/>
      <c r="D5" s="190"/>
      <c r="E5" s="190"/>
      <c r="F5" s="190"/>
      <c r="G5" s="190"/>
      <c r="H5" s="190"/>
      <c r="I5" s="190"/>
    </row>
    <row r="6" spans="1:11" ht="3" customHeight="1" x14ac:dyDescent="0.2"/>
    <row r="7" spans="1:11" s="130" customFormat="1" ht="12.75" x14ac:dyDescent="0.2">
      <c r="A7" s="134" t="s">
        <v>184</v>
      </c>
      <c r="B7" s="190"/>
      <c r="C7" s="190"/>
      <c r="D7" s="190"/>
      <c r="E7" s="190"/>
      <c r="F7" s="190"/>
      <c r="G7" s="190"/>
      <c r="H7" s="190"/>
      <c r="I7" s="190"/>
    </row>
    <row r="8" spans="1:11" ht="3" customHeight="1" x14ac:dyDescent="0.2"/>
    <row r="9" spans="1:11" x14ac:dyDescent="0.2">
      <c r="A9" s="145" t="s">
        <v>185</v>
      </c>
      <c r="B9" s="192" t="s">
        <v>129</v>
      </c>
      <c r="C9" s="192" t="s">
        <v>130</v>
      </c>
      <c r="D9" s="192" t="s">
        <v>131</v>
      </c>
      <c r="E9" s="192" t="s">
        <v>132</v>
      </c>
      <c r="F9" s="192" t="s">
        <v>133</v>
      </c>
      <c r="G9" s="192" t="s">
        <v>134</v>
      </c>
      <c r="H9" s="192" t="s">
        <v>135</v>
      </c>
      <c r="I9" s="192" t="s">
        <v>20</v>
      </c>
    </row>
    <row r="10" spans="1:11" x14ac:dyDescent="0.2">
      <c r="A10" s="144">
        <v>1980</v>
      </c>
      <c r="B10" s="193">
        <v>5.5</v>
      </c>
      <c r="C10" s="193">
        <v>11.2</v>
      </c>
      <c r="D10" s="193">
        <v>11.4</v>
      </c>
      <c r="E10" s="193">
        <v>9.6999999999999993</v>
      </c>
      <c r="F10" s="193">
        <v>17.899999999999999</v>
      </c>
      <c r="G10" s="193">
        <v>25</v>
      </c>
      <c r="H10" s="193">
        <v>19.3</v>
      </c>
      <c r="I10" s="194">
        <f t="shared" ref="I10:I18" si="0">SUM(B10:H10)</f>
        <v>99.999999999999986</v>
      </c>
    </row>
    <row r="11" spans="1:11" x14ac:dyDescent="0.2">
      <c r="A11" s="144">
        <v>1985</v>
      </c>
      <c r="B11" s="193">
        <v>19</v>
      </c>
      <c r="C11" s="193">
        <v>7.8</v>
      </c>
      <c r="D11" s="193">
        <v>11.4</v>
      </c>
      <c r="E11" s="193">
        <v>8.6</v>
      </c>
      <c r="F11" s="193">
        <v>13.8</v>
      </c>
      <c r="G11" s="193">
        <v>25.2</v>
      </c>
      <c r="H11" s="193">
        <v>14.2</v>
      </c>
      <c r="I11" s="194">
        <f t="shared" si="0"/>
        <v>100.00000000000001</v>
      </c>
    </row>
    <row r="12" spans="1:11" x14ac:dyDescent="0.2">
      <c r="A12" s="144">
        <v>1986</v>
      </c>
      <c r="B12" s="193">
        <v>16.3</v>
      </c>
      <c r="C12" s="193">
        <v>10</v>
      </c>
      <c r="D12" s="193">
        <v>12.5</v>
      </c>
      <c r="E12" s="193">
        <v>10.199999999999999</v>
      </c>
      <c r="F12" s="193">
        <v>12.5</v>
      </c>
      <c r="G12" s="193">
        <v>24.3</v>
      </c>
      <c r="H12" s="193">
        <v>14.2</v>
      </c>
      <c r="I12" s="194">
        <f t="shared" si="0"/>
        <v>100</v>
      </c>
    </row>
    <row r="13" spans="1:11" x14ac:dyDescent="0.2">
      <c r="A13" s="144">
        <v>1987</v>
      </c>
      <c r="B13" s="193">
        <v>15.7</v>
      </c>
      <c r="C13" s="193">
        <v>7.7</v>
      </c>
      <c r="D13" s="193">
        <v>11.3</v>
      </c>
      <c r="E13" s="193">
        <v>9.1999999999999993</v>
      </c>
      <c r="F13" s="193">
        <v>14.9</v>
      </c>
      <c r="G13" s="193">
        <v>23.2</v>
      </c>
      <c r="H13" s="193">
        <v>18</v>
      </c>
      <c r="I13" s="194">
        <f t="shared" si="0"/>
        <v>100</v>
      </c>
    </row>
    <row r="14" spans="1:11" x14ac:dyDescent="0.2">
      <c r="A14" s="144">
        <v>1988</v>
      </c>
      <c r="B14" s="193">
        <v>13.6</v>
      </c>
      <c r="C14" s="193">
        <v>8.6</v>
      </c>
      <c r="D14" s="193">
        <v>13.6</v>
      </c>
      <c r="E14" s="193">
        <v>10</v>
      </c>
      <c r="F14" s="193">
        <v>13.7</v>
      </c>
      <c r="G14" s="193">
        <v>26.5</v>
      </c>
      <c r="H14" s="193">
        <v>14</v>
      </c>
      <c r="I14" s="194">
        <f t="shared" si="0"/>
        <v>100</v>
      </c>
    </row>
    <row r="15" spans="1:11" x14ac:dyDescent="0.2">
      <c r="A15" s="144">
        <v>1989</v>
      </c>
      <c r="B15" s="193">
        <v>15.2</v>
      </c>
      <c r="C15" s="193">
        <v>9.1</v>
      </c>
      <c r="D15" s="193">
        <v>13</v>
      </c>
      <c r="E15" s="193">
        <v>9.3000000000000007</v>
      </c>
      <c r="F15" s="193">
        <v>11.8</v>
      </c>
      <c r="G15" s="193">
        <v>27</v>
      </c>
      <c r="H15" s="193">
        <v>14.6</v>
      </c>
      <c r="I15" s="194">
        <f t="shared" si="0"/>
        <v>99.999999999999986</v>
      </c>
    </row>
    <row r="16" spans="1:11" x14ac:dyDescent="0.2">
      <c r="A16" s="144">
        <v>1990</v>
      </c>
      <c r="B16" s="193">
        <v>16.5</v>
      </c>
      <c r="C16" s="193">
        <v>8.3000000000000007</v>
      </c>
      <c r="D16" s="193">
        <v>10.8</v>
      </c>
      <c r="E16" s="193">
        <v>10</v>
      </c>
      <c r="F16" s="193">
        <v>14.7</v>
      </c>
      <c r="G16" s="193">
        <v>23.7</v>
      </c>
      <c r="H16" s="193">
        <v>16</v>
      </c>
      <c r="I16" s="194">
        <f t="shared" si="0"/>
        <v>100</v>
      </c>
    </row>
    <row r="17" spans="1:9" x14ac:dyDescent="0.2">
      <c r="A17" s="144">
        <v>1991</v>
      </c>
      <c r="B17" s="193">
        <v>14.7</v>
      </c>
      <c r="C17" s="193">
        <v>9.3000000000000007</v>
      </c>
      <c r="D17" s="193">
        <v>11.3</v>
      </c>
      <c r="E17" s="193">
        <v>9.4</v>
      </c>
      <c r="F17" s="193">
        <v>15.7</v>
      </c>
      <c r="G17" s="193">
        <v>23.9</v>
      </c>
      <c r="H17" s="193">
        <v>15.7</v>
      </c>
      <c r="I17" s="194">
        <f t="shared" si="0"/>
        <v>99.999999999999986</v>
      </c>
    </row>
    <row r="18" spans="1:9" x14ac:dyDescent="0.2">
      <c r="A18" s="144">
        <v>1992</v>
      </c>
      <c r="B18" s="193">
        <v>14.4</v>
      </c>
      <c r="C18" s="193">
        <v>8.6999999999999993</v>
      </c>
      <c r="D18" s="193">
        <v>12.6</v>
      </c>
      <c r="E18" s="193">
        <v>10.7</v>
      </c>
      <c r="F18" s="193">
        <v>14.9</v>
      </c>
      <c r="G18" s="193">
        <v>24.4</v>
      </c>
      <c r="H18" s="193">
        <v>14.3</v>
      </c>
      <c r="I18" s="194">
        <f t="shared" si="0"/>
        <v>100</v>
      </c>
    </row>
    <row r="19" spans="1:9" x14ac:dyDescent="0.2">
      <c r="A19" s="199" t="s">
        <v>139</v>
      </c>
    </row>
    <row r="21" spans="1:9" x14ac:dyDescent="0.2">
      <c r="A21" s="145" t="s">
        <v>185</v>
      </c>
      <c r="B21" s="192" t="s">
        <v>129</v>
      </c>
      <c r="C21" s="192" t="s">
        <v>130</v>
      </c>
      <c r="D21" s="192" t="s">
        <v>131</v>
      </c>
      <c r="E21" s="192" t="s">
        <v>132</v>
      </c>
      <c r="F21" s="192" t="s">
        <v>133</v>
      </c>
      <c r="G21" s="192" t="s">
        <v>134</v>
      </c>
      <c r="H21" s="192" t="s">
        <v>135</v>
      </c>
      <c r="I21" s="192" t="s">
        <v>20</v>
      </c>
    </row>
    <row r="22" spans="1:9" x14ac:dyDescent="0.2">
      <c r="A22" s="144">
        <v>1993</v>
      </c>
      <c r="B22" s="193">
        <v>10.1</v>
      </c>
      <c r="C22" s="193">
        <v>11.2</v>
      </c>
      <c r="D22" s="193">
        <v>14.5</v>
      </c>
      <c r="E22" s="193">
        <v>9.5</v>
      </c>
      <c r="F22" s="193">
        <v>13.3</v>
      </c>
      <c r="G22" s="193">
        <v>23.2</v>
      </c>
      <c r="H22" s="193">
        <v>18.2</v>
      </c>
      <c r="I22" s="194">
        <f t="shared" ref="I22:I33" si="1">SUM(B22:H22)</f>
        <v>100</v>
      </c>
    </row>
    <row r="23" spans="1:9" x14ac:dyDescent="0.2">
      <c r="A23" s="144">
        <v>1994</v>
      </c>
      <c r="B23" s="193">
        <v>9.5</v>
      </c>
      <c r="C23" s="193">
        <v>11.8</v>
      </c>
      <c r="D23" s="193">
        <v>13.5</v>
      </c>
      <c r="E23" s="193">
        <v>9.1</v>
      </c>
      <c r="F23" s="193">
        <v>14</v>
      </c>
      <c r="G23" s="193">
        <v>25.6</v>
      </c>
      <c r="H23" s="193">
        <v>16.5</v>
      </c>
      <c r="I23" s="194">
        <f t="shared" si="1"/>
        <v>100</v>
      </c>
    </row>
    <row r="24" spans="1:9" x14ac:dyDescent="0.2">
      <c r="A24" s="144">
        <v>1995</v>
      </c>
      <c r="B24" s="193">
        <v>9</v>
      </c>
      <c r="C24" s="193">
        <v>11.55</v>
      </c>
      <c r="D24" s="193">
        <v>14.15</v>
      </c>
      <c r="E24" s="193">
        <v>11.7</v>
      </c>
      <c r="F24" s="193">
        <v>13.1</v>
      </c>
      <c r="G24" s="193">
        <v>24.4</v>
      </c>
      <c r="H24" s="193">
        <v>16.100000000000001</v>
      </c>
      <c r="I24" s="194">
        <f t="shared" si="1"/>
        <v>100</v>
      </c>
    </row>
    <row r="25" spans="1:9" x14ac:dyDescent="0.2">
      <c r="A25" s="144">
        <v>1996</v>
      </c>
      <c r="B25" s="193">
        <v>12</v>
      </c>
      <c r="C25" s="193">
        <v>11</v>
      </c>
      <c r="D25" s="193">
        <v>13.3</v>
      </c>
      <c r="E25" s="193">
        <v>11.3</v>
      </c>
      <c r="F25" s="193">
        <v>12.9</v>
      </c>
      <c r="G25" s="193">
        <v>23.3</v>
      </c>
      <c r="H25" s="193">
        <v>16.2</v>
      </c>
      <c r="I25" s="194">
        <f t="shared" si="1"/>
        <v>100</v>
      </c>
    </row>
    <row r="26" spans="1:9" x14ac:dyDescent="0.2">
      <c r="A26" s="144">
        <v>1997</v>
      </c>
      <c r="B26" s="193">
        <v>9.8000000000000007</v>
      </c>
      <c r="C26" s="193">
        <v>11.7</v>
      </c>
      <c r="D26" s="193">
        <v>12.5</v>
      </c>
      <c r="E26" s="193">
        <v>9</v>
      </c>
      <c r="F26" s="193">
        <v>15.2</v>
      </c>
      <c r="G26" s="193">
        <v>25.8</v>
      </c>
      <c r="H26" s="193">
        <v>16</v>
      </c>
      <c r="I26" s="194">
        <f t="shared" si="1"/>
        <v>100</v>
      </c>
    </row>
    <row r="27" spans="1:9" x14ac:dyDescent="0.2">
      <c r="A27" s="144">
        <v>1998</v>
      </c>
      <c r="B27" s="193">
        <v>12.7</v>
      </c>
      <c r="C27" s="193">
        <v>10.199999999999999</v>
      </c>
      <c r="D27" s="193">
        <v>13</v>
      </c>
      <c r="E27" s="193">
        <v>12.1</v>
      </c>
      <c r="F27" s="193">
        <v>15</v>
      </c>
      <c r="G27" s="193">
        <v>20.100000000000001</v>
      </c>
      <c r="H27" s="193">
        <v>16.899999999999999</v>
      </c>
      <c r="I27" s="194">
        <f t="shared" si="1"/>
        <v>100</v>
      </c>
    </row>
    <row r="28" spans="1:9" x14ac:dyDescent="0.2">
      <c r="A28" s="144">
        <v>1999</v>
      </c>
      <c r="B28" s="193">
        <v>11.7</v>
      </c>
      <c r="C28" s="193">
        <v>10.6</v>
      </c>
      <c r="D28" s="193">
        <v>12.4</v>
      </c>
      <c r="E28" s="193">
        <v>9.5</v>
      </c>
      <c r="F28" s="193">
        <v>14.2</v>
      </c>
      <c r="G28" s="193">
        <v>22.3</v>
      </c>
      <c r="H28" s="193">
        <v>19.3</v>
      </c>
      <c r="I28" s="194">
        <f t="shared" si="1"/>
        <v>99.999999999999986</v>
      </c>
    </row>
    <row r="29" spans="1:9" x14ac:dyDescent="0.2">
      <c r="A29" s="144">
        <v>2000</v>
      </c>
      <c r="B29" s="193">
        <v>10.8</v>
      </c>
      <c r="C29" s="193">
        <v>9.8000000000000007</v>
      </c>
      <c r="D29" s="193">
        <v>15.5</v>
      </c>
      <c r="E29" s="193">
        <v>10.5</v>
      </c>
      <c r="F29" s="193">
        <v>12.8</v>
      </c>
      <c r="G29" s="193">
        <v>23.3</v>
      </c>
      <c r="H29" s="193">
        <v>17.3</v>
      </c>
      <c r="I29" s="194">
        <f t="shared" si="1"/>
        <v>100</v>
      </c>
    </row>
    <row r="30" spans="1:9" x14ac:dyDescent="0.2">
      <c r="A30" s="144">
        <v>2001</v>
      </c>
      <c r="B30" s="193">
        <v>8.9</v>
      </c>
      <c r="C30" s="193">
        <v>9.6</v>
      </c>
      <c r="D30" s="193">
        <v>13.3</v>
      </c>
      <c r="E30" s="193">
        <v>11.4</v>
      </c>
      <c r="F30" s="193">
        <v>15.8</v>
      </c>
      <c r="G30" s="193">
        <v>24.6</v>
      </c>
      <c r="H30" s="193">
        <v>16.399999999999999</v>
      </c>
      <c r="I30" s="194">
        <f t="shared" si="1"/>
        <v>100</v>
      </c>
    </row>
    <row r="31" spans="1:9" x14ac:dyDescent="0.2">
      <c r="A31" s="144">
        <v>2002</v>
      </c>
      <c r="B31" s="193">
        <v>9.1999999999999993</v>
      </c>
      <c r="C31" s="193">
        <v>11.2</v>
      </c>
      <c r="D31" s="193">
        <v>13.9</v>
      </c>
      <c r="E31" s="193">
        <v>10.3</v>
      </c>
      <c r="F31" s="193">
        <v>14.6</v>
      </c>
      <c r="G31" s="193">
        <v>20.5</v>
      </c>
      <c r="H31" s="193">
        <v>20.3</v>
      </c>
      <c r="I31" s="194">
        <f t="shared" si="1"/>
        <v>99.999999999999986</v>
      </c>
    </row>
    <row r="32" spans="1:9" x14ac:dyDescent="0.2">
      <c r="A32" s="144">
        <v>2003</v>
      </c>
      <c r="B32" s="193">
        <v>10.3</v>
      </c>
      <c r="C32" s="193">
        <v>9.8000000000000007</v>
      </c>
      <c r="D32" s="193">
        <v>14.3</v>
      </c>
      <c r="E32" s="193">
        <v>8.9</v>
      </c>
      <c r="F32" s="193">
        <v>14.2</v>
      </c>
      <c r="G32" s="193">
        <v>23.3</v>
      </c>
      <c r="H32" s="193">
        <v>19.2</v>
      </c>
      <c r="I32" s="194">
        <f t="shared" si="1"/>
        <v>100</v>
      </c>
    </row>
    <row r="33" spans="1:30" x14ac:dyDescent="0.2">
      <c r="A33" s="144">
        <v>2004</v>
      </c>
      <c r="B33" s="193">
        <v>9.8000000000000007</v>
      </c>
      <c r="C33" s="193">
        <v>9.3000000000000007</v>
      </c>
      <c r="D33" s="193">
        <v>14.3</v>
      </c>
      <c r="E33" s="193">
        <v>10.3</v>
      </c>
      <c r="F33" s="193">
        <v>12.3</v>
      </c>
      <c r="G33" s="193">
        <v>22.6</v>
      </c>
      <c r="H33" s="193">
        <v>21.4</v>
      </c>
      <c r="I33" s="194">
        <f t="shared" si="1"/>
        <v>100</v>
      </c>
    </row>
    <row r="34" spans="1:30" x14ac:dyDescent="0.2">
      <c r="A34" s="195" t="s">
        <v>140</v>
      </c>
    </row>
    <row r="35" spans="1:30" x14ac:dyDescent="0.2">
      <c r="A35" s="195"/>
    </row>
    <row r="36" spans="1:30" x14ac:dyDescent="0.2">
      <c r="A36" s="145" t="s">
        <v>185</v>
      </c>
      <c r="B36" s="192" t="s">
        <v>129</v>
      </c>
      <c r="C36" s="192" t="s">
        <v>130</v>
      </c>
      <c r="D36" s="192" t="s">
        <v>131</v>
      </c>
      <c r="E36" s="192" t="s">
        <v>132</v>
      </c>
      <c r="F36" s="192" t="s">
        <v>133</v>
      </c>
      <c r="G36" s="192" t="s">
        <v>134</v>
      </c>
      <c r="H36" s="192" t="s">
        <v>135</v>
      </c>
      <c r="I36" s="192" t="s">
        <v>20</v>
      </c>
    </row>
    <row r="37" spans="1:30" x14ac:dyDescent="0.2">
      <c r="A37" s="144">
        <v>2005</v>
      </c>
      <c r="B37" s="209">
        <v>10.917498066002352</v>
      </c>
      <c r="C37" s="209">
        <v>10.552897900264789</v>
      </c>
      <c r="D37" s="209">
        <v>13.055450514980762</v>
      </c>
      <c r="E37" s="209">
        <v>10.85582128883248</v>
      </c>
      <c r="F37" s="209">
        <v>13.472978801769015</v>
      </c>
      <c r="G37" s="209">
        <v>20.792397745555903</v>
      </c>
      <c r="H37" s="209">
        <v>20.352955682594697</v>
      </c>
      <c r="I37" s="210">
        <f>SUM(B37:H37)</f>
        <v>100</v>
      </c>
      <c r="K37" s="191"/>
      <c r="L37" s="191"/>
    </row>
    <row r="38" spans="1:30" ht="12.75" x14ac:dyDescent="0.2">
      <c r="A38" s="156">
        <v>2006</v>
      </c>
      <c r="B38" s="209">
        <v>10.878332136192777</v>
      </c>
      <c r="C38" s="209">
        <v>9.9494984179303838</v>
      </c>
      <c r="D38" s="209">
        <v>12.777518306398131</v>
      </c>
      <c r="E38" s="209">
        <v>10.99611417347116</v>
      </c>
      <c r="F38" s="209">
        <v>13.351060066531478</v>
      </c>
      <c r="G38" s="209">
        <v>20.975019371768422</v>
      </c>
      <c r="H38" s="209">
        <v>21.072457527707648</v>
      </c>
      <c r="I38" s="210">
        <f t="shared" ref="I38:I40" si="2">SUM(B38:H38)</f>
        <v>100</v>
      </c>
      <c r="K38" s="191"/>
      <c r="L38" s="191"/>
      <c r="N38" s="191"/>
      <c r="O38" s="191"/>
      <c r="P38" s="191"/>
      <c r="Q38" s="191"/>
      <c r="R38" s="191"/>
      <c r="S38" s="190"/>
      <c r="U38" s="177"/>
    </row>
    <row r="39" spans="1:30" ht="12.75" x14ac:dyDescent="0.2">
      <c r="A39" s="156">
        <v>2007</v>
      </c>
      <c r="B39" s="209">
        <v>11.182604982667891</v>
      </c>
      <c r="C39" s="209">
        <v>11.347883078037171</v>
      </c>
      <c r="D39" s="209">
        <v>13.263890516477995</v>
      </c>
      <c r="E39" s="209">
        <v>11.056497993520463</v>
      </c>
      <c r="F39" s="209">
        <v>13.165676172113336</v>
      </c>
      <c r="G39" s="209">
        <v>20.157764497635689</v>
      </c>
      <c r="H39" s="209">
        <v>19.825682759547455</v>
      </c>
      <c r="I39" s="210">
        <f t="shared" si="2"/>
        <v>100</v>
      </c>
      <c r="K39" s="191"/>
      <c r="L39" s="191"/>
      <c r="N39" s="191"/>
      <c r="O39" s="191"/>
      <c r="P39" s="191"/>
      <c r="Q39" s="191"/>
      <c r="R39" s="191"/>
      <c r="S39" s="278"/>
      <c r="T39" s="233"/>
    </row>
    <row r="40" spans="1:30" x14ac:dyDescent="0.2">
      <c r="A40" s="156">
        <v>2008</v>
      </c>
      <c r="B40" s="209">
        <v>11.041495665593082</v>
      </c>
      <c r="C40" s="209">
        <v>10.884748675217486</v>
      </c>
      <c r="D40" s="209">
        <v>12.38989745323007</v>
      </c>
      <c r="E40" s="209">
        <v>10.484912717262118</v>
      </c>
      <c r="F40" s="209">
        <v>13.463612877520848</v>
      </c>
      <c r="G40" s="209">
        <v>20.759603046808632</v>
      </c>
      <c r="H40" s="209">
        <v>20.975729564367761</v>
      </c>
      <c r="I40" s="210">
        <f t="shared" si="2"/>
        <v>100</v>
      </c>
      <c r="K40" s="191"/>
      <c r="L40" s="191"/>
    </row>
    <row r="41" spans="1:30" x14ac:dyDescent="0.2">
      <c r="A41" s="156">
        <v>2009</v>
      </c>
      <c r="B41" s="209">
        <v>10.555322948405449</v>
      </c>
      <c r="C41" s="209">
        <v>10.587645117780067</v>
      </c>
      <c r="D41" s="209">
        <v>13.330336062854542</v>
      </c>
      <c r="E41" s="209">
        <v>10.628973168676227</v>
      </c>
      <c r="F41" s="209">
        <v>13.641449780754181</v>
      </c>
      <c r="G41" s="209">
        <v>20.904534554290819</v>
      </c>
      <c r="H41" s="209">
        <v>20.35173836723871</v>
      </c>
      <c r="I41" s="210">
        <f t="shared" ref="I41:I48" si="3">SUM(B41:H41)</f>
        <v>100</v>
      </c>
      <c r="K41" s="191"/>
      <c r="L41" s="191"/>
    </row>
    <row r="42" spans="1:30" x14ac:dyDescent="0.2">
      <c r="A42" s="156">
        <v>2010</v>
      </c>
      <c r="B42" s="209">
        <v>10.551755325919258</v>
      </c>
      <c r="C42" s="209">
        <v>10.314576022149199</v>
      </c>
      <c r="D42" s="209">
        <v>12.932938596674528</v>
      </c>
      <c r="E42" s="209">
        <v>11.241308835076206</v>
      </c>
      <c r="F42" s="209">
        <v>13.154630396079545</v>
      </c>
      <c r="G42" s="209">
        <v>20.687877353051274</v>
      </c>
      <c r="H42" s="209">
        <v>21.11691347104999</v>
      </c>
      <c r="I42" s="210">
        <f t="shared" si="3"/>
        <v>100</v>
      </c>
      <c r="K42" s="191"/>
      <c r="L42" s="191"/>
    </row>
    <row r="43" spans="1:30" x14ac:dyDescent="0.2">
      <c r="A43" s="156">
        <v>2011</v>
      </c>
      <c r="B43" s="209">
        <v>10.300540622947477</v>
      </c>
      <c r="C43" s="209">
        <v>11.019779054539697</v>
      </c>
      <c r="D43" s="209">
        <v>12.648974278415363</v>
      </c>
      <c r="E43" s="209">
        <v>11.153395613134396</v>
      </c>
      <c r="F43" s="209">
        <v>13.746493516187355</v>
      </c>
      <c r="G43" s="209">
        <v>20.727192549029073</v>
      </c>
      <c r="H43" s="209">
        <v>20.403624365746641</v>
      </c>
      <c r="I43" s="210">
        <f t="shared" si="3"/>
        <v>100</v>
      </c>
      <c r="K43" s="191"/>
      <c r="L43" s="191"/>
    </row>
    <row r="44" spans="1:30" ht="12.75" x14ac:dyDescent="0.2">
      <c r="A44" s="156">
        <v>2012</v>
      </c>
      <c r="B44" s="193">
        <v>10.327138135616513</v>
      </c>
      <c r="C44" s="193">
        <v>11.771017964546351</v>
      </c>
      <c r="D44" s="193">
        <v>12.320996012473433</v>
      </c>
      <c r="E44" s="193">
        <v>10.712255992123502</v>
      </c>
      <c r="F44" s="193">
        <v>13.097163861514488</v>
      </c>
      <c r="G44" s="193">
        <v>20.594889042362176</v>
      </c>
      <c r="H44" s="193">
        <v>21.176538991363536</v>
      </c>
      <c r="I44" s="194">
        <f t="shared" si="3"/>
        <v>100</v>
      </c>
      <c r="K44" s="190"/>
      <c r="L44" s="278"/>
      <c r="M44" s="233"/>
      <c r="N44" s="233"/>
      <c r="O44" s="233"/>
      <c r="P44" s="233"/>
      <c r="Q44" s="233"/>
      <c r="R44" s="233"/>
      <c r="S44" s="233"/>
      <c r="U44" s="130"/>
      <c r="V44" s="130"/>
      <c r="W44" s="130"/>
      <c r="X44" s="130"/>
      <c r="Y44" s="130"/>
      <c r="Z44" s="130"/>
      <c r="AA44" s="130"/>
      <c r="AB44" s="130"/>
      <c r="AC44" s="130"/>
      <c r="AD44" s="130"/>
    </row>
    <row r="45" spans="1:30" ht="12.75" x14ac:dyDescent="0.2">
      <c r="A45" s="156">
        <v>2013</v>
      </c>
      <c r="B45" s="193">
        <v>10.23591169523915</v>
      </c>
      <c r="C45" s="193">
        <v>12.425029332252864</v>
      </c>
      <c r="D45" s="193">
        <v>12.618581517698107</v>
      </c>
      <c r="E45" s="193">
        <v>10.665949808640057</v>
      </c>
      <c r="F45" s="193">
        <v>13.182686904327493</v>
      </c>
      <c r="G45" s="193">
        <v>20.335910591344124</v>
      </c>
      <c r="H45" s="193">
        <v>20.535930150498206</v>
      </c>
      <c r="I45" s="194">
        <f t="shared" si="3"/>
        <v>99.999999999999986</v>
      </c>
      <c r="L45" s="233"/>
      <c r="M45" s="233"/>
      <c r="N45" s="233"/>
      <c r="O45" s="233"/>
      <c r="P45" s="233"/>
      <c r="Q45" s="233"/>
      <c r="R45" s="233"/>
      <c r="S45" s="233"/>
      <c r="U45" s="191"/>
      <c r="V45" s="191"/>
      <c r="W45" s="191"/>
      <c r="X45" s="191"/>
      <c r="Y45" s="191"/>
      <c r="Z45" s="191"/>
      <c r="AA45" s="191"/>
      <c r="AB45" s="191"/>
      <c r="AC45" s="191"/>
      <c r="AD45" s="191"/>
    </row>
    <row r="46" spans="1:30" x14ac:dyDescent="0.2">
      <c r="A46" s="156">
        <v>2014</v>
      </c>
      <c r="B46" s="209">
        <v>9.9287479441159441</v>
      </c>
      <c r="C46" s="209">
        <v>13.245000056587367</v>
      </c>
      <c r="D46" s="209">
        <v>12.659172056712919</v>
      </c>
      <c r="E46" s="209">
        <v>11.081795167071592</v>
      </c>
      <c r="F46" s="209">
        <v>13.179520868698244</v>
      </c>
      <c r="G46" s="209">
        <v>20.068497882297955</v>
      </c>
      <c r="H46" s="209">
        <v>19.83726602451598</v>
      </c>
      <c r="I46" s="194">
        <f t="shared" si="3"/>
        <v>100.00000000000001</v>
      </c>
      <c r="J46" s="177"/>
      <c r="K46" s="177"/>
    </row>
    <row r="47" spans="1:30" x14ac:dyDescent="0.2">
      <c r="A47" s="156">
        <v>2015</v>
      </c>
      <c r="B47" s="209">
        <v>9.9567739857790585</v>
      </c>
      <c r="C47" s="209">
        <v>12.747296829201463</v>
      </c>
      <c r="D47" s="209">
        <v>13.165627704931193</v>
      </c>
      <c r="E47" s="209">
        <v>10.834964469072791</v>
      </c>
      <c r="F47" s="209">
        <v>13.173844335937753</v>
      </c>
      <c r="G47" s="209">
        <v>20.276725204712591</v>
      </c>
      <c r="H47" s="209">
        <v>19.844767470365149</v>
      </c>
      <c r="I47" s="194">
        <f t="shared" si="3"/>
        <v>100</v>
      </c>
      <c r="J47" s="177"/>
      <c r="K47" s="177"/>
    </row>
    <row r="48" spans="1:30" x14ac:dyDescent="0.2">
      <c r="A48" s="156">
        <v>2016</v>
      </c>
      <c r="B48" s="209">
        <v>9.9655630846340486</v>
      </c>
      <c r="C48" s="209">
        <v>12.186263640751555</v>
      </c>
      <c r="D48" s="209">
        <v>12.964779737416126</v>
      </c>
      <c r="E48" s="209">
        <v>11.019251835242008</v>
      </c>
      <c r="F48" s="209">
        <v>13.286547049955885</v>
      </c>
      <c r="G48" s="209">
        <v>20.37401116475969</v>
      </c>
      <c r="H48" s="209">
        <v>20.203583487240685</v>
      </c>
      <c r="I48" s="194">
        <f t="shared" si="3"/>
        <v>100</v>
      </c>
      <c r="J48" s="177"/>
      <c r="K48" s="177"/>
    </row>
    <row r="49" spans="1:30" x14ac:dyDescent="0.2">
      <c r="A49" s="156">
        <v>2017</v>
      </c>
      <c r="B49" s="209">
        <v>9.9467168346745716</v>
      </c>
      <c r="C49" s="209">
        <v>12.207866807158874</v>
      </c>
      <c r="D49" s="209">
        <v>13.061636667959467</v>
      </c>
      <c r="E49" s="209">
        <v>10.781517715683288</v>
      </c>
      <c r="F49" s="209">
        <v>12.842271621678659</v>
      </c>
      <c r="G49" s="209">
        <v>20.65202756858185</v>
      </c>
      <c r="H49" s="209">
        <v>20.507962784263288</v>
      </c>
      <c r="I49" s="194">
        <f t="shared" ref="I49:I50" si="4">SUM(B49:H49)</f>
        <v>99.999999999999986</v>
      </c>
      <c r="J49" s="177"/>
      <c r="K49" s="177"/>
    </row>
    <row r="50" spans="1:30" x14ac:dyDescent="0.2">
      <c r="A50" s="156">
        <v>2018</v>
      </c>
      <c r="B50" s="209">
        <v>10.133982628459139</v>
      </c>
      <c r="C50" s="209">
        <v>12.234126385124201</v>
      </c>
      <c r="D50" s="209">
        <v>12.606938390611081</v>
      </c>
      <c r="E50" s="209">
        <v>11.202586224241545</v>
      </c>
      <c r="F50" s="209">
        <v>12.874850325287312</v>
      </c>
      <c r="G50" s="209">
        <v>20.290311852496313</v>
      </c>
      <c r="H50" s="209">
        <v>20.657204193780409</v>
      </c>
      <c r="I50" s="194">
        <f t="shared" si="4"/>
        <v>100</v>
      </c>
      <c r="J50" s="177"/>
      <c r="K50" s="177"/>
    </row>
    <row r="51" spans="1:30" s="197" customFormat="1" x14ac:dyDescent="0.2">
      <c r="A51" s="195" t="s">
        <v>141</v>
      </c>
      <c r="B51" s="196"/>
      <c r="C51" s="196"/>
      <c r="D51" s="196"/>
      <c r="E51" s="196"/>
      <c r="F51" s="196"/>
      <c r="G51" s="196"/>
      <c r="H51" s="196"/>
      <c r="I51" s="196"/>
      <c r="K51" s="167"/>
      <c r="L51" s="167"/>
      <c r="M51" s="167"/>
      <c r="N51" s="167"/>
      <c r="O51" s="167"/>
      <c r="P51" s="167"/>
      <c r="Q51" s="167"/>
      <c r="R51" s="167"/>
      <c r="S51" s="167"/>
      <c r="T51" s="167"/>
      <c r="U51" s="191"/>
      <c r="V51" s="191"/>
      <c r="W51" s="191"/>
      <c r="X51" s="191"/>
      <c r="Y51" s="191"/>
      <c r="Z51" s="191"/>
      <c r="AA51" s="191"/>
      <c r="AB51" s="191"/>
      <c r="AC51" s="191"/>
      <c r="AD51" s="191"/>
    </row>
    <row r="52" spans="1:30" s="197" customFormat="1" x14ac:dyDescent="0.2">
      <c r="A52" s="195"/>
      <c r="B52" s="196"/>
      <c r="C52" s="196"/>
      <c r="D52" s="196"/>
      <c r="E52" s="196"/>
      <c r="F52" s="196"/>
      <c r="G52" s="196"/>
      <c r="H52" s="196"/>
      <c r="I52" s="196"/>
      <c r="K52" s="167"/>
      <c r="L52" s="167"/>
      <c r="M52" s="167"/>
      <c r="N52" s="167"/>
      <c r="O52" s="167"/>
      <c r="P52" s="167"/>
      <c r="Q52" s="167"/>
      <c r="R52" s="167"/>
      <c r="S52" s="167"/>
      <c r="T52" s="167"/>
      <c r="U52" s="191"/>
      <c r="V52" s="191"/>
      <c r="W52" s="191"/>
      <c r="X52" s="191"/>
      <c r="Y52" s="191"/>
      <c r="Z52" s="191"/>
      <c r="AA52" s="191"/>
      <c r="AB52" s="191"/>
      <c r="AC52" s="191"/>
      <c r="AD52" s="191"/>
    </row>
    <row r="53" spans="1:30" s="197" customFormat="1" x14ac:dyDescent="0.2">
      <c r="A53" s="195"/>
      <c r="B53" s="196"/>
      <c r="C53" s="196"/>
      <c r="D53" s="196"/>
      <c r="E53" s="196"/>
      <c r="F53" s="196"/>
      <c r="G53" s="196"/>
      <c r="H53" s="196"/>
      <c r="I53" s="196"/>
      <c r="K53" s="167"/>
      <c r="L53" s="167"/>
      <c r="M53" s="167"/>
      <c r="N53" s="167"/>
      <c r="O53" s="167"/>
      <c r="P53" s="167"/>
      <c r="Q53" s="167"/>
      <c r="R53" s="167"/>
      <c r="S53" s="167"/>
      <c r="T53" s="167"/>
      <c r="U53" s="191"/>
      <c r="V53" s="191"/>
      <c r="W53" s="191"/>
      <c r="X53" s="191"/>
      <c r="Y53" s="191"/>
      <c r="Z53" s="191"/>
      <c r="AA53" s="191"/>
      <c r="AB53" s="191"/>
      <c r="AC53" s="191"/>
      <c r="AD53" s="191"/>
    </row>
    <row r="54" spans="1:30" s="130" customFormat="1" ht="12.75" x14ac:dyDescent="0.2">
      <c r="A54" s="134" t="s">
        <v>186</v>
      </c>
      <c r="B54" s="190"/>
      <c r="C54" s="190"/>
      <c r="D54" s="190"/>
      <c r="E54" s="190"/>
      <c r="F54" s="190"/>
      <c r="G54" s="190"/>
      <c r="H54" s="190"/>
      <c r="I54" s="190"/>
      <c r="K54" s="167"/>
      <c r="L54" s="167"/>
      <c r="M54" s="167"/>
      <c r="N54" s="167"/>
      <c r="O54" s="167"/>
      <c r="P54" s="167"/>
      <c r="Q54" s="167"/>
      <c r="R54" s="167"/>
      <c r="S54" s="167"/>
      <c r="T54" s="167"/>
      <c r="U54" s="191"/>
      <c r="V54" s="191"/>
      <c r="W54" s="191"/>
      <c r="X54" s="191"/>
      <c r="Y54" s="191"/>
      <c r="Z54" s="191"/>
      <c r="AA54" s="191"/>
      <c r="AB54" s="191"/>
      <c r="AC54" s="191"/>
      <c r="AD54" s="191"/>
    </row>
    <row r="55" spans="1:30" ht="3" customHeight="1" x14ac:dyDescent="0.2">
      <c r="B55" s="211"/>
      <c r="C55" s="211"/>
      <c r="D55" s="211"/>
      <c r="E55" s="211"/>
      <c r="F55" s="211"/>
      <c r="G55" s="211"/>
      <c r="H55" s="211"/>
      <c r="I55" s="211"/>
      <c r="J55" s="177"/>
      <c r="K55" s="177"/>
      <c r="U55" s="191"/>
      <c r="V55" s="191"/>
      <c r="W55" s="191"/>
      <c r="X55" s="191"/>
      <c r="Y55" s="191"/>
      <c r="Z55" s="191"/>
      <c r="AA55" s="191"/>
      <c r="AB55" s="191"/>
      <c r="AC55" s="191"/>
      <c r="AD55" s="191"/>
    </row>
    <row r="56" spans="1:30" x14ac:dyDescent="0.2">
      <c r="A56" s="145" t="s">
        <v>185</v>
      </c>
      <c r="B56" s="212" t="s">
        <v>129</v>
      </c>
      <c r="C56" s="212" t="s">
        <v>130</v>
      </c>
      <c r="D56" s="212" t="s">
        <v>131</v>
      </c>
      <c r="E56" s="212" t="s">
        <v>132</v>
      </c>
      <c r="F56" s="212" t="s">
        <v>133</v>
      </c>
      <c r="G56" s="212" t="s">
        <v>134</v>
      </c>
      <c r="H56" s="212" t="s">
        <v>135</v>
      </c>
      <c r="I56" s="212" t="s">
        <v>20</v>
      </c>
      <c r="J56" s="177"/>
      <c r="K56" s="177"/>
      <c r="U56" s="191"/>
      <c r="V56" s="191"/>
      <c r="W56" s="191"/>
      <c r="X56" s="191"/>
      <c r="Y56" s="191"/>
      <c r="Z56" s="191"/>
      <c r="AA56" s="191"/>
      <c r="AB56" s="191"/>
      <c r="AC56" s="191"/>
      <c r="AD56" s="191"/>
    </row>
    <row r="57" spans="1:30" x14ac:dyDescent="0.2">
      <c r="A57" s="144">
        <v>2005</v>
      </c>
      <c r="B57" s="209">
        <v>13.670166631513347</v>
      </c>
      <c r="C57" s="209">
        <v>13.45520985337602</v>
      </c>
      <c r="D57" s="209">
        <v>14.570840070389446</v>
      </c>
      <c r="E57" s="209">
        <v>13.302621354793818</v>
      </c>
      <c r="F57" s="209">
        <v>14.017623159437065</v>
      </c>
      <c r="G57" s="209">
        <v>15.324944469299925</v>
      </c>
      <c r="H57" s="209">
        <v>15.658594461190376</v>
      </c>
      <c r="I57" s="210">
        <f>SUM(B57:H57)</f>
        <v>99.999999999999986</v>
      </c>
      <c r="J57" s="177"/>
      <c r="K57" s="177"/>
      <c r="U57" s="191"/>
      <c r="V57" s="191"/>
      <c r="W57" s="191"/>
      <c r="X57" s="191"/>
      <c r="Y57" s="191"/>
      <c r="Z57" s="191"/>
      <c r="AA57" s="191"/>
      <c r="AB57" s="191"/>
      <c r="AC57" s="191"/>
      <c r="AD57" s="191"/>
    </row>
    <row r="58" spans="1:30" x14ac:dyDescent="0.2">
      <c r="A58" s="156">
        <v>2006</v>
      </c>
      <c r="B58" s="209">
        <v>13.504111258554264</v>
      </c>
      <c r="C58" s="209">
        <v>13.274534251133552</v>
      </c>
      <c r="D58" s="209">
        <v>14.613449488247534</v>
      </c>
      <c r="E58" s="209">
        <v>13.178578158011842</v>
      </c>
      <c r="F58" s="209">
        <v>14.018349322674664</v>
      </c>
      <c r="G58" s="209">
        <v>15.358407132863208</v>
      </c>
      <c r="H58" s="209">
        <v>16.052570388514937</v>
      </c>
      <c r="I58" s="210">
        <f>SUM(B58:H58)</f>
        <v>100</v>
      </c>
      <c r="J58" s="177"/>
      <c r="K58" s="177"/>
    </row>
    <row r="59" spans="1:30" x14ac:dyDescent="0.2">
      <c r="A59" s="156">
        <v>2007</v>
      </c>
      <c r="B59" s="209">
        <v>13.708298399686091</v>
      </c>
      <c r="C59" s="209">
        <v>13.247209542602112</v>
      </c>
      <c r="D59" s="209">
        <v>14.699531818553929</v>
      </c>
      <c r="E59" s="209">
        <v>12.995052125236068</v>
      </c>
      <c r="F59" s="209">
        <v>13.950910815457185</v>
      </c>
      <c r="G59" s="209">
        <v>15.429027531948408</v>
      </c>
      <c r="H59" s="209">
        <v>15.969969766516204</v>
      </c>
      <c r="I59" s="210">
        <f t="shared" ref="I59:I68" si="5">SUM(B59:H59)</f>
        <v>99.999999999999986</v>
      </c>
      <c r="J59" s="177"/>
      <c r="K59" s="177"/>
    </row>
    <row r="60" spans="1:30" x14ac:dyDescent="0.2">
      <c r="A60" s="156">
        <v>2008</v>
      </c>
      <c r="B60" s="209">
        <v>13.502813801588781</v>
      </c>
      <c r="C60" s="209">
        <v>13.530655186622722</v>
      </c>
      <c r="D60" s="209">
        <v>14.872942042845102</v>
      </c>
      <c r="E60" s="209">
        <v>12.877696519552808</v>
      </c>
      <c r="F60" s="209">
        <v>13.918951422828583</v>
      </c>
      <c r="G60" s="209">
        <v>15.387306391943506</v>
      </c>
      <c r="H60" s="209">
        <v>15.909634634618497</v>
      </c>
      <c r="I60" s="210">
        <f t="shared" si="5"/>
        <v>100</v>
      </c>
      <c r="J60" s="177"/>
      <c r="K60" s="177"/>
    </row>
    <row r="61" spans="1:30" x14ac:dyDescent="0.2">
      <c r="A61" s="156">
        <v>2009</v>
      </c>
      <c r="B61" s="209">
        <v>13.517567424239013</v>
      </c>
      <c r="C61" s="209">
        <v>13.353829554530192</v>
      </c>
      <c r="D61" s="209">
        <v>14.733877045345173</v>
      </c>
      <c r="E61" s="209">
        <v>13.150539299185146</v>
      </c>
      <c r="F61" s="209">
        <v>13.946199127549223</v>
      </c>
      <c r="G61" s="209">
        <v>15.394574257468793</v>
      </c>
      <c r="H61" s="209">
        <v>15.903413291682462</v>
      </c>
      <c r="I61" s="210">
        <f t="shared" si="5"/>
        <v>100</v>
      </c>
      <c r="J61" s="177"/>
      <c r="K61" s="213"/>
      <c r="L61" s="197"/>
      <c r="M61" s="197"/>
      <c r="N61" s="197"/>
      <c r="O61" s="197"/>
      <c r="P61" s="197"/>
      <c r="Q61" s="197"/>
      <c r="R61" s="197"/>
      <c r="S61" s="197"/>
      <c r="AC61" s="197"/>
      <c r="AD61" s="197"/>
    </row>
    <row r="62" spans="1:30" ht="12.75" x14ac:dyDescent="0.2">
      <c r="A62" s="156">
        <v>2010</v>
      </c>
      <c r="B62" s="209">
        <v>13.53088769865238</v>
      </c>
      <c r="C62" s="209">
        <v>13.369542005894584</v>
      </c>
      <c r="D62" s="209">
        <v>14.703647427824684</v>
      </c>
      <c r="E62" s="209">
        <v>13.110523901958764</v>
      </c>
      <c r="F62" s="209">
        <v>14.149044134894851</v>
      </c>
      <c r="G62" s="209">
        <v>15.292625282437559</v>
      </c>
      <c r="H62" s="209">
        <v>15.843729548337182</v>
      </c>
      <c r="I62" s="210">
        <f t="shared" si="5"/>
        <v>100</v>
      </c>
      <c r="J62" s="177"/>
      <c r="K62" s="213"/>
      <c r="L62" s="197"/>
      <c r="M62" s="197"/>
      <c r="N62" s="197"/>
      <c r="O62" s="197"/>
      <c r="P62" s="197"/>
      <c r="Q62" s="197"/>
      <c r="R62" s="197"/>
      <c r="S62" s="197"/>
      <c r="T62" s="130"/>
      <c r="U62" s="191"/>
      <c r="V62" s="191"/>
      <c r="W62" s="191"/>
      <c r="X62" s="191"/>
      <c r="Y62" s="191"/>
      <c r="Z62" s="191"/>
      <c r="AA62" s="191"/>
      <c r="AB62" s="191"/>
      <c r="AC62" s="197"/>
      <c r="AD62" s="197"/>
    </row>
    <row r="63" spans="1:30" ht="12.75" x14ac:dyDescent="0.2">
      <c r="A63" s="156">
        <v>2011</v>
      </c>
      <c r="B63" s="209">
        <v>13.558467966377757</v>
      </c>
      <c r="C63" s="209">
        <v>13.395088355561377</v>
      </c>
      <c r="D63" s="209">
        <v>14.66276704500811</v>
      </c>
      <c r="E63" s="209">
        <v>13.155793390149908</v>
      </c>
      <c r="F63" s="209">
        <v>14.084230276479841</v>
      </c>
      <c r="G63" s="209">
        <v>15.456926403475244</v>
      </c>
      <c r="H63" s="209">
        <v>15.686726562947761</v>
      </c>
      <c r="I63" s="210">
        <f t="shared" si="5"/>
        <v>100</v>
      </c>
      <c r="J63" s="177"/>
      <c r="K63" s="213"/>
      <c r="L63" s="197"/>
      <c r="M63" s="197"/>
      <c r="N63" s="197"/>
      <c r="O63" s="197"/>
      <c r="P63" s="197"/>
      <c r="Q63" s="197"/>
      <c r="R63" s="197"/>
      <c r="S63" s="197"/>
      <c r="T63" s="130"/>
      <c r="U63" s="191"/>
      <c r="V63" s="191"/>
      <c r="W63" s="191"/>
      <c r="X63" s="191"/>
      <c r="Y63" s="191"/>
      <c r="Z63" s="191"/>
      <c r="AA63" s="191"/>
      <c r="AB63" s="191"/>
      <c r="AC63" s="197"/>
      <c r="AD63" s="197"/>
    </row>
    <row r="64" spans="1:30" ht="12.75" x14ac:dyDescent="0.2">
      <c r="A64" s="156">
        <v>2012</v>
      </c>
      <c r="B64" s="209">
        <v>13.751853771853852</v>
      </c>
      <c r="C64" s="209">
        <v>13.371209328220854</v>
      </c>
      <c r="D64" s="209">
        <v>14.650532195888013</v>
      </c>
      <c r="E64" s="209">
        <v>13.107328367760138</v>
      </c>
      <c r="F64" s="209">
        <v>13.960708425284693</v>
      </c>
      <c r="G64" s="209">
        <v>15.217318666606703</v>
      </c>
      <c r="H64" s="209">
        <v>15.941049244385743</v>
      </c>
      <c r="I64" s="210">
        <f t="shared" si="5"/>
        <v>100</v>
      </c>
      <c r="J64" s="177"/>
      <c r="K64" s="214"/>
      <c r="L64" s="130"/>
      <c r="M64" s="130"/>
      <c r="N64" s="130"/>
      <c r="O64" s="130"/>
      <c r="P64" s="130"/>
      <c r="Q64" s="130"/>
      <c r="R64" s="130"/>
      <c r="S64" s="130"/>
      <c r="T64" s="130"/>
      <c r="U64" s="191"/>
      <c r="V64" s="191"/>
      <c r="W64" s="191"/>
      <c r="X64" s="191"/>
      <c r="Y64" s="191"/>
      <c r="Z64" s="191"/>
      <c r="AA64" s="191"/>
      <c r="AB64" s="191"/>
      <c r="AC64" s="130"/>
      <c r="AD64" s="130"/>
    </row>
    <row r="65" spans="1:30" s="177" customFormat="1" ht="12.75" x14ac:dyDescent="0.2">
      <c r="A65" s="156">
        <v>2013</v>
      </c>
      <c r="B65" s="209">
        <v>13.54953171741202</v>
      </c>
      <c r="C65" s="209">
        <v>13.67702154144124</v>
      </c>
      <c r="D65" s="209">
        <v>14.588823898773134</v>
      </c>
      <c r="E65" s="209">
        <v>13.200060912111894</v>
      </c>
      <c r="F65" s="209">
        <v>14.036096230081959</v>
      </c>
      <c r="G65" s="209">
        <v>15.217857529776182</v>
      </c>
      <c r="H65" s="209">
        <v>15.730608170403567</v>
      </c>
      <c r="I65" s="210">
        <f t="shared" si="5"/>
        <v>100</v>
      </c>
      <c r="T65" s="214"/>
      <c r="U65" s="211"/>
      <c r="V65" s="211"/>
      <c r="W65" s="211"/>
      <c r="X65" s="211"/>
      <c r="Y65" s="211"/>
      <c r="Z65" s="211"/>
      <c r="AA65" s="211"/>
      <c r="AB65" s="211"/>
    </row>
    <row r="66" spans="1:30" s="177" customFormat="1" x14ac:dyDescent="0.2">
      <c r="A66" s="156">
        <v>2014</v>
      </c>
      <c r="B66" s="209">
        <v>13.503388124613336</v>
      </c>
      <c r="C66" s="209">
        <v>13.623347654431075</v>
      </c>
      <c r="D66" s="209">
        <v>14.802417658085002</v>
      </c>
      <c r="E66" s="209">
        <v>13.135515750789157</v>
      </c>
      <c r="F66" s="209">
        <v>14.060328008980477</v>
      </c>
      <c r="G66" s="209">
        <v>15.179985463448222</v>
      </c>
      <c r="H66" s="209">
        <v>15.695017339652731</v>
      </c>
      <c r="I66" s="210">
        <f t="shared" si="5"/>
        <v>100</v>
      </c>
    </row>
    <row r="67" spans="1:30" s="177" customFormat="1" x14ac:dyDescent="0.2">
      <c r="A67" s="156">
        <v>2015</v>
      </c>
      <c r="B67" s="209">
        <v>13.518273865517088</v>
      </c>
      <c r="C67" s="209">
        <v>13.613679253588757</v>
      </c>
      <c r="D67" s="209">
        <v>14.682687437270925</v>
      </c>
      <c r="E67" s="209">
        <v>13.331331743800481</v>
      </c>
      <c r="F67" s="209">
        <v>13.977525559788512</v>
      </c>
      <c r="G67" s="209">
        <v>15.176474262587556</v>
      </c>
      <c r="H67" s="209">
        <v>15.700027877446681</v>
      </c>
      <c r="I67" s="210">
        <f t="shared" si="5"/>
        <v>100.00000000000001</v>
      </c>
    </row>
    <row r="68" spans="1:30" x14ac:dyDescent="0.2">
      <c r="A68" s="156">
        <v>2016</v>
      </c>
      <c r="B68" s="209">
        <v>13.471580031054732</v>
      </c>
      <c r="C68" s="209">
        <v>13.604684209121148</v>
      </c>
      <c r="D68" s="209">
        <v>14.63675621537501</v>
      </c>
      <c r="E68" s="209">
        <v>13.20263947743417</v>
      </c>
      <c r="F68" s="209">
        <v>14.269481503771555</v>
      </c>
      <c r="G68" s="209">
        <v>15.294167843757227</v>
      </c>
      <c r="H68" s="209">
        <v>15.520690719486158</v>
      </c>
      <c r="I68" s="210">
        <f t="shared" si="5"/>
        <v>99.999999999999986</v>
      </c>
      <c r="J68" s="177"/>
      <c r="K68" s="177"/>
    </row>
    <row r="69" spans="1:30" x14ac:dyDescent="0.2">
      <c r="A69" s="156">
        <v>2017</v>
      </c>
      <c r="B69" s="209">
        <v>13.49537584712219</v>
      </c>
      <c r="C69" s="209">
        <v>13.658860887989773</v>
      </c>
      <c r="D69" s="209">
        <v>14.65938737770019</v>
      </c>
      <c r="E69" s="209">
        <v>13.24046268851842</v>
      </c>
      <c r="F69" s="209">
        <v>14.08229486290867</v>
      </c>
      <c r="G69" s="209">
        <v>15.107902209896757</v>
      </c>
      <c r="H69" s="209">
        <v>15.755716125864</v>
      </c>
      <c r="I69" s="210">
        <f t="shared" ref="I69:I70" si="6">SUM(B69:H69)</f>
        <v>100.00000000000001</v>
      </c>
      <c r="J69" s="177"/>
      <c r="K69" s="177"/>
    </row>
    <row r="70" spans="1:30" x14ac:dyDescent="0.2">
      <c r="A70" s="156">
        <v>2018</v>
      </c>
      <c r="B70" s="209">
        <v>13.752753947823502</v>
      </c>
      <c r="C70" s="209">
        <v>13.671871623612903</v>
      </c>
      <c r="D70" s="209">
        <v>14.631743879033859</v>
      </c>
      <c r="E70" s="209">
        <v>13.334488964257496</v>
      </c>
      <c r="F70" s="209">
        <v>14.139771902610152</v>
      </c>
      <c r="G70" s="209">
        <v>15.032970410756935</v>
      </c>
      <c r="H70" s="209">
        <v>15.436399271905154</v>
      </c>
      <c r="I70" s="210">
        <f t="shared" si="6"/>
        <v>100</v>
      </c>
      <c r="J70" s="177"/>
      <c r="K70" s="177"/>
    </row>
    <row r="71" spans="1:30" s="197" customFormat="1" ht="12.75" x14ac:dyDescent="0.2">
      <c r="A71" s="195" t="s">
        <v>141</v>
      </c>
      <c r="B71" s="215"/>
      <c r="C71" s="215"/>
      <c r="D71" s="215"/>
      <c r="E71" s="215"/>
      <c r="F71" s="215"/>
      <c r="G71" s="215"/>
      <c r="H71" s="215"/>
      <c r="I71" s="215"/>
      <c r="J71" s="213"/>
      <c r="K71" s="177"/>
      <c r="L71" s="167"/>
      <c r="M71" s="167"/>
      <c r="N71" s="167"/>
      <c r="O71" s="167"/>
      <c r="P71" s="167"/>
      <c r="Q71" s="167"/>
      <c r="R71" s="167"/>
      <c r="S71" s="167"/>
      <c r="T71" s="130"/>
      <c r="U71" s="191"/>
      <c r="V71" s="191"/>
      <c r="W71" s="191"/>
      <c r="X71" s="191"/>
      <c r="Y71" s="191"/>
      <c r="Z71" s="191"/>
      <c r="AA71" s="191"/>
      <c r="AB71" s="191"/>
      <c r="AC71" s="167"/>
      <c r="AD71" s="167"/>
    </row>
    <row r="72" spans="1:30" s="197" customFormat="1" ht="12.75" x14ac:dyDescent="0.2">
      <c r="A72" s="195"/>
      <c r="B72" s="196"/>
      <c r="C72" s="196"/>
      <c r="D72" s="196"/>
      <c r="E72" s="196"/>
      <c r="F72" s="196"/>
      <c r="G72" s="196"/>
      <c r="H72" s="196"/>
      <c r="I72" s="196"/>
      <c r="K72" s="167"/>
      <c r="L72" s="167"/>
      <c r="M72" s="167"/>
      <c r="N72" s="167"/>
      <c r="O72" s="167"/>
      <c r="P72" s="167"/>
      <c r="Q72" s="167"/>
      <c r="R72" s="167"/>
      <c r="S72" s="167"/>
      <c r="T72" s="130"/>
      <c r="U72" s="191"/>
      <c r="V72" s="191"/>
      <c r="W72" s="191"/>
      <c r="X72" s="191"/>
      <c r="Y72" s="191"/>
      <c r="Z72" s="191"/>
      <c r="AA72" s="191"/>
      <c r="AB72" s="191"/>
      <c r="AC72" s="167"/>
      <c r="AD72" s="167"/>
    </row>
    <row r="73" spans="1:30" s="197" customFormat="1" ht="12.75" x14ac:dyDescent="0.2">
      <c r="A73" s="195"/>
      <c r="B73" s="196"/>
      <c r="C73" s="196"/>
      <c r="D73" s="196"/>
      <c r="E73" s="196"/>
      <c r="F73" s="196"/>
      <c r="G73" s="196"/>
      <c r="H73" s="196"/>
      <c r="I73" s="196"/>
      <c r="K73" s="167"/>
      <c r="L73" s="167"/>
      <c r="M73" s="167"/>
      <c r="N73" s="167"/>
      <c r="O73" s="167"/>
      <c r="P73" s="167"/>
      <c r="Q73" s="167"/>
      <c r="R73" s="167"/>
      <c r="S73" s="167"/>
      <c r="T73" s="130"/>
      <c r="U73" s="191"/>
      <c r="V73" s="191"/>
      <c r="W73" s="191"/>
      <c r="X73" s="191"/>
      <c r="Y73" s="191"/>
      <c r="Z73" s="191"/>
      <c r="AA73" s="191"/>
      <c r="AB73" s="191"/>
      <c r="AC73" s="167"/>
      <c r="AD73" s="167"/>
    </row>
    <row r="74" spans="1:30" s="130" customFormat="1" ht="12.75" x14ac:dyDescent="0.2">
      <c r="A74" s="134" t="s">
        <v>187</v>
      </c>
      <c r="B74" s="216"/>
      <c r="C74" s="216"/>
      <c r="D74" s="216"/>
      <c r="E74" s="216"/>
      <c r="F74" s="216"/>
      <c r="G74" s="216"/>
      <c r="H74" s="216"/>
      <c r="I74" s="216"/>
      <c r="J74" s="214"/>
      <c r="K74" s="177"/>
      <c r="L74" s="167"/>
      <c r="M74" s="167"/>
      <c r="N74" s="167"/>
      <c r="O74" s="167"/>
      <c r="P74" s="167"/>
      <c r="Q74" s="167"/>
      <c r="R74" s="167"/>
      <c r="S74" s="167"/>
      <c r="U74" s="191"/>
      <c r="V74" s="191"/>
      <c r="W74" s="191"/>
      <c r="X74" s="191"/>
      <c r="Y74" s="191"/>
      <c r="Z74" s="191"/>
      <c r="AA74" s="191"/>
      <c r="AB74" s="191"/>
      <c r="AC74" s="167"/>
      <c r="AD74" s="167"/>
    </row>
    <row r="75" spans="1:30" ht="3" customHeight="1" x14ac:dyDescent="0.2">
      <c r="B75" s="211"/>
      <c r="C75" s="211"/>
      <c r="D75" s="211"/>
      <c r="E75" s="211"/>
      <c r="F75" s="211"/>
      <c r="G75" s="211"/>
      <c r="H75" s="211"/>
      <c r="I75" s="211"/>
      <c r="J75" s="177"/>
      <c r="K75" s="177"/>
      <c r="T75" s="130"/>
      <c r="U75" s="191"/>
      <c r="V75" s="191"/>
      <c r="W75" s="191"/>
      <c r="X75" s="191"/>
      <c r="Y75" s="191"/>
      <c r="Z75" s="191"/>
      <c r="AA75" s="191"/>
      <c r="AB75" s="191"/>
    </row>
    <row r="76" spans="1:30" ht="12.75" x14ac:dyDescent="0.2">
      <c r="A76" s="145" t="s">
        <v>185</v>
      </c>
      <c r="B76" s="212" t="s">
        <v>129</v>
      </c>
      <c r="C76" s="212" t="s">
        <v>130</v>
      </c>
      <c r="D76" s="212" t="s">
        <v>131</v>
      </c>
      <c r="E76" s="212" t="s">
        <v>132</v>
      </c>
      <c r="F76" s="212" t="s">
        <v>133</v>
      </c>
      <c r="G76" s="212" t="s">
        <v>134</v>
      </c>
      <c r="H76" s="212" t="s">
        <v>135</v>
      </c>
      <c r="I76" s="212" t="s">
        <v>20</v>
      </c>
      <c r="J76" s="177"/>
      <c r="K76" s="177"/>
      <c r="T76" s="130"/>
      <c r="U76" s="191"/>
      <c r="V76" s="191"/>
      <c r="W76" s="191"/>
      <c r="X76" s="191"/>
      <c r="Y76" s="191"/>
      <c r="Z76" s="191"/>
      <c r="AA76" s="191"/>
      <c r="AB76" s="191"/>
    </row>
    <row r="77" spans="1:30" x14ac:dyDescent="0.2">
      <c r="A77" s="144">
        <v>2005</v>
      </c>
      <c r="B77" s="209">
        <v>10.11927075651475</v>
      </c>
      <c r="C77" s="209">
        <v>9.8281120305226644</v>
      </c>
      <c r="D77" s="209">
        <v>12.940765103440407</v>
      </c>
      <c r="E77" s="209">
        <v>10.690408905745185</v>
      </c>
      <c r="F77" s="209">
        <v>13.538598863305342</v>
      </c>
      <c r="G77" s="209">
        <v>22.092005009844662</v>
      </c>
      <c r="H77" s="209">
        <v>20.790839330626984</v>
      </c>
      <c r="I77" s="210">
        <f>SUM(B77:H77)</f>
        <v>99.999999999999986</v>
      </c>
      <c r="J77" s="177"/>
      <c r="K77" s="177"/>
    </row>
    <row r="78" spans="1:30" x14ac:dyDescent="0.2">
      <c r="A78" s="156">
        <v>2006</v>
      </c>
      <c r="B78" s="209">
        <v>10.104194913274084</v>
      </c>
      <c r="C78" s="209">
        <v>9.2443631382196347</v>
      </c>
      <c r="D78" s="209">
        <v>12.660135878354456</v>
      </c>
      <c r="E78" s="209">
        <v>10.803736971965643</v>
      </c>
      <c r="F78" s="209">
        <v>13.330086913636233</v>
      </c>
      <c r="G78" s="209">
        <v>22.219173939612858</v>
      </c>
      <c r="H78" s="209">
        <v>21.638308244937097</v>
      </c>
      <c r="I78" s="210">
        <f>SUM(B78:H78)</f>
        <v>100</v>
      </c>
      <c r="J78" s="177"/>
      <c r="K78" s="177"/>
    </row>
    <row r="79" spans="1:30" x14ac:dyDescent="0.2">
      <c r="A79" s="156">
        <v>2007</v>
      </c>
      <c r="B79" s="209">
        <v>10.44927742623371</v>
      </c>
      <c r="C79" s="209">
        <v>10.652265035992869</v>
      </c>
      <c r="D79" s="209">
        <v>13.227013938733462</v>
      </c>
      <c r="E79" s="209">
        <v>10.855299613343668</v>
      </c>
      <c r="F79" s="209">
        <v>13.098972310696293</v>
      </c>
      <c r="G79" s="209">
        <v>21.4180126431798</v>
      </c>
      <c r="H79" s="209">
        <v>20.299159031820199</v>
      </c>
      <c r="I79" s="210">
        <f t="shared" ref="I79:I88" si="7">SUM(B79:H79)</f>
        <v>99.999999999999986</v>
      </c>
      <c r="J79" s="177"/>
      <c r="K79" s="177"/>
      <c r="R79" s="197"/>
      <c r="S79" s="197"/>
    </row>
    <row r="80" spans="1:30" x14ac:dyDescent="0.2">
      <c r="A80" s="156">
        <v>2008</v>
      </c>
      <c r="B80" s="209">
        <v>10.242248954737725</v>
      </c>
      <c r="C80" s="209">
        <v>10.076712138145139</v>
      </c>
      <c r="D80" s="209">
        <v>12.338582847417255</v>
      </c>
      <c r="E80" s="209">
        <v>10.359149161027533</v>
      </c>
      <c r="F80" s="209">
        <v>13.512964310615452</v>
      </c>
      <c r="G80" s="209">
        <v>22.191201357298169</v>
      </c>
      <c r="H80" s="209">
        <v>21.279141230758732</v>
      </c>
      <c r="I80" s="210">
        <f t="shared" si="7"/>
        <v>100</v>
      </c>
      <c r="J80" s="177"/>
      <c r="K80" s="177"/>
      <c r="R80" s="197"/>
      <c r="S80" s="197"/>
    </row>
    <row r="81" spans="1:30" x14ac:dyDescent="0.2">
      <c r="A81" s="156">
        <v>2009</v>
      </c>
      <c r="B81" s="209">
        <v>9.9167947760034334</v>
      </c>
      <c r="C81" s="209">
        <v>9.9476073972024466</v>
      </c>
      <c r="D81" s="209">
        <v>13.217287934776312</v>
      </c>
      <c r="E81" s="209">
        <v>10.361550900003826</v>
      </c>
      <c r="F81" s="209">
        <v>13.491361380655823</v>
      </c>
      <c r="G81" s="209">
        <v>22.222405545744671</v>
      </c>
      <c r="H81" s="209">
        <v>20.842992065613505</v>
      </c>
      <c r="I81" s="210">
        <f t="shared" si="7"/>
        <v>100.00000000000001</v>
      </c>
      <c r="J81" s="177"/>
      <c r="K81" s="213"/>
      <c r="L81" s="197"/>
      <c r="M81" s="197"/>
      <c r="N81" s="197"/>
      <c r="O81" s="197"/>
      <c r="P81" s="197"/>
      <c r="Q81" s="197"/>
      <c r="R81" s="197"/>
      <c r="S81" s="197"/>
      <c r="T81" s="197"/>
      <c r="U81" s="197"/>
      <c r="V81" s="197"/>
      <c r="W81" s="197"/>
      <c r="X81" s="197"/>
      <c r="Y81" s="197"/>
      <c r="Z81" s="197"/>
      <c r="AA81" s="197"/>
      <c r="AB81" s="197"/>
      <c r="AC81" s="197"/>
      <c r="AD81" s="197"/>
    </row>
    <row r="82" spans="1:30" x14ac:dyDescent="0.2">
      <c r="A82" s="156">
        <v>2010</v>
      </c>
      <c r="B82" s="209">
        <v>9.8993818703428733</v>
      </c>
      <c r="C82" s="209">
        <v>9.6598638958408838</v>
      </c>
      <c r="D82" s="209">
        <v>12.800933892112099</v>
      </c>
      <c r="E82" s="209">
        <v>10.881588800000074</v>
      </c>
      <c r="F82" s="209">
        <v>12.975009912093183</v>
      </c>
      <c r="G82" s="209">
        <v>22.037418752236391</v>
      </c>
      <c r="H82" s="209">
        <v>21.745802877374516</v>
      </c>
      <c r="I82" s="210">
        <f t="shared" si="7"/>
        <v>100.00000000000001</v>
      </c>
      <c r="J82" s="177"/>
      <c r="K82" s="213"/>
      <c r="L82" s="197"/>
      <c r="M82" s="197"/>
      <c r="N82" s="197"/>
      <c r="O82" s="197"/>
      <c r="P82" s="197"/>
      <c r="Q82" s="197"/>
      <c r="R82" s="197"/>
      <c r="S82" s="197"/>
      <c r="T82" s="197"/>
      <c r="U82" s="197"/>
      <c r="V82" s="197"/>
      <c r="W82" s="197"/>
      <c r="X82" s="197"/>
      <c r="Y82" s="197"/>
      <c r="Z82" s="197"/>
      <c r="AA82" s="197"/>
      <c r="AB82" s="197"/>
      <c r="AC82" s="197"/>
      <c r="AD82" s="197"/>
    </row>
    <row r="83" spans="1:30" x14ac:dyDescent="0.2">
      <c r="A83" s="156">
        <v>2011</v>
      </c>
      <c r="B83" s="209">
        <v>9.696264796722911</v>
      </c>
      <c r="C83" s="209">
        <v>10.420810995813495</v>
      </c>
      <c r="D83" s="209">
        <v>12.520212286959218</v>
      </c>
      <c r="E83" s="209">
        <v>10.880847728435809</v>
      </c>
      <c r="F83" s="209">
        <v>13.588244914411673</v>
      </c>
      <c r="G83" s="209">
        <v>21.939907597044439</v>
      </c>
      <c r="H83" s="209">
        <v>20.953711680612468</v>
      </c>
      <c r="I83" s="210">
        <f t="shared" si="7"/>
        <v>100.00000000000001</v>
      </c>
      <c r="J83" s="177"/>
      <c r="K83" s="177"/>
    </row>
    <row r="84" spans="1:30" x14ac:dyDescent="0.2">
      <c r="A84" s="156">
        <v>2012</v>
      </c>
      <c r="B84" s="209">
        <v>9.7294353302954875</v>
      </c>
      <c r="C84" s="209">
        <v>11.077463885398181</v>
      </c>
      <c r="D84" s="209">
        <v>12.121410230757288</v>
      </c>
      <c r="E84" s="209">
        <v>10.486538769875429</v>
      </c>
      <c r="F84" s="209">
        <v>12.936487328244258</v>
      </c>
      <c r="G84" s="209">
        <v>21.863567654176002</v>
      </c>
      <c r="H84" s="209">
        <v>21.785096801253356</v>
      </c>
      <c r="I84" s="210">
        <f t="shared" si="7"/>
        <v>100</v>
      </c>
      <c r="J84" s="177"/>
      <c r="K84" s="177"/>
    </row>
    <row r="85" spans="1:30" x14ac:dyDescent="0.2">
      <c r="A85" s="156">
        <v>2013</v>
      </c>
      <c r="B85" s="209">
        <v>9.6332825879977531</v>
      </c>
      <c r="C85" s="209">
        <v>11.552653092277682</v>
      </c>
      <c r="D85" s="209">
        <v>12.415164687404083</v>
      </c>
      <c r="E85" s="209">
        <v>10.47317543126373</v>
      </c>
      <c r="F85" s="209">
        <v>13.124914999258372</v>
      </c>
      <c r="G85" s="209">
        <v>21.77134028349445</v>
      </c>
      <c r="H85" s="209">
        <v>21.02946891830392</v>
      </c>
      <c r="I85" s="210">
        <f t="shared" si="7"/>
        <v>99.999999999999986</v>
      </c>
      <c r="J85" s="177"/>
      <c r="K85" s="177"/>
    </row>
    <row r="86" spans="1:30" x14ac:dyDescent="0.2">
      <c r="A86" s="156">
        <v>2014</v>
      </c>
      <c r="B86" s="209">
        <v>9.301369029723265</v>
      </c>
      <c r="C86" s="209">
        <v>12.357429724241655</v>
      </c>
      <c r="D86" s="209">
        <v>12.371358196384199</v>
      </c>
      <c r="E86" s="209">
        <v>11.012263039896807</v>
      </c>
      <c r="F86" s="209">
        <v>13.190746294746845</v>
      </c>
      <c r="G86" s="209">
        <v>21.483658940484922</v>
      </c>
      <c r="H86" s="209">
        <v>20.283174774522308</v>
      </c>
      <c r="I86" s="210">
        <f t="shared" si="7"/>
        <v>100</v>
      </c>
      <c r="J86" s="177"/>
      <c r="K86" s="177"/>
    </row>
    <row r="87" spans="1:30" x14ac:dyDescent="0.2">
      <c r="A87" s="156">
        <v>2015</v>
      </c>
      <c r="B87" s="209">
        <v>9.3655856023173811</v>
      </c>
      <c r="C87" s="209">
        <v>11.993648020395486</v>
      </c>
      <c r="D87" s="209">
        <v>12.848095477118083</v>
      </c>
      <c r="E87" s="209">
        <v>10.713022914984414</v>
      </c>
      <c r="F87" s="209">
        <v>13.236481245283155</v>
      </c>
      <c r="G87" s="209">
        <v>21.604773026180059</v>
      </c>
      <c r="H87" s="209">
        <v>20.238393713721408</v>
      </c>
      <c r="I87" s="210">
        <f t="shared" si="7"/>
        <v>99.999999999999986</v>
      </c>
      <c r="J87" s="177"/>
      <c r="K87" s="177"/>
    </row>
    <row r="88" spans="1:30" x14ac:dyDescent="0.2">
      <c r="A88" s="156">
        <v>2016</v>
      </c>
      <c r="B88" s="209">
        <v>9.3748574908990214</v>
      </c>
      <c r="C88" s="209">
        <v>11.431439230282676</v>
      </c>
      <c r="D88" s="209">
        <v>12.496624300758203</v>
      </c>
      <c r="E88" s="209">
        <v>10.786066769549869</v>
      </c>
      <c r="F88" s="209">
        <v>13.322954903210714</v>
      </c>
      <c r="G88" s="209">
        <v>21.841486118432233</v>
      </c>
      <c r="H88" s="209">
        <v>20.746571186867278</v>
      </c>
      <c r="I88" s="210">
        <f t="shared" si="7"/>
        <v>100</v>
      </c>
      <c r="J88" s="177"/>
      <c r="K88" s="177"/>
    </row>
    <row r="89" spans="1:30" x14ac:dyDescent="0.2">
      <c r="A89" s="156">
        <v>2017</v>
      </c>
      <c r="B89" s="209">
        <v>9.4544032809309044</v>
      </c>
      <c r="C89" s="209">
        <v>11.394342690734147</v>
      </c>
      <c r="D89" s="209">
        <v>12.708034913173764</v>
      </c>
      <c r="E89" s="209">
        <v>10.536457708780707</v>
      </c>
      <c r="F89" s="209">
        <v>12.773328799645359</v>
      </c>
      <c r="G89" s="209">
        <v>22.137014753690597</v>
      </c>
      <c r="H89" s="209">
        <v>20.99641785304452</v>
      </c>
      <c r="I89" s="210">
        <f t="shared" ref="I89:I90" si="8">SUM(B89:H89)</f>
        <v>100</v>
      </c>
      <c r="J89" s="177"/>
      <c r="K89" s="177"/>
    </row>
    <row r="90" spans="1:30" x14ac:dyDescent="0.2">
      <c r="A90" s="156">
        <v>2018</v>
      </c>
      <c r="B90" s="209">
        <v>9.6374802555173442</v>
      </c>
      <c r="C90" s="209">
        <v>11.454687186683818</v>
      </c>
      <c r="D90" s="209">
        <v>12.197393760451551</v>
      </c>
      <c r="E90" s="209">
        <v>10.976291014835834</v>
      </c>
      <c r="F90" s="209">
        <v>12.730010235984068</v>
      </c>
      <c r="G90" s="209">
        <v>21.798198397999148</v>
      </c>
      <c r="H90" s="209">
        <v>21.205939148528241</v>
      </c>
      <c r="I90" s="210">
        <f t="shared" si="8"/>
        <v>100</v>
      </c>
      <c r="J90" s="177"/>
      <c r="K90" s="177"/>
    </row>
    <row r="91" spans="1:30" s="197" customFormat="1" x14ac:dyDescent="0.2">
      <c r="A91" s="195" t="s">
        <v>141</v>
      </c>
      <c r="B91" s="215"/>
      <c r="C91" s="215"/>
      <c r="D91" s="215"/>
      <c r="E91" s="215"/>
      <c r="F91" s="215"/>
      <c r="G91" s="215"/>
      <c r="H91" s="215"/>
      <c r="I91" s="215"/>
      <c r="J91" s="213"/>
      <c r="K91" s="177"/>
      <c r="L91" s="167"/>
      <c r="M91" s="167"/>
      <c r="N91" s="167"/>
      <c r="O91" s="167"/>
      <c r="P91" s="167"/>
      <c r="Q91" s="167"/>
      <c r="R91" s="167"/>
      <c r="S91" s="167"/>
      <c r="T91" s="167"/>
      <c r="U91" s="167"/>
      <c r="V91" s="167"/>
      <c r="W91" s="167"/>
      <c r="X91" s="167"/>
      <c r="Y91" s="167"/>
      <c r="Z91" s="167"/>
      <c r="AA91" s="167"/>
      <c r="AB91" s="167"/>
      <c r="AC91" s="167"/>
      <c r="AD91" s="167"/>
    </row>
    <row r="92" spans="1:30" s="197" customFormat="1" x14ac:dyDescent="0.2">
      <c r="A92" s="195"/>
      <c r="B92" s="196"/>
      <c r="C92" s="196"/>
      <c r="D92" s="196"/>
      <c r="E92" s="196"/>
      <c r="F92" s="196"/>
      <c r="G92" s="196"/>
      <c r="H92" s="196"/>
      <c r="I92" s="196"/>
      <c r="K92" s="167"/>
      <c r="L92" s="167"/>
      <c r="M92" s="167"/>
      <c r="N92" s="167"/>
      <c r="O92" s="167"/>
      <c r="P92" s="167"/>
      <c r="Q92" s="167"/>
      <c r="R92" s="167"/>
      <c r="S92" s="167"/>
      <c r="T92" s="167"/>
      <c r="U92" s="167"/>
      <c r="V92" s="167"/>
      <c r="W92" s="167"/>
      <c r="X92" s="167"/>
      <c r="Y92" s="167"/>
      <c r="Z92" s="167"/>
      <c r="AA92" s="167"/>
      <c r="AB92" s="167"/>
      <c r="AC92" s="167"/>
      <c r="AD92" s="167"/>
    </row>
    <row r="93" spans="1:30" x14ac:dyDescent="0.2">
      <c r="A93" s="55"/>
    </row>
    <row r="94" spans="1:30" x14ac:dyDescent="0.2">
      <c r="L94" s="191"/>
      <c r="M94" s="191"/>
    </row>
    <row r="95" spans="1:30" x14ac:dyDescent="0.2">
      <c r="L95" s="191"/>
      <c r="M95" s="191"/>
    </row>
    <row r="96" spans="1:30" x14ac:dyDescent="0.2">
      <c r="L96" s="191"/>
      <c r="M96" s="191"/>
    </row>
    <row r="97" spans="12:13" x14ac:dyDescent="0.2">
      <c r="L97" s="191"/>
      <c r="M97" s="191"/>
    </row>
    <row r="98" spans="12:13" x14ac:dyDescent="0.2">
      <c r="L98" s="191"/>
      <c r="M98" s="191"/>
    </row>
    <row r="99" spans="12:13" x14ac:dyDescent="0.2">
      <c r="L99" s="191"/>
      <c r="M99" s="191"/>
    </row>
  </sheetData>
  <hyperlinks>
    <hyperlink ref="A2" location="Sommaire!A1" display="Retour au menu &quot;Fréquentation&quot;" xr:uid="{00000000-0004-0000-06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62"/>
  <sheetViews>
    <sheetView workbookViewId="0"/>
  </sheetViews>
  <sheetFormatPr baseColWidth="10" defaultRowHeight="12" x14ac:dyDescent="0.2"/>
  <cols>
    <col min="1" max="1" width="7.7109375" style="136" customWidth="1"/>
    <col min="2" max="2" width="11.7109375" style="136" customWidth="1"/>
    <col min="3" max="3" width="12.140625" style="137" customWidth="1"/>
    <col min="4" max="4" width="16.5703125" style="137" customWidth="1"/>
    <col min="5" max="5" width="16.85546875" style="137" customWidth="1"/>
    <col min="6" max="6" width="15.140625" style="137" bestFit="1" customWidth="1"/>
    <col min="7" max="7" width="16.140625" style="137" customWidth="1"/>
    <col min="8" max="8" width="21" style="137" customWidth="1"/>
    <col min="9" max="20" width="9.28515625" style="137" customWidth="1"/>
    <col min="21" max="256" width="11.42578125" style="137"/>
    <col min="257" max="257" width="7.7109375" style="137" customWidth="1"/>
    <col min="258" max="258" width="11.7109375" style="137" customWidth="1"/>
    <col min="259" max="259" width="11.5703125" style="137" customWidth="1"/>
    <col min="260" max="262" width="15.140625" style="137" bestFit="1" customWidth="1"/>
    <col min="263" max="263" width="16.140625" style="137" customWidth="1"/>
    <col min="264" max="264" width="21" style="137" customWidth="1"/>
    <col min="265" max="276" width="9.28515625" style="137" customWidth="1"/>
    <col min="277" max="512" width="11.42578125" style="137"/>
    <col min="513" max="513" width="7.7109375" style="137" customWidth="1"/>
    <col min="514" max="514" width="11.7109375" style="137" customWidth="1"/>
    <col min="515" max="515" width="11.5703125" style="137" customWidth="1"/>
    <col min="516" max="518" width="15.140625" style="137" bestFit="1" customWidth="1"/>
    <col min="519" max="519" width="16.140625" style="137" customWidth="1"/>
    <col min="520" max="520" width="21" style="137" customWidth="1"/>
    <col min="521" max="532" width="9.28515625" style="137" customWidth="1"/>
    <col min="533" max="768" width="11.42578125" style="137"/>
    <col min="769" max="769" width="7.7109375" style="137" customWidth="1"/>
    <col min="770" max="770" width="11.7109375" style="137" customWidth="1"/>
    <col min="771" max="771" width="11.5703125" style="137" customWidth="1"/>
    <col min="772" max="774" width="15.140625" style="137" bestFit="1" customWidth="1"/>
    <col min="775" max="775" width="16.140625" style="137" customWidth="1"/>
    <col min="776" max="776" width="21" style="137" customWidth="1"/>
    <col min="777" max="788" width="9.28515625" style="137" customWidth="1"/>
    <col min="789" max="1024" width="11.42578125" style="137"/>
    <col min="1025" max="1025" width="7.7109375" style="137" customWidth="1"/>
    <col min="1026" max="1026" width="11.7109375" style="137" customWidth="1"/>
    <col min="1027" max="1027" width="11.5703125" style="137" customWidth="1"/>
    <col min="1028" max="1030" width="15.140625" style="137" bestFit="1" customWidth="1"/>
    <col min="1031" max="1031" width="16.140625" style="137" customWidth="1"/>
    <col min="1032" max="1032" width="21" style="137" customWidth="1"/>
    <col min="1033" max="1044" width="9.28515625" style="137" customWidth="1"/>
    <col min="1045" max="1280" width="11.42578125" style="137"/>
    <col min="1281" max="1281" width="7.7109375" style="137" customWidth="1"/>
    <col min="1282" max="1282" width="11.7109375" style="137" customWidth="1"/>
    <col min="1283" max="1283" width="11.5703125" style="137" customWidth="1"/>
    <col min="1284" max="1286" width="15.140625" style="137" bestFit="1" customWidth="1"/>
    <col min="1287" max="1287" width="16.140625" style="137" customWidth="1"/>
    <col min="1288" max="1288" width="21" style="137" customWidth="1"/>
    <col min="1289" max="1300" width="9.28515625" style="137" customWidth="1"/>
    <col min="1301" max="1536" width="11.42578125" style="137"/>
    <col min="1537" max="1537" width="7.7109375" style="137" customWidth="1"/>
    <col min="1538" max="1538" width="11.7109375" style="137" customWidth="1"/>
    <col min="1539" max="1539" width="11.5703125" style="137" customWidth="1"/>
    <col min="1540" max="1542" width="15.140625" style="137" bestFit="1" customWidth="1"/>
    <col min="1543" max="1543" width="16.140625" style="137" customWidth="1"/>
    <col min="1544" max="1544" width="21" style="137" customWidth="1"/>
    <col min="1545" max="1556" width="9.28515625" style="137" customWidth="1"/>
    <col min="1557" max="1792" width="11.42578125" style="137"/>
    <col min="1793" max="1793" width="7.7109375" style="137" customWidth="1"/>
    <col min="1794" max="1794" width="11.7109375" style="137" customWidth="1"/>
    <col min="1795" max="1795" width="11.5703125" style="137" customWidth="1"/>
    <col min="1796" max="1798" width="15.140625" style="137" bestFit="1" customWidth="1"/>
    <col min="1799" max="1799" width="16.140625" style="137" customWidth="1"/>
    <col min="1800" max="1800" width="21" style="137" customWidth="1"/>
    <col min="1801" max="1812" width="9.28515625" style="137" customWidth="1"/>
    <col min="1813" max="2048" width="11.42578125" style="137"/>
    <col min="2049" max="2049" width="7.7109375" style="137" customWidth="1"/>
    <col min="2050" max="2050" width="11.7109375" style="137" customWidth="1"/>
    <col min="2051" max="2051" width="11.5703125" style="137" customWidth="1"/>
    <col min="2052" max="2054" width="15.140625" style="137" bestFit="1" customWidth="1"/>
    <col min="2055" max="2055" width="16.140625" style="137" customWidth="1"/>
    <col min="2056" max="2056" width="21" style="137" customWidth="1"/>
    <col min="2057" max="2068" width="9.28515625" style="137" customWidth="1"/>
    <col min="2069" max="2304" width="11.42578125" style="137"/>
    <col min="2305" max="2305" width="7.7109375" style="137" customWidth="1"/>
    <col min="2306" max="2306" width="11.7109375" style="137" customWidth="1"/>
    <col min="2307" max="2307" width="11.5703125" style="137" customWidth="1"/>
    <col min="2308" max="2310" width="15.140625" style="137" bestFit="1" customWidth="1"/>
    <col min="2311" max="2311" width="16.140625" style="137" customWidth="1"/>
    <col min="2312" max="2312" width="21" style="137" customWidth="1"/>
    <col min="2313" max="2324" width="9.28515625" style="137" customWidth="1"/>
    <col min="2325" max="2560" width="11.42578125" style="137"/>
    <col min="2561" max="2561" width="7.7109375" style="137" customWidth="1"/>
    <col min="2562" max="2562" width="11.7109375" style="137" customWidth="1"/>
    <col min="2563" max="2563" width="11.5703125" style="137" customWidth="1"/>
    <col min="2564" max="2566" width="15.140625" style="137" bestFit="1" customWidth="1"/>
    <col min="2567" max="2567" width="16.140625" style="137" customWidth="1"/>
    <col min="2568" max="2568" width="21" style="137" customWidth="1"/>
    <col min="2569" max="2580" width="9.28515625" style="137" customWidth="1"/>
    <col min="2581" max="2816" width="11.42578125" style="137"/>
    <col min="2817" max="2817" width="7.7109375" style="137" customWidth="1"/>
    <col min="2818" max="2818" width="11.7109375" style="137" customWidth="1"/>
    <col min="2819" max="2819" width="11.5703125" style="137" customWidth="1"/>
    <col min="2820" max="2822" width="15.140625" style="137" bestFit="1" customWidth="1"/>
    <col min="2823" max="2823" width="16.140625" style="137" customWidth="1"/>
    <col min="2824" max="2824" width="21" style="137" customWidth="1"/>
    <col min="2825" max="2836" width="9.28515625" style="137" customWidth="1"/>
    <col min="2837" max="3072" width="11.42578125" style="137"/>
    <col min="3073" max="3073" width="7.7109375" style="137" customWidth="1"/>
    <col min="3074" max="3074" width="11.7109375" style="137" customWidth="1"/>
    <col min="3075" max="3075" width="11.5703125" style="137" customWidth="1"/>
    <col min="3076" max="3078" width="15.140625" style="137" bestFit="1" customWidth="1"/>
    <col min="3079" max="3079" width="16.140625" style="137" customWidth="1"/>
    <col min="3080" max="3080" width="21" style="137" customWidth="1"/>
    <col min="3081" max="3092" width="9.28515625" style="137" customWidth="1"/>
    <col min="3093" max="3328" width="11.42578125" style="137"/>
    <col min="3329" max="3329" width="7.7109375" style="137" customWidth="1"/>
    <col min="3330" max="3330" width="11.7109375" style="137" customWidth="1"/>
    <col min="3331" max="3331" width="11.5703125" style="137" customWidth="1"/>
    <col min="3332" max="3334" width="15.140625" style="137" bestFit="1" customWidth="1"/>
    <col min="3335" max="3335" width="16.140625" style="137" customWidth="1"/>
    <col min="3336" max="3336" width="21" style="137" customWidth="1"/>
    <col min="3337" max="3348" width="9.28515625" style="137" customWidth="1"/>
    <col min="3349" max="3584" width="11.42578125" style="137"/>
    <col min="3585" max="3585" width="7.7109375" style="137" customWidth="1"/>
    <col min="3586" max="3586" width="11.7109375" style="137" customWidth="1"/>
    <col min="3587" max="3587" width="11.5703125" style="137" customWidth="1"/>
    <col min="3588" max="3590" width="15.140625" style="137" bestFit="1" customWidth="1"/>
    <col min="3591" max="3591" width="16.140625" style="137" customWidth="1"/>
    <col min="3592" max="3592" width="21" style="137" customWidth="1"/>
    <col min="3593" max="3604" width="9.28515625" style="137" customWidth="1"/>
    <col min="3605" max="3840" width="11.42578125" style="137"/>
    <col min="3841" max="3841" width="7.7109375" style="137" customWidth="1"/>
    <col min="3842" max="3842" width="11.7109375" style="137" customWidth="1"/>
    <col min="3843" max="3843" width="11.5703125" style="137" customWidth="1"/>
    <col min="3844" max="3846" width="15.140625" style="137" bestFit="1" customWidth="1"/>
    <col min="3847" max="3847" width="16.140625" style="137" customWidth="1"/>
    <col min="3848" max="3848" width="21" style="137" customWidth="1"/>
    <col min="3849" max="3860" width="9.28515625" style="137" customWidth="1"/>
    <col min="3861" max="4096" width="11.42578125" style="137"/>
    <col min="4097" max="4097" width="7.7109375" style="137" customWidth="1"/>
    <col min="4098" max="4098" width="11.7109375" style="137" customWidth="1"/>
    <col min="4099" max="4099" width="11.5703125" style="137" customWidth="1"/>
    <col min="4100" max="4102" width="15.140625" style="137" bestFit="1" customWidth="1"/>
    <col min="4103" max="4103" width="16.140625" style="137" customWidth="1"/>
    <col min="4104" max="4104" width="21" style="137" customWidth="1"/>
    <col min="4105" max="4116" width="9.28515625" style="137" customWidth="1"/>
    <col min="4117" max="4352" width="11.42578125" style="137"/>
    <col min="4353" max="4353" width="7.7109375" style="137" customWidth="1"/>
    <col min="4354" max="4354" width="11.7109375" style="137" customWidth="1"/>
    <col min="4355" max="4355" width="11.5703125" style="137" customWidth="1"/>
    <col min="4356" max="4358" width="15.140625" style="137" bestFit="1" customWidth="1"/>
    <col min="4359" max="4359" width="16.140625" style="137" customWidth="1"/>
    <col min="4360" max="4360" width="21" style="137" customWidth="1"/>
    <col min="4361" max="4372" width="9.28515625" style="137" customWidth="1"/>
    <col min="4373" max="4608" width="11.42578125" style="137"/>
    <col min="4609" max="4609" width="7.7109375" style="137" customWidth="1"/>
    <col min="4610" max="4610" width="11.7109375" style="137" customWidth="1"/>
    <col min="4611" max="4611" width="11.5703125" style="137" customWidth="1"/>
    <col min="4612" max="4614" width="15.140625" style="137" bestFit="1" customWidth="1"/>
    <col min="4615" max="4615" width="16.140625" style="137" customWidth="1"/>
    <col min="4616" max="4616" width="21" style="137" customWidth="1"/>
    <col min="4617" max="4628" width="9.28515625" style="137" customWidth="1"/>
    <col min="4629" max="4864" width="11.42578125" style="137"/>
    <col min="4865" max="4865" width="7.7109375" style="137" customWidth="1"/>
    <col min="4866" max="4866" width="11.7109375" style="137" customWidth="1"/>
    <col min="4867" max="4867" width="11.5703125" style="137" customWidth="1"/>
    <col min="4868" max="4870" width="15.140625" style="137" bestFit="1" customWidth="1"/>
    <col min="4871" max="4871" width="16.140625" style="137" customWidth="1"/>
    <col min="4872" max="4872" width="21" style="137" customWidth="1"/>
    <col min="4873" max="4884" width="9.28515625" style="137" customWidth="1"/>
    <col min="4885" max="5120" width="11.42578125" style="137"/>
    <col min="5121" max="5121" width="7.7109375" style="137" customWidth="1"/>
    <col min="5122" max="5122" width="11.7109375" style="137" customWidth="1"/>
    <col min="5123" max="5123" width="11.5703125" style="137" customWidth="1"/>
    <col min="5124" max="5126" width="15.140625" style="137" bestFit="1" customWidth="1"/>
    <col min="5127" max="5127" width="16.140625" style="137" customWidth="1"/>
    <col min="5128" max="5128" width="21" style="137" customWidth="1"/>
    <col min="5129" max="5140" width="9.28515625" style="137" customWidth="1"/>
    <col min="5141" max="5376" width="11.42578125" style="137"/>
    <col min="5377" max="5377" width="7.7109375" style="137" customWidth="1"/>
    <col min="5378" max="5378" width="11.7109375" style="137" customWidth="1"/>
    <col min="5379" max="5379" width="11.5703125" style="137" customWidth="1"/>
    <col min="5380" max="5382" width="15.140625" style="137" bestFit="1" customWidth="1"/>
    <col min="5383" max="5383" width="16.140625" style="137" customWidth="1"/>
    <col min="5384" max="5384" width="21" style="137" customWidth="1"/>
    <col min="5385" max="5396" width="9.28515625" style="137" customWidth="1"/>
    <col min="5397" max="5632" width="11.42578125" style="137"/>
    <col min="5633" max="5633" width="7.7109375" style="137" customWidth="1"/>
    <col min="5634" max="5634" width="11.7109375" style="137" customWidth="1"/>
    <col min="5635" max="5635" width="11.5703125" style="137" customWidth="1"/>
    <col min="5636" max="5638" width="15.140625" style="137" bestFit="1" customWidth="1"/>
    <col min="5639" max="5639" width="16.140625" style="137" customWidth="1"/>
    <col min="5640" max="5640" width="21" style="137" customWidth="1"/>
    <col min="5641" max="5652" width="9.28515625" style="137" customWidth="1"/>
    <col min="5653" max="5888" width="11.42578125" style="137"/>
    <col min="5889" max="5889" width="7.7109375" style="137" customWidth="1"/>
    <col min="5890" max="5890" width="11.7109375" style="137" customWidth="1"/>
    <col min="5891" max="5891" width="11.5703125" style="137" customWidth="1"/>
    <col min="5892" max="5894" width="15.140625" style="137" bestFit="1" customWidth="1"/>
    <col min="5895" max="5895" width="16.140625" style="137" customWidth="1"/>
    <col min="5896" max="5896" width="21" style="137" customWidth="1"/>
    <col min="5897" max="5908" width="9.28515625" style="137" customWidth="1"/>
    <col min="5909" max="6144" width="11.42578125" style="137"/>
    <col min="6145" max="6145" width="7.7109375" style="137" customWidth="1"/>
    <col min="6146" max="6146" width="11.7109375" style="137" customWidth="1"/>
    <col min="6147" max="6147" width="11.5703125" style="137" customWidth="1"/>
    <col min="6148" max="6150" width="15.140625" style="137" bestFit="1" customWidth="1"/>
    <col min="6151" max="6151" width="16.140625" style="137" customWidth="1"/>
    <col min="6152" max="6152" width="21" style="137" customWidth="1"/>
    <col min="6153" max="6164" width="9.28515625" style="137" customWidth="1"/>
    <col min="6165" max="6400" width="11.42578125" style="137"/>
    <col min="6401" max="6401" width="7.7109375" style="137" customWidth="1"/>
    <col min="6402" max="6402" width="11.7109375" style="137" customWidth="1"/>
    <col min="6403" max="6403" width="11.5703125" style="137" customWidth="1"/>
    <col min="6404" max="6406" width="15.140625" style="137" bestFit="1" customWidth="1"/>
    <col min="6407" max="6407" width="16.140625" style="137" customWidth="1"/>
    <col min="6408" max="6408" width="21" style="137" customWidth="1"/>
    <col min="6409" max="6420" width="9.28515625" style="137" customWidth="1"/>
    <col min="6421" max="6656" width="11.42578125" style="137"/>
    <col min="6657" max="6657" width="7.7109375" style="137" customWidth="1"/>
    <col min="6658" max="6658" width="11.7109375" style="137" customWidth="1"/>
    <col min="6659" max="6659" width="11.5703125" style="137" customWidth="1"/>
    <col min="6660" max="6662" width="15.140625" style="137" bestFit="1" customWidth="1"/>
    <col min="6663" max="6663" width="16.140625" style="137" customWidth="1"/>
    <col min="6664" max="6664" width="21" style="137" customWidth="1"/>
    <col min="6665" max="6676" width="9.28515625" style="137" customWidth="1"/>
    <col min="6677" max="6912" width="11.42578125" style="137"/>
    <col min="6913" max="6913" width="7.7109375" style="137" customWidth="1"/>
    <col min="6914" max="6914" width="11.7109375" style="137" customWidth="1"/>
    <col min="6915" max="6915" width="11.5703125" style="137" customWidth="1"/>
    <col min="6916" max="6918" width="15.140625" style="137" bestFit="1" customWidth="1"/>
    <col min="6919" max="6919" width="16.140625" style="137" customWidth="1"/>
    <col min="6920" max="6920" width="21" style="137" customWidth="1"/>
    <col min="6921" max="6932" width="9.28515625" style="137" customWidth="1"/>
    <col min="6933" max="7168" width="11.42578125" style="137"/>
    <col min="7169" max="7169" width="7.7109375" style="137" customWidth="1"/>
    <col min="7170" max="7170" width="11.7109375" style="137" customWidth="1"/>
    <col min="7171" max="7171" width="11.5703125" style="137" customWidth="1"/>
    <col min="7172" max="7174" width="15.140625" style="137" bestFit="1" customWidth="1"/>
    <col min="7175" max="7175" width="16.140625" style="137" customWidth="1"/>
    <col min="7176" max="7176" width="21" style="137" customWidth="1"/>
    <col min="7177" max="7188" width="9.28515625" style="137" customWidth="1"/>
    <col min="7189" max="7424" width="11.42578125" style="137"/>
    <col min="7425" max="7425" width="7.7109375" style="137" customWidth="1"/>
    <col min="7426" max="7426" width="11.7109375" style="137" customWidth="1"/>
    <col min="7427" max="7427" width="11.5703125" style="137" customWidth="1"/>
    <col min="7428" max="7430" width="15.140625" style="137" bestFit="1" customWidth="1"/>
    <col min="7431" max="7431" width="16.140625" style="137" customWidth="1"/>
    <col min="7432" max="7432" width="21" style="137" customWidth="1"/>
    <col min="7433" max="7444" width="9.28515625" style="137" customWidth="1"/>
    <col min="7445" max="7680" width="11.42578125" style="137"/>
    <col min="7681" max="7681" width="7.7109375" style="137" customWidth="1"/>
    <col min="7682" max="7682" width="11.7109375" style="137" customWidth="1"/>
    <col min="7683" max="7683" width="11.5703125" style="137" customWidth="1"/>
    <col min="7684" max="7686" width="15.140625" style="137" bestFit="1" customWidth="1"/>
    <col min="7687" max="7687" width="16.140625" style="137" customWidth="1"/>
    <col min="7688" max="7688" width="21" style="137" customWidth="1"/>
    <col min="7689" max="7700" width="9.28515625" style="137" customWidth="1"/>
    <col min="7701" max="7936" width="11.42578125" style="137"/>
    <col min="7937" max="7937" width="7.7109375" style="137" customWidth="1"/>
    <col min="7938" max="7938" width="11.7109375" style="137" customWidth="1"/>
    <col min="7939" max="7939" width="11.5703125" style="137" customWidth="1"/>
    <col min="7940" max="7942" width="15.140625" style="137" bestFit="1" customWidth="1"/>
    <col min="7943" max="7943" width="16.140625" style="137" customWidth="1"/>
    <col min="7944" max="7944" width="21" style="137" customWidth="1"/>
    <col min="7945" max="7956" width="9.28515625" style="137" customWidth="1"/>
    <col min="7957" max="8192" width="11.42578125" style="137"/>
    <col min="8193" max="8193" width="7.7109375" style="137" customWidth="1"/>
    <col min="8194" max="8194" width="11.7109375" style="137" customWidth="1"/>
    <col min="8195" max="8195" width="11.5703125" style="137" customWidth="1"/>
    <col min="8196" max="8198" width="15.140625" style="137" bestFit="1" customWidth="1"/>
    <col min="8199" max="8199" width="16.140625" style="137" customWidth="1"/>
    <col min="8200" max="8200" width="21" style="137" customWidth="1"/>
    <col min="8201" max="8212" width="9.28515625" style="137" customWidth="1"/>
    <col min="8213" max="8448" width="11.42578125" style="137"/>
    <col min="8449" max="8449" width="7.7109375" style="137" customWidth="1"/>
    <col min="8450" max="8450" width="11.7109375" style="137" customWidth="1"/>
    <col min="8451" max="8451" width="11.5703125" style="137" customWidth="1"/>
    <col min="8452" max="8454" width="15.140625" style="137" bestFit="1" customWidth="1"/>
    <col min="8455" max="8455" width="16.140625" style="137" customWidth="1"/>
    <col min="8456" max="8456" width="21" style="137" customWidth="1"/>
    <col min="8457" max="8468" width="9.28515625" style="137" customWidth="1"/>
    <col min="8469" max="8704" width="11.42578125" style="137"/>
    <col min="8705" max="8705" width="7.7109375" style="137" customWidth="1"/>
    <col min="8706" max="8706" width="11.7109375" style="137" customWidth="1"/>
    <col min="8707" max="8707" width="11.5703125" style="137" customWidth="1"/>
    <col min="8708" max="8710" width="15.140625" style="137" bestFit="1" customWidth="1"/>
    <col min="8711" max="8711" width="16.140625" style="137" customWidth="1"/>
    <col min="8712" max="8712" width="21" style="137" customWidth="1"/>
    <col min="8713" max="8724" width="9.28515625" style="137" customWidth="1"/>
    <col min="8725" max="8960" width="11.42578125" style="137"/>
    <col min="8961" max="8961" width="7.7109375" style="137" customWidth="1"/>
    <col min="8962" max="8962" width="11.7109375" style="137" customWidth="1"/>
    <col min="8963" max="8963" width="11.5703125" style="137" customWidth="1"/>
    <col min="8964" max="8966" width="15.140625" style="137" bestFit="1" customWidth="1"/>
    <col min="8967" max="8967" width="16.140625" style="137" customWidth="1"/>
    <col min="8968" max="8968" width="21" style="137" customWidth="1"/>
    <col min="8969" max="8980" width="9.28515625" style="137" customWidth="1"/>
    <col min="8981" max="9216" width="11.42578125" style="137"/>
    <col min="9217" max="9217" width="7.7109375" style="137" customWidth="1"/>
    <col min="9218" max="9218" width="11.7109375" style="137" customWidth="1"/>
    <col min="9219" max="9219" width="11.5703125" style="137" customWidth="1"/>
    <col min="9220" max="9222" width="15.140625" style="137" bestFit="1" customWidth="1"/>
    <col min="9223" max="9223" width="16.140625" style="137" customWidth="1"/>
    <col min="9224" max="9224" width="21" style="137" customWidth="1"/>
    <col min="9225" max="9236" width="9.28515625" style="137" customWidth="1"/>
    <col min="9237" max="9472" width="11.42578125" style="137"/>
    <col min="9473" max="9473" width="7.7109375" style="137" customWidth="1"/>
    <col min="9474" max="9474" width="11.7109375" style="137" customWidth="1"/>
    <col min="9475" max="9475" width="11.5703125" style="137" customWidth="1"/>
    <col min="9476" max="9478" width="15.140625" style="137" bestFit="1" customWidth="1"/>
    <col min="9479" max="9479" width="16.140625" style="137" customWidth="1"/>
    <col min="9480" max="9480" width="21" style="137" customWidth="1"/>
    <col min="9481" max="9492" width="9.28515625" style="137" customWidth="1"/>
    <col min="9493" max="9728" width="11.42578125" style="137"/>
    <col min="9729" max="9729" width="7.7109375" style="137" customWidth="1"/>
    <col min="9730" max="9730" width="11.7109375" style="137" customWidth="1"/>
    <col min="9731" max="9731" width="11.5703125" style="137" customWidth="1"/>
    <col min="9732" max="9734" width="15.140625" style="137" bestFit="1" customWidth="1"/>
    <col min="9735" max="9735" width="16.140625" style="137" customWidth="1"/>
    <col min="9736" max="9736" width="21" style="137" customWidth="1"/>
    <col min="9737" max="9748" width="9.28515625" style="137" customWidth="1"/>
    <col min="9749" max="9984" width="11.42578125" style="137"/>
    <col min="9985" max="9985" width="7.7109375" style="137" customWidth="1"/>
    <col min="9986" max="9986" width="11.7109375" style="137" customWidth="1"/>
    <col min="9987" max="9987" width="11.5703125" style="137" customWidth="1"/>
    <col min="9988" max="9990" width="15.140625" style="137" bestFit="1" customWidth="1"/>
    <col min="9991" max="9991" width="16.140625" style="137" customWidth="1"/>
    <col min="9992" max="9992" width="21" style="137" customWidth="1"/>
    <col min="9993" max="10004" width="9.28515625" style="137" customWidth="1"/>
    <col min="10005" max="10240" width="11.42578125" style="137"/>
    <col min="10241" max="10241" width="7.7109375" style="137" customWidth="1"/>
    <col min="10242" max="10242" width="11.7109375" style="137" customWidth="1"/>
    <col min="10243" max="10243" width="11.5703125" style="137" customWidth="1"/>
    <col min="10244" max="10246" width="15.140625" style="137" bestFit="1" customWidth="1"/>
    <col min="10247" max="10247" width="16.140625" style="137" customWidth="1"/>
    <col min="10248" max="10248" width="21" style="137" customWidth="1"/>
    <col min="10249" max="10260" width="9.28515625" style="137" customWidth="1"/>
    <col min="10261" max="10496" width="11.42578125" style="137"/>
    <col min="10497" max="10497" width="7.7109375" style="137" customWidth="1"/>
    <col min="10498" max="10498" width="11.7109375" style="137" customWidth="1"/>
    <col min="10499" max="10499" width="11.5703125" style="137" customWidth="1"/>
    <col min="10500" max="10502" width="15.140625" style="137" bestFit="1" customWidth="1"/>
    <col min="10503" max="10503" width="16.140625" style="137" customWidth="1"/>
    <col min="10504" max="10504" width="21" style="137" customWidth="1"/>
    <col min="10505" max="10516" width="9.28515625" style="137" customWidth="1"/>
    <col min="10517" max="10752" width="11.42578125" style="137"/>
    <col min="10753" max="10753" width="7.7109375" style="137" customWidth="1"/>
    <col min="10754" max="10754" width="11.7109375" style="137" customWidth="1"/>
    <col min="10755" max="10755" width="11.5703125" style="137" customWidth="1"/>
    <col min="10756" max="10758" width="15.140625" style="137" bestFit="1" customWidth="1"/>
    <col min="10759" max="10759" width="16.140625" style="137" customWidth="1"/>
    <col min="10760" max="10760" width="21" style="137" customWidth="1"/>
    <col min="10761" max="10772" width="9.28515625" style="137" customWidth="1"/>
    <col min="10773" max="11008" width="11.42578125" style="137"/>
    <col min="11009" max="11009" width="7.7109375" style="137" customWidth="1"/>
    <col min="11010" max="11010" width="11.7109375" style="137" customWidth="1"/>
    <col min="11011" max="11011" width="11.5703125" style="137" customWidth="1"/>
    <col min="11012" max="11014" width="15.140625" style="137" bestFit="1" customWidth="1"/>
    <col min="11015" max="11015" width="16.140625" style="137" customWidth="1"/>
    <col min="11016" max="11016" width="21" style="137" customWidth="1"/>
    <col min="11017" max="11028" width="9.28515625" style="137" customWidth="1"/>
    <col min="11029" max="11264" width="11.42578125" style="137"/>
    <col min="11265" max="11265" width="7.7109375" style="137" customWidth="1"/>
    <col min="11266" max="11266" width="11.7109375" style="137" customWidth="1"/>
    <col min="11267" max="11267" width="11.5703125" style="137" customWidth="1"/>
    <col min="11268" max="11270" width="15.140625" style="137" bestFit="1" customWidth="1"/>
    <col min="11271" max="11271" width="16.140625" style="137" customWidth="1"/>
    <col min="11272" max="11272" width="21" style="137" customWidth="1"/>
    <col min="11273" max="11284" width="9.28515625" style="137" customWidth="1"/>
    <col min="11285" max="11520" width="11.42578125" style="137"/>
    <col min="11521" max="11521" width="7.7109375" style="137" customWidth="1"/>
    <col min="11522" max="11522" width="11.7109375" style="137" customWidth="1"/>
    <col min="11523" max="11523" width="11.5703125" style="137" customWidth="1"/>
    <col min="11524" max="11526" width="15.140625" style="137" bestFit="1" customWidth="1"/>
    <col min="11527" max="11527" width="16.140625" style="137" customWidth="1"/>
    <col min="11528" max="11528" width="21" style="137" customWidth="1"/>
    <col min="11529" max="11540" width="9.28515625" style="137" customWidth="1"/>
    <col min="11541" max="11776" width="11.42578125" style="137"/>
    <col min="11777" max="11777" width="7.7109375" style="137" customWidth="1"/>
    <col min="11778" max="11778" width="11.7109375" style="137" customWidth="1"/>
    <col min="11779" max="11779" width="11.5703125" style="137" customWidth="1"/>
    <col min="11780" max="11782" width="15.140625" style="137" bestFit="1" customWidth="1"/>
    <col min="11783" max="11783" width="16.140625" style="137" customWidth="1"/>
    <col min="11784" max="11784" width="21" style="137" customWidth="1"/>
    <col min="11785" max="11796" width="9.28515625" style="137" customWidth="1"/>
    <col min="11797" max="12032" width="11.42578125" style="137"/>
    <col min="12033" max="12033" width="7.7109375" style="137" customWidth="1"/>
    <col min="12034" max="12034" width="11.7109375" style="137" customWidth="1"/>
    <col min="12035" max="12035" width="11.5703125" style="137" customWidth="1"/>
    <col min="12036" max="12038" width="15.140625" style="137" bestFit="1" customWidth="1"/>
    <col min="12039" max="12039" width="16.140625" style="137" customWidth="1"/>
    <col min="12040" max="12040" width="21" style="137" customWidth="1"/>
    <col min="12041" max="12052" width="9.28515625" style="137" customWidth="1"/>
    <col min="12053" max="12288" width="11.42578125" style="137"/>
    <col min="12289" max="12289" width="7.7109375" style="137" customWidth="1"/>
    <col min="12290" max="12290" width="11.7109375" style="137" customWidth="1"/>
    <col min="12291" max="12291" width="11.5703125" style="137" customWidth="1"/>
    <col min="12292" max="12294" width="15.140625" style="137" bestFit="1" customWidth="1"/>
    <col min="12295" max="12295" width="16.140625" style="137" customWidth="1"/>
    <col min="12296" max="12296" width="21" style="137" customWidth="1"/>
    <col min="12297" max="12308" width="9.28515625" style="137" customWidth="1"/>
    <col min="12309" max="12544" width="11.42578125" style="137"/>
    <col min="12545" max="12545" width="7.7109375" style="137" customWidth="1"/>
    <col min="12546" max="12546" width="11.7109375" style="137" customWidth="1"/>
    <col min="12547" max="12547" width="11.5703125" style="137" customWidth="1"/>
    <col min="12548" max="12550" width="15.140625" style="137" bestFit="1" customWidth="1"/>
    <col min="12551" max="12551" width="16.140625" style="137" customWidth="1"/>
    <col min="12552" max="12552" width="21" style="137" customWidth="1"/>
    <col min="12553" max="12564" width="9.28515625" style="137" customWidth="1"/>
    <col min="12565" max="12800" width="11.42578125" style="137"/>
    <col min="12801" max="12801" width="7.7109375" style="137" customWidth="1"/>
    <col min="12802" max="12802" width="11.7109375" style="137" customWidth="1"/>
    <col min="12803" max="12803" width="11.5703125" style="137" customWidth="1"/>
    <col min="12804" max="12806" width="15.140625" style="137" bestFit="1" customWidth="1"/>
    <col min="12807" max="12807" width="16.140625" style="137" customWidth="1"/>
    <col min="12808" max="12808" width="21" style="137" customWidth="1"/>
    <col min="12809" max="12820" width="9.28515625" style="137" customWidth="1"/>
    <col min="12821" max="13056" width="11.42578125" style="137"/>
    <col min="13057" max="13057" width="7.7109375" style="137" customWidth="1"/>
    <col min="13058" max="13058" width="11.7109375" style="137" customWidth="1"/>
    <col min="13059" max="13059" width="11.5703125" style="137" customWidth="1"/>
    <col min="13060" max="13062" width="15.140625" style="137" bestFit="1" customWidth="1"/>
    <col min="13063" max="13063" width="16.140625" style="137" customWidth="1"/>
    <col min="13064" max="13064" width="21" style="137" customWidth="1"/>
    <col min="13065" max="13076" width="9.28515625" style="137" customWidth="1"/>
    <col min="13077" max="13312" width="11.42578125" style="137"/>
    <col min="13313" max="13313" width="7.7109375" style="137" customWidth="1"/>
    <col min="13314" max="13314" width="11.7109375" style="137" customWidth="1"/>
    <col min="13315" max="13315" width="11.5703125" style="137" customWidth="1"/>
    <col min="13316" max="13318" width="15.140625" style="137" bestFit="1" customWidth="1"/>
    <col min="13319" max="13319" width="16.140625" style="137" customWidth="1"/>
    <col min="13320" max="13320" width="21" style="137" customWidth="1"/>
    <col min="13321" max="13332" width="9.28515625" style="137" customWidth="1"/>
    <col min="13333" max="13568" width="11.42578125" style="137"/>
    <col min="13569" max="13569" width="7.7109375" style="137" customWidth="1"/>
    <col min="13570" max="13570" width="11.7109375" style="137" customWidth="1"/>
    <col min="13571" max="13571" width="11.5703125" style="137" customWidth="1"/>
    <col min="13572" max="13574" width="15.140625" style="137" bestFit="1" customWidth="1"/>
    <col min="13575" max="13575" width="16.140625" style="137" customWidth="1"/>
    <col min="13576" max="13576" width="21" style="137" customWidth="1"/>
    <col min="13577" max="13588" width="9.28515625" style="137" customWidth="1"/>
    <col min="13589" max="13824" width="11.42578125" style="137"/>
    <col min="13825" max="13825" width="7.7109375" style="137" customWidth="1"/>
    <col min="13826" max="13826" width="11.7109375" style="137" customWidth="1"/>
    <col min="13827" max="13827" width="11.5703125" style="137" customWidth="1"/>
    <col min="13828" max="13830" width="15.140625" style="137" bestFit="1" customWidth="1"/>
    <col min="13831" max="13831" width="16.140625" style="137" customWidth="1"/>
    <col min="13832" max="13832" width="21" style="137" customWidth="1"/>
    <col min="13833" max="13844" width="9.28515625" style="137" customWidth="1"/>
    <col min="13845" max="14080" width="11.42578125" style="137"/>
    <col min="14081" max="14081" width="7.7109375" style="137" customWidth="1"/>
    <col min="14082" max="14082" width="11.7109375" style="137" customWidth="1"/>
    <col min="14083" max="14083" width="11.5703125" style="137" customWidth="1"/>
    <col min="14084" max="14086" width="15.140625" style="137" bestFit="1" customWidth="1"/>
    <col min="14087" max="14087" width="16.140625" style="137" customWidth="1"/>
    <col min="14088" max="14088" width="21" style="137" customWidth="1"/>
    <col min="14089" max="14100" width="9.28515625" style="137" customWidth="1"/>
    <col min="14101" max="14336" width="11.42578125" style="137"/>
    <col min="14337" max="14337" width="7.7109375" style="137" customWidth="1"/>
    <col min="14338" max="14338" width="11.7109375" style="137" customWidth="1"/>
    <col min="14339" max="14339" width="11.5703125" style="137" customWidth="1"/>
    <col min="14340" max="14342" width="15.140625" style="137" bestFit="1" customWidth="1"/>
    <col min="14343" max="14343" width="16.140625" style="137" customWidth="1"/>
    <col min="14344" max="14344" width="21" style="137" customWidth="1"/>
    <col min="14345" max="14356" width="9.28515625" style="137" customWidth="1"/>
    <col min="14357" max="14592" width="11.42578125" style="137"/>
    <col min="14593" max="14593" width="7.7109375" style="137" customWidth="1"/>
    <col min="14594" max="14594" width="11.7109375" style="137" customWidth="1"/>
    <col min="14595" max="14595" width="11.5703125" style="137" customWidth="1"/>
    <col min="14596" max="14598" width="15.140625" style="137" bestFit="1" customWidth="1"/>
    <col min="14599" max="14599" width="16.140625" style="137" customWidth="1"/>
    <col min="14600" max="14600" width="21" style="137" customWidth="1"/>
    <col min="14601" max="14612" width="9.28515625" style="137" customWidth="1"/>
    <col min="14613" max="14848" width="11.42578125" style="137"/>
    <col min="14849" max="14849" width="7.7109375" style="137" customWidth="1"/>
    <col min="14850" max="14850" width="11.7109375" style="137" customWidth="1"/>
    <col min="14851" max="14851" width="11.5703125" style="137" customWidth="1"/>
    <col min="14852" max="14854" width="15.140625" style="137" bestFit="1" customWidth="1"/>
    <col min="14855" max="14855" width="16.140625" style="137" customWidth="1"/>
    <col min="14856" max="14856" width="21" style="137" customWidth="1"/>
    <col min="14857" max="14868" width="9.28515625" style="137" customWidth="1"/>
    <col min="14869" max="15104" width="11.42578125" style="137"/>
    <col min="15105" max="15105" width="7.7109375" style="137" customWidth="1"/>
    <col min="15106" max="15106" width="11.7109375" style="137" customWidth="1"/>
    <col min="15107" max="15107" width="11.5703125" style="137" customWidth="1"/>
    <col min="15108" max="15110" width="15.140625" style="137" bestFit="1" customWidth="1"/>
    <col min="15111" max="15111" width="16.140625" style="137" customWidth="1"/>
    <col min="15112" max="15112" width="21" style="137" customWidth="1"/>
    <col min="15113" max="15124" width="9.28515625" style="137" customWidth="1"/>
    <col min="15125" max="15360" width="11.42578125" style="137"/>
    <col min="15361" max="15361" width="7.7109375" style="137" customWidth="1"/>
    <col min="15362" max="15362" width="11.7109375" style="137" customWidth="1"/>
    <col min="15363" max="15363" width="11.5703125" style="137" customWidth="1"/>
    <col min="15364" max="15366" width="15.140625" style="137" bestFit="1" customWidth="1"/>
    <col min="15367" max="15367" width="16.140625" style="137" customWidth="1"/>
    <col min="15368" max="15368" width="21" style="137" customWidth="1"/>
    <col min="15369" max="15380" width="9.28515625" style="137" customWidth="1"/>
    <col min="15381" max="15616" width="11.42578125" style="137"/>
    <col min="15617" max="15617" width="7.7109375" style="137" customWidth="1"/>
    <col min="15618" max="15618" width="11.7109375" style="137" customWidth="1"/>
    <col min="15619" max="15619" width="11.5703125" style="137" customWidth="1"/>
    <col min="15620" max="15622" width="15.140625" style="137" bestFit="1" customWidth="1"/>
    <col min="15623" max="15623" width="16.140625" style="137" customWidth="1"/>
    <col min="15624" max="15624" width="21" style="137" customWidth="1"/>
    <col min="15625" max="15636" width="9.28515625" style="137" customWidth="1"/>
    <col min="15637" max="15872" width="11.42578125" style="137"/>
    <col min="15873" max="15873" width="7.7109375" style="137" customWidth="1"/>
    <col min="15874" max="15874" width="11.7109375" style="137" customWidth="1"/>
    <col min="15875" max="15875" width="11.5703125" style="137" customWidth="1"/>
    <col min="15876" max="15878" width="15.140625" style="137" bestFit="1" customWidth="1"/>
    <col min="15879" max="15879" width="16.140625" style="137" customWidth="1"/>
    <col min="15880" max="15880" width="21" style="137" customWidth="1"/>
    <col min="15881" max="15892" width="9.28515625" style="137" customWidth="1"/>
    <col min="15893" max="16128" width="11.42578125" style="137"/>
    <col min="16129" max="16129" width="7.7109375" style="137" customWidth="1"/>
    <col min="16130" max="16130" width="11.7109375" style="137" customWidth="1"/>
    <col min="16131" max="16131" width="11.5703125" style="137" customWidth="1"/>
    <col min="16132" max="16134" width="15.140625" style="137" bestFit="1" customWidth="1"/>
    <col min="16135" max="16135" width="16.140625" style="137" customWidth="1"/>
    <col min="16136" max="16136" width="21" style="137" customWidth="1"/>
    <col min="16137" max="16148" width="9.28515625" style="137" customWidth="1"/>
    <col min="16149" max="16384" width="11.42578125" style="137"/>
  </cols>
  <sheetData>
    <row r="1" spans="1:19" s="130" customFormat="1" ht="12.75" x14ac:dyDescent="0.2">
      <c r="B1" s="131"/>
      <c r="C1" s="131"/>
      <c r="D1" s="131"/>
      <c r="E1" s="131"/>
      <c r="F1" s="131"/>
      <c r="G1" s="131"/>
      <c r="H1" s="131"/>
      <c r="I1" s="131"/>
      <c r="J1" s="131"/>
      <c r="K1" s="131"/>
      <c r="L1" s="131"/>
      <c r="M1" s="131"/>
      <c r="N1" s="131"/>
      <c r="O1" s="131"/>
    </row>
    <row r="2" spans="1:19" s="133" customFormat="1" ht="12.75" x14ac:dyDescent="0.2">
      <c r="A2" s="40" t="s">
        <v>161</v>
      </c>
      <c r="B2" s="132"/>
      <c r="C2" s="132"/>
      <c r="D2" s="132"/>
      <c r="E2" s="132"/>
      <c r="F2" s="132"/>
      <c r="G2" s="132"/>
      <c r="H2" s="132"/>
      <c r="I2" s="132"/>
      <c r="J2" s="132"/>
      <c r="K2" s="132"/>
      <c r="L2" s="132"/>
      <c r="M2" s="132"/>
      <c r="N2" s="132"/>
      <c r="O2" s="132"/>
    </row>
    <row r="3" spans="1:19" s="130" customFormat="1" ht="12.75" x14ac:dyDescent="0.2">
      <c r="B3" s="131"/>
      <c r="C3" s="131"/>
      <c r="D3" s="131"/>
      <c r="E3" s="131"/>
      <c r="F3" s="131"/>
      <c r="G3" s="131"/>
      <c r="H3" s="131"/>
      <c r="I3" s="131"/>
      <c r="J3" s="131"/>
      <c r="K3" s="131"/>
      <c r="L3" s="131"/>
      <c r="M3" s="131"/>
      <c r="N3" s="131"/>
      <c r="O3" s="131"/>
    </row>
    <row r="4" spans="1:19" s="130" customFormat="1" ht="12.75" x14ac:dyDescent="0.2">
      <c r="B4" s="131"/>
      <c r="C4" s="131"/>
      <c r="D4" s="131"/>
      <c r="E4" s="131"/>
      <c r="F4" s="131"/>
      <c r="G4" s="131"/>
      <c r="H4" s="131"/>
      <c r="I4" s="131"/>
      <c r="J4" s="131"/>
      <c r="K4" s="131"/>
      <c r="L4" s="131"/>
      <c r="M4" s="131"/>
      <c r="N4" s="131"/>
      <c r="O4" s="131"/>
    </row>
    <row r="5" spans="1:19" s="135" customFormat="1" ht="12.75" x14ac:dyDescent="0.2">
      <c r="A5" s="180" t="s">
        <v>193</v>
      </c>
      <c r="B5" s="180"/>
      <c r="C5" s="181"/>
      <c r="D5" s="181"/>
      <c r="E5" s="181"/>
      <c r="F5" s="181"/>
      <c r="G5" s="181"/>
      <c r="H5" s="181"/>
      <c r="I5" s="181"/>
      <c r="J5" s="181"/>
      <c r="K5" s="181"/>
      <c r="L5" s="181"/>
      <c r="M5" s="182"/>
      <c r="N5" s="182"/>
      <c r="O5" s="182"/>
      <c r="P5" s="182"/>
      <c r="Q5" s="182"/>
      <c r="R5" s="182"/>
      <c r="S5" s="182"/>
    </row>
    <row r="6" spans="1:19" ht="3" customHeight="1" x14ac:dyDescent="0.2">
      <c r="A6" s="183"/>
      <c r="B6" s="183"/>
      <c r="C6" s="183"/>
      <c r="D6" s="183"/>
      <c r="E6" s="183"/>
      <c r="F6" s="183"/>
      <c r="G6" s="183"/>
      <c r="H6" s="183"/>
      <c r="I6" s="183"/>
      <c r="J6" s="183"/>
      <c r="K6" s="183"/>
      <c r="L6" s="183"/>
      <c r="M6" s="184"/>
      <c r="N6" s="184"/>
      <c r="O6" s="184"/>
      <c r="P6" s="184"/>
      <c r="Q6" s="184"/>
      <c r="R6" s="184"/>
      <c r="S6" s="184"/>
    </row>
    <row r="7" spans="1:19" s="140" customFormat="1" ht="24" x14ac:dyDescent="0.2">
      <c r="A7" s="138"/>
      <c r="B7" s="139" t="s">
        <v>59</v>
      </c>
      <c r="C7" s="139" t="s">
        <v>27</v>
      </c>
      <c r="D7" s="139" t="s">
        <v>60</v>
      </c>
      <c r="E7" s="139" t="s">
        <v>57</v>
      </c>
    </row>
    <row r="8" spans="1:19" x14ac:dyDescent="0.2">
      <c r="A8" s="144">
        <v>2004</v>
      </c>
      <c r="B8" s="153">
        <v>6029652</v>
      </c>
      <c r="C8" s="359">
        <v>194556025</v>
      </c>
      <c r="D8" s="217">
        <v>1134289524.8799999</v>
      </c>
      <c r="E8" s="148">
        <v>5.8301433989515354</v>
      </c>
      <c r="H8" s="149"/>
    </row>
    <row r="9" spans="1:19" x14ac:dyDescent="0.2">
      <c r="A9" s="144">
        <v>2005</v>
      </c>
      <c r="B9" s="153">
        <v>6063608</v>
      </c>
      <c r="C9" s="359">
        <v>174436306</v>
      </c>
      <c r="D9" s="217">
        <v>1026489216.96</v>
      </c>
      <c r="E9" s="148">
        <v>5.8846076284142361</v>
      </c>
      <c r="H9" s="149"/>
    </row>
    <row r="10" spans="1:19" x14ac:dyDescent="0.2">
      <c r="A10" s="144">
        <v>2006</v>
      </c>
      <c r="B10" s="155">
        <v>6215079</v>
      </c>
      <c r="C10" s="359">
        <v>187521758</v>
      </c>
      <c r="D10" s="217">
        <v>1115437650.52</v>
      </c>
      <c r="E10" s="148">
        <v>5.9483105449555351</v>
      </c>
      <c r="H10" s="149"/>
    </row>
    <row r="11" spans="1:19" x14ac:dyDescent="0.2">
      <c r="A11" s="144">
        <v>2007</v>
      </c>
      <c r="B11" s="153">
        <v>6263188</v>
      </c>
      <c r="C11" s="359">
        <v>176833986</v>
      </c>
      <c r="D11" s="217">
        <v>1054351480.5299999</v>
      </c>
      <c r="E11" s="148">
        <v>5.9623803341174462</v>
      </c>
      <c r="H11" s="149"/>
    </row>
    <row r="12" spans="1:19" x14ac:dyDescent="0.2">
      <c r="A12" s="144">
        <v>2008</v>
      </c>
      <c r="B12" s="153">
        <v>6546132</v>
      </c>
      <c r="C12" s="359">
        <v>188520360</v>
      </c>
      <c r="D12" s="217">
        <v>1134428050.2099998</v>
      </c>
      <c r="E12" s="148">
        <v>6.0175359850257015</v>
      </c>
      <c r="H12" s="149"/>
    </row>
    <row r="13" spans="1:19" s="159" customFormat="1" x14ac:dyDescent="0.2">
      <c r="A13" s="156">
        <v>2009</v>
      </c>
      <c r="B13" s="157">
        <v>6674829</v>
      </c>
      <c r="C13" s="359">
        <v>199709129</v>
      </c>
      <c r="D13" s="217">
        <v>1226818264.5</v>
      </c>
      <c r="E13" s="158">
        <v>6.1430254622962179</v>
      </c>
      <c r="H13" s="160"/>
    </row>
    <row r="14" spans="1:19" s="159" customFormat="1" x14ac:dyDescent="0.2">
      <c r="A14" s="156">
        <v>2010</v>
      </c>
      <c r="B14" s="157">
        <v>6803279</v>
      </c>
      <c r="C14" s="359">
        <v>205108257</v>
      </c>
      <c r="D14" s="217">
        <v>1298590388.04</v>
      </c>
      <c r="E14" s="158">
        <v>6.3312438369558182</v>
      </c>
      <c r="H14" s="160"/>
    </row>
    <row r="15" spans="1:19" s="159" customFormat="1" x14ac:dyDescent="0.2">
      <c r="A15" s="156">
        <v>2011</v>
      </c>
      <c r="B15" s="157">
        <v>6994075</v>
      </c>
      <c r="C15" s="359">
        <v>214728568</v>
      </c>
      <c r="D15" s="217">
        <v>1356903933.2</v>
      </c>
      <c r="E15" s="158">
        <v>6.3191588610603509</v>
      </c>
      <c r="H15" s="160"/>
    </row>
    <row r="16" spans="1:19" s="159" customFormat="1" x14ac:dyDescent="0.2">
      <c r="A16" s="156">
        <v>2012</v>
      </c>
      <c r="B16" s="157">
        <v>7099414</v>
      </c>
      <c r="C16" s="359">
        <v>201057375</v>
      </c>
      <c r="D16" s="217">
        <v>1288790212.9199998</v>
      </c>
      <c r="E16" s="158">
        <v>6.4100618687576114</v>
      </c>
      <c r="H16" s="160"/>
    </row>
    <row r="17" spans="1:8" s="159" customFormat="1" x14ac:dyDescent="0.2">
      <c r="A17" s="156">
        <v>2013</v>
      </c>
      <c r="B17" s="157">
        <v>7205589</v>
      </c>
      <c r="C17" s="359">
        <v>191063734</v>
      </c>
      <c r="D17" s="217">
        <v>1232689452.21</v>
      </c>
      <c r="E17" s="158">
        <v>6.4517186302346632</v>
      </c>
      <c r="H17" s="160"/>
    </row>
    <row r="18" spans="1:8" x14ac:dyDescent="0.2">
      <c r="A18" s="156">
        <v>2014</v>
      </c>
      <c r="B18" s="157">
        <v>7504612</v>
      </c>
      <c r="C18" s="359">
        <v>205685917</v>
      </c>
      <c r="D18" s="217">
        <v>1307365685.3299999</v>
      </c>
      <c r="E18" s="158">
        <v>6.3561263911422774</v>
      </c>
    </row>
    <row r="19" spans="1:8" x14ac:dyDescent="0.2">
      <c r="A19" s="156">
        <v>2015</v>
      </c>
      <c r="B19" s="157">
        <v>7702626</v>
      </c>
      <c r="C19" s="359">
        <v>202244120</v>
      </c>
      <c r="D19" s="217">
        <v>1309733093.4200001</v>
      </c>
      <c r="E19" s="158">
        <v>6.4760008519407144</v>
      </c>
    </row>
    <row r="20" spans="1:8" x14ac:dyDescent="0.2">
      <c r="A20" s="156">
        <v>2016</v>
      </c>
      <c r="B20" s="157">
        <v>7930150</v>
      </c>
      <c r="C20" s="359">
        <v>209720281</v>
      </c>
      <c r="D20" s="217">
        <v>1366354795.77</v>
      </c>
      <c r="E20" s="158">
        <v>6.5151295299380223</v>
      </c>
    </row>
    <row r="21" spans="1:8" x14ac:dyDescent="0.2">
      <c r="A21" s="156">
        <v>2017</v>
      </c>
      <c r="B21" s="157">
        <v>8070791</v>
      </c>
      <c r="C21" s="359">
        <v>205830255</v>
      </c>
      <c r="D21" s="217">
        <v>1357611943.9200001</v>
      </c>
      <c r="E21" s="158">
        <v>6.595784200529704</v>
      </c>
    </row>
    <row r="22" spans="1:8" x14ac:dyDescent="0.2">
      <c r="A22" s="156">
        <v>2018</v>
      </c>
      <c r="B22" s="157">
        <v>8334393.0000000009</v>
      </c>
      <c r="C22" s="359">
        <v>197069461</v>
      </c>
      <c r="D22" s="217">
        <v>1309877097.6200001</v>
      </c>
      <c r="E22" s="158">
        <v>6.6467787092592703</v>
      </c>
    </row>
    <row r="23" spans="1:8" x14ac:dyDescent="0.2">
      <c r="A23" s="275"/>
      <c r="B23" s="354"/>
      <c r="C23" s="360"/>
      <c r="D23" s="355"/>
      <c r="E23" s="356"/>
    </row>
    <row r="24" spans="1:8" x14ac:dyDescent="0.2">
      <c r="A24" s="161"/>
      <c r="C24" s="149"/>
      <c r="D24" s="208"/>
    </row>
    <row r="25" spans="1:8" ht="12.75" x14ac:dyDescent="0.2">
      <c r="A25" s="180" t="s">
        <v>194</v>
      </c>
      <c r="B25" s="180"/>
      <c r="C25" s="361"/>
      <c r="D25" s="226"/>
      <c r="E25" s="181"/>
    </row>
    <row r="26" spans="1:8" ht="4.5" customHeight="1" x14ac:dyDescent="0.2">
      <c r="A26" s="183"/>
      <c r="B26" s="183"/>
      <c r="C26" s="362"/>
      <c r="D26" s="227"/>
      <c r="E26" s="183"/>
    </row>
    <row r="27" spans="1:8" ht="24" x14ac:dyDescent="0.2">
      <c r="A27" s="138"/>
      <c r="B27" s="139" t="s">
        <v>59</v>
      </c>
      <c r="C27" s="363" t="s">
        <v>27</v>
      </c>
      <c r="D27" s="228" t="s">
        <v>60</v>
      </c>
      <c r="E27" s="139" t="s">
        <v>57</v>
      </c>
    </row>
    <row r="28" spans="1:8" x14ac:dyDescent="0.2">
      <c r="A28" s="144">
        <v>2004</v>
      </c>
      <c r="B28" s="153">
        <v>24074</v>
      </c>
      <c r="C28" s="146">
        <v>1256684</v>
      </c>
      <c r="D28" s="185">
        <v>5392910.6300000008</v>
      </c>
      <c r="E28" s="148">
        <v>4.2913816281579145</v>
      </c>
      <c r="G28" s="218"/>
    </row>
    <row r="29" spans="1:8" x14ac:dyDescent="0.2">
      <c r="A29" s="144">
        <v>2005</v>
      </c>
      <c r="B29" s="153">
        <v>23508</v>
      </c>
      <c r="C29" s="154">
        <v>1166834</v>
      </c>
      <c r="D29" s="229">
        <v>5180704.25</v>
      </c>
      <c r="E29" s="148">
        <v>4.4399668247582778</v>
      </c>
      <c r="G29" s="218"/>
    </row>
    <row r="30" spans="1:8" x14ac:dyDescent="0.2">
      <c r="A30" s="144">
        <v>2006</v>
      </c>
      <c r="B30" s="153">
        <v>23572.999999999996</v>
      </c>
      <c r="C30" s="154">
        <v>1178507</v>
      </c>
      <c r="D30" s="229">
        <v>4921987.6800000006</v>
      </c>
      <c r="E30" s="148">
        <v>4.176460284071287</v>
      </c>
      <c r="G30" s="218"/>
    </row>
    <row r="31" spans="1:8" x14ac:dyDescent="0.2">
      <c r="A31" s="144">
        <v>2007</v>
      </c>
      <c r="B31" s="153">
        <v>32073</v>
      </c>
      <c r="C31" s="154">
        <v>1617269</v>
      </c>
      <c r="D31" s="229">
        <v>7345584.7800000003</v>
      </c>
      <c r="E31" s="148">
        <v>4.5419684542274661</v>
      </c>
      <c r="G31" s="218"/>
    </row>
    <row r="32" spans="1:8" x14ac:dyDescent="0.2">
      <c r="A32" s="144">
        <v>2008</v>
      </c>
      <c r="B32" s="153">
        <v>34565</v>
      </c>
      <c r="C32" s="154">
        <v>1726079.0000000002</v>
      </c>
      <c r="D32" s="229">
        <v>7857639.1300000008</v>
      </c>
      <c r="E32" s="148">
        <v>4.5523056186883677</v>
      </c>
    </row>
    <row r="33" spans="1:7" x14ac:dyDescent="0.2">
      <c r="A33" s="156">
        <v>2009</v>
      </c>
      <c r="B33" s="153">
        <v>32128.000000000004</v>
      </c>
      <c r="C33" s="154">
        <v>1754922.9999999998</v>
      </c>
      <c r="D33" s="229">
        <v>7885033.040000001</v>
      </c>
      <c r="E33" s="148">
        <v>4.4930934519634205</v>
      </c>
    </row>
    <row r="34" spans="1:7" x14ac:dyDescent="0.2">
      <c r="A34" s="156">
        <v>2010</v>
      </c>
      <c r="B34" s="153">
        <v>39533</v>
      </c>
      <c r="C34" s="154">
        <v>1790499</v>
      </c>
      <c r="D34" s="229">
        <v>7659329.0499999989</v>
      </c>
      <c r="E34" s="148">
        <v>4.2777622606882213</v>
      </c>
    </row>
    <row r="35" spans="1:7" x14ac:dyDescent="0.2">
      <c r="A35" s="156">
        <v>2011</v>
      </c>
      <c r="B35" s="153">
        <v>42991</v>
      </c>
      <c r="C35" s="154">
        <v>1970371.0000000002</v>
      </c>
      <c r="D35" s="229">
        <v>8652140.3600000013</v>
      </c>
      <c r="E35" s="148">
        <v>4.3911224637390625</v>
      </c>
      <c r="G35" s="218"/>
    </row>
    <row r="36" spans="1:7" x14ac:dyDescent="0.2">
      <c r="A36" s="156">
        <v>2012</v>
      </c>
      <c r="B36" s="153">
        <v>43983.999999999993</v>
      </c>
      <c r="C36" s="154">
        <v>2005829.0000000005</v>
      </c>
      <c r="D36" s="229">
        <v>8681518.5899999999</v>
      </c>
      <c r="E36" s="148">
        <v>4.3281449166404506</v>
      </c>
      <c r="G36" s="218"/>
    </row>
    <row r="37" spans="1:7" s="159" customFormat="1" x14ac:dyDescent="0.2">
      <c r="A37" s="156">
        <v>2013</v>
      </c>
      <c r="B37" s="157">
        <v>53516.999999999993</v>
      </c>
      <c r="C37" s="154">
        <v>2085969.9999999998</v>
      </c>
      <c r="D37" s="229">
        <v>8803750.1500000004</v>
      </c>
      <c r="E37" s="158">
        <v>4.2204586595205118</v>
      </c>
      <c r="G37" s="234"/>
    </row>
    <row r="38" spans="1:7" s="159" customFormat="1" x14ac:dyDescent="0.2">
      <c r="A38" s="156">
        <v>2014</v>
      </c>
      <c r="B38" s="157">
        <v>65165</v>
      </c>
      <c r="C38" s="154">
        <v>2338520.9999999995</v>
      </c>
      <c r="D38" s="229">
        <v>9432317.3100000005</v>
      </c>
      <c r="E38" s="158">
        <v>4.0334541832209343</v>
      </c>
      <c r="G38" s="234"/>
    </row>
    <row r="39" spans="1:7" s="159" customFormat="1" x14ac:dyDescent="0.2">
      <c r="A39" s="156">
        <v>2015</v>
      </c>
      <c r="B39" s="157">
        <v>67044</v>
      </c>
      <c r="C39" s="154">
        <v>2306345</v>
      </c>
      <c r="D39" s="229">
        <v>9166896.6499999985</v>
      </c>
      <c r="E39" s="158">
        <v>3.9746424103939342</v>
      </c>
      <c r="G39" s="234"/>
    </row>
    <row r="40" spans="1:7" x14ac:dyDescent="0.2">
      <c r="A40" s="156">
        <v>2016</v>
      </c>
      <c r="B40" s="157">
        <v>73396</v>
      </c>
      <c r="C40" s="359">
        <v>2729058</v>
      </c>
      <c r="D40" s="217">
        <v>10284985.859999999</v>
      </c>
      <c r="E40" s="158">
        <v>3.768694494583845</v>
      </c>
    </row>
    <row r="41" spans="1:7" x14ac:dyDescent="0.2">
      <c r="A41" s="156">
        <v>2017</v>
      </c>
      <c r="B41" s="157">
        <v>79723.000000000015</v>
      </c>
      <c r="C41" s="154">
        <v>2778514</v>
      </c>
      <c r="D41" s="229">
        <v>10653773.620000001</v>
      </c>
      <c r="E41" s="158">
        <v>3.834342249130291</v>
      </c>
    </row>
    <row r="42" spans="1:7" x14ac:dyDescent="0.2">
      <c r="A42" s="156">
        <v>2018</v>
      </c>
      <c r="B42" s="157">
        <v>99116</v>
      </c>
      <c r="C42" s="359">
        <v>3178448</v>
      </c>
      <c r="D42" s="217">
        <v>13076928.780000001</v>
      </c>
      <c r="E42" s="158">
        <v>4.114249715584462</v>
      </c>
    </row>
    <row r="43" spans="1:7" s="159" customFormat="1" x14ac:dyDescent="0.2">
      <c r="A43" s="275"/>
      <c r="B43" s="354"/>
      <c r="C43" s="357"/>
      <c r="D43" s="358"/>
      <c r="E43" s="356"/>
      <c r="G43" s="234"/>
    </row>
    <row r="44" spans="1:7" x14ac:dyDescent="0.2">
      <c r="C44" s="220"/>
      <c r="D44" s="208"/>
      <c r="G44" s="218"/>
    </row>
    <row r="45" spans="1:7" ht="12.75" x14ac:dyDescent="0.2">
      <c r="A45" s="180" t="s">
        <v>195</v>
      </c>
      <c r="B45" s="180"/>
      <c r="C45" s="221"/>
      <c r="D45" s="226"/>
      <c r="E45" s="181"/>
      <c r="G45" s="218"/>
    </row>
    <row r="46" spans="1:7" ht="4.5" customHeight="1" x14ac:dyDescent="0.2">
      <c r="A46" s="183"/>
      <c r="B46" s="183"/>
      <c r="C46" s="222"/>
      <c r="D46" s="227"/>
      <c r="E46" s="183"/>
      <c r="G46" s="218"/>
    </row>
    <row r="47" spans="1:7" ht="24" x14ac:dyDescent="0.2">
      <c r="A47" s="138"/>
      <c r="B47" s="139" t="s">
        <v>59</v>
      </c>
      <c r="C47" s="223" t="s">
        <v>27</v>
      </c>
      <c r="D47" s="228" t="s">
        <v>60</v>
      </c>
      <c r="E47" s="139" t="s">
        <v>57</v>
      </c>
      <c r="G47" s="218"/>
    </row>
    <row r="48" spans="1:7" x14ac:dyDescent="0.2">
      <c r="A48" s="144">
        <v>2004</v>
      </c>
      <c r="B48" s="153">
        <v>691</v>
      </c>
      <c r="C48" s="224">
        <v>32604</v>
      </c>
      <c r="D48" s="185">
        <v>157116.87000000002</v>
      </c>
      <c r="E48" s="148">
        <v>4.8189446080235561</v>
      </c>
      <c r="G48" s="218"/>
    </row>
    <row r="49" spans="1:7" x14ac:dyDescent="0.2">
      <c r="A49" s="144">
        <v>2005</v>
      </c>
      <c r="B49" s="153">
        <v>721</v>
      </c>
      <c r="C49" s="225">
        <v>27822</v>
      </c>
      <c r="D49" s="229">
        <v>131949.81000000003</v>
      </c>
      <c r="E49" s="148">
        <v>4.7426428725469059</v>
      </c>
      <c r="G49" s="218"/>
    </row>
    <row r="50" spans="1:7" x14ac:dyDescent="0.2">
      <c r="A50" s="144">
        <v>2006</v>
      </c>
      <c r="B50" s="153">
        <v>1024</v>
      </c>
      <c r="C50" s="225">
        <v>61363</v>
      </c>
      <c r="D50" s="229">
        <v>289675.03000000003</v>
      </c>
      <c r="E50" s="148">
        <v>4.7206790737089133</v>
      </c>
      <c r="G50" s="218"/>
    </row>
    <row r="51" spans="1:7" x14ac:dyDescent="0.2">
      <c r="A51" s="144">
        <v>2007</v>
      </c>
      <c r="B51" s="153">
        <v>657</v>
      </c>
      <c r="C51" s="225">
        <v>32895</v>
      </c>
      <c r="D51" s="229">
        <v>172183.24000000002</v>
      </c>
      <c r="E51" s="148">
        <v>5.2343286213710298</v>
      </c>
      <c r="G51" s="218"/>
    </row>
    <row r="52" spans="1:7" x14ac:dyDescent="0.2">
      <c r="A52" s="144">
        <v>2008</v>
      </c>
      <c r="B52" s="153">
        <v>984</v>
      </c>
      <c r="C52" s="225">
        <v>62041</v>
      </c>
      <c r="D52" s="229">
        <v>607541.26</v>
      </c>
      <c r="E52" s="148">
        <v>9.7925768443448682</v>
      </c>
      <c r="G52" s="218"/>
    </row>
    <row r="53" spans="1:7" x14ac:dyDescent="0.2">
      <c r="A53" s="156">
        <v>2009</v>
      </c>
      <c r="B53" s="153">
        <v>1582</v>
      </c>
      <c r="C53" s="225">
        <v>159776</v>
      </c>
      <c r="D53" s="229">
        <v>2532382.6800000002</v>
      </c>
      <c r="E53" s="148">
        <v>15.849581163629082</v>
      </c>
      <c r="G53" s="218"/>
    </row>
    <row r="54" spans="1:7" x14ac:dyDescent="0.2">
      <c r="A54" s="156">
        <v>2010</v>
      </c>
      <c r="B54" s="153">
        <v>2002</v>
      </c>
      <c r="C54" s="225">
        <v>202349</v>
      </c>
      <c r="D54" s="229">
        <v>3694199.29</v>
      </c>
      <c r="E54" s="148">
        <v>18.256573000113665</v>
      </c>
      <c r="G54" s="218"/>
    </row>
    <row r="55" spans="1:7" x14ac:dyDescent="0.2">
      <c r="A55" s="156">
        <v>2011</v>
      </c>
      <c r="B55" s="153">
        <v>7418.9999999999991</v>
      </c>
      <c r="C55" s="225">
        <v>500096</v>
      </c>
      <c r="D55" s="229">
        <v>9179537.8300000001</v>
      </c>
      <c r="E55" s="148">
        <v>18.355551394132327</v>
      </c>
      <c r="G55" s="218"/>
    </row>
    <row r="56" spans="1:7" x14ac:dyDescent="0.2">
      <c r="A56" s="156">
        <v>2012</v>
      </c>
      <c r="B56" s="153">
        <v>8198</v>
      </c>
      <c r="C56" s="225">
        <v>520814.00000000006</v>
      </c>
      <c r="D56" s="229">
        <v>9007131.9499999993</v>
      </c>
      <c r="E56" s="148">
        <v>17.294335309726694</v>
      </c>
      <c r="G56" s="218"/>
    </row>
    <row r="57" spans="1:7" x14ac:dyDescent="0.2">
      <c r="A57" s="156">
        <v>2013</v>
      </c>
      <c r="B57" s="157">
        <v>9567</v>
      </c>
      <c r="C57" s="225">
        <v>590909</v>
      </c>
      <c r="D57" s="229">
        <v>9380336.6099999994</v>
      </c>
      <c r="E57" s="158">
        <v>15.874418243756653</v>
      </c>
      <c r="G57" s="218"/>
    </row>
    <row r="58" spans="1:7" x14ac:dyDescent="0.2">
      <c r="A58" s="156">
        <v>2014</v>
      </c>
      <c r="B58" s="157">
        <v>11715</v>
      </c>
      <c r="C58" s="225">
        <v>1054369</v>
      </c>
      <c r="D58" s="229">
        <v>16511406.360000001</v>
      </c>
      <c r="E58" s="158">
        <v>15.659988448067043</v>
      </c>
    </row>
    <row r="59" spans="1:7" x14ac:dyDescent="0.2">
      <c r="A59" s="156">
        <v>2015</v>
      </c>
      <c r="B59" s="157">
        <v>11154</v>
      </c>
      <c r="C59" s="225">
        <v>808252.99999999988</v>
      </c>
      <c r="D59" s="229">
        <v>12751218.050000001</v>
      </c>
      <c r="E59" s="158">
        <v>15.776270610811222</v>
      </c>
    </row>
    <row r="60" spans="1:7" x14ac:dyDescent="0.2">
      <c r="A60" s="156">
        <v>2016</v>
      </c>
      <c r="B60" s="157">
        <v>13975</v>
      </c>
      <c r="C60" s="219">
        <v>755230</v>
      </c>
      <c r="D60" s="217">
        <v>11807154.799999999</v>
      </c>
      <c r="E60" s="158">
        <v>15.63385299842432</v>
      </c>
    </row>
    <row r="61" spans="1:7" x14ac:dyDescent="0.2">
      <c r="A61" s="156">
        <v>2017</v>
      </c>
      <c r="B61" s="157">
        <v>13783</v>
      </c>
      <c r="C61" s="225">
        <v>762260</v>
      </c>
      <c r="D61" s="229">
        <v>12075267.24</v>
      </c>
      <c r="E61" s="158">
        <v>15.841402198724845</v>
      </c>
    </row>
    <row r="62" spans="1:7" x14ac:dyDescent="0.2">
      <c r="A62" s="156">
        <v>2018</v>
      </c>
      <c r="B62" s="157">
        <v>14954</v>
      </c>
      <c r="C62" s="219">
        <v>835269.99999999988</v>
      </c>
      <c r="D62" s="217">
        <v>13096343.960000001</v>
      </c>
      <c r="E62" s="158">
        <v>15.679174350808724</v>
      </c>
    </row>
  </sheetData>
  <hyperlinks>
    <hyperlink ref="A2" location="Sommaire!A1" display="Retour au menu &quot;Fréquentation&quot;" xr:uid="{00000000-0004-0000-0800-000000000000}"/>
  </hyperlink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72"/>
  <sheetViews>
    <sheetView workbookViewId="0"/>
  </sheetViews>
  <sheetFormatPr baseColWidth="10" defaultRowHeight="12" x14ac:dyDescent="0.2"/>
  <cols>
    <col min="1" max="1" width="17.42578125" style="15" customWidth="1"/>
    <col min="2" max="2" width="14" style="15" customWidth="1"/>
    <col min="3" max="3" width="16.42578125" style="15" customWidth="1"/>
    <col min="4" max="4" width="12.7109375" style="59" customWidth="1"/>
    <col min="5" max="5" width="7.42578125" style="9" customWidth="1"/>
    <col min="6" max="6" width="16" style="9" customWidth="1"/>
    <col min="7" max="16384" width="11.42578125" style="9"/>
  </cols>
  <sheetData>
    <row r="1" spans="1:6" s="10" customFormat="1" ht="12.75" x14ac:dyDescent="0.2">
      <c r="B1" s="23"/>
      <c r="C1" s="23"/>
      <c r="D1" s="25"/>
      <c r="E1" s="23"/>
      <c r="F1" s="23"/>
    </row>
    <row r="2" spans="1:6" s="29" customFormat="1" ht="12.75" x14ac:dyDescent="0.2">
      <c r="A2" s="27" t="s">
        <v>161</v>
      </c>
      <c r="B2" s="28"/>
      <c r="C2" s="28"/>
      <c r="D2" s="57"/>
      <c r="E2" s="28"/>
      <c r="F2" s="28"/>
    </row>
    <row r="3" spans="1:6" s="10" customFormat="1" ht="12.75" x14ac:dyDescent="0.2">
      <c r="B3" s="23"/>
      <c r="C3" s="23"/>
      <c r="D3" s="25"/>
      <c r="E3" s="23"/>
      <c r="F3" s="23"/>
    </row>
    <row r="4" spans="1:6" s="10" customFormat="1" ht="12.75" x14ac:dyDescent="0.2">
      <c r="B4" s="23"/>
      <c r="C4" s="23"/>
      <c r="D4" s="25"/>
      <c r="E4" s="23"/>
      <c r="F4" s="23"/>
    </row>
    <row r="5" spans="1:6" s="2" customFormat="1" ht="12.75" x14ac:dyDescent="0.2">
      <c r="A5" s="16" t="s">
        <v>142</v>
      </c>
      <c r="B5" s="16"/>
      <c r="C5" s="16"/>
      <c r="D5" s="58"/>
    </row>
    <row r="6" spans="1:6" ht="3" customHeight="1" x14ac:dyDescent="0.2"/>
    <row r="7" spans="1:6" s="13" customFormat="1" x14ac:dyDescent="0.2">
      <c r="A7" s="11" t="s">
        <v>44</v>
      </c>
      <c r="B7" s="12" t="s">
        <v>32</v>
      </c>
      <c r="C7" s="12" t="s">
        <v>33</v>
      </c>
      <c r="D7" s="12" t="s">
        <v>9</v>
      </c>
      <c r="E7" s="12" t="s">
        <v>20</v>
      </c>
    </row>
    <row r="8" spans="1:6" s="273" customFormat="1" x14ac:dyDescent="0.2">
      <c r="A8" s="17">
        <v>1949</v>
      </c>
      <c r="B8" s="200" t="s">
        <v>200</v>
      </c>
      <c r="C8" s="200" t="s">
        <v>200</v>
      </c>
      <c r="D8" s="200" t="s">
        <v>200</v>
      </c>
      <c r="E8" s="12" t="s">
        <v>200</v>
      </c>
    </row>
    <row r="9" spans="1:6" s="273" customFormat="1" x14ac:dyDescent="0.2">
      <c r="A9" s="17">
        <v>1950</v>
      </c>
      <c r="B9" s="200" t="s">
        <v>200</v>
      </c>
      <c r="C9" s="200" t="s">
        <v>200</v>
      </c>
      <c r="D9" s="200" t="s">
        <v>200</v>
      </c>
      <c r="E9" s="12" t="s">
        <v>200</v>
      </c>
    </row>
    <row r="10" spans="1:6" s="273" customFormat="1" x14ac:dyDescent="0.2">
      <c r="A10" s="17">
        <v>1951</v>
      </c>
      <c r="B10" s="200" t="s">
        <v>200</v>
      </c>
      <c r="C10" s="200" t="s">
        <v>200</v>
      </c>
      <c r="D10" s="200" t="s">
        <v>200</v>
      </c>
      <c r="E10" s="12" t="s">
        <v>200</v>
      </c>
    </row>
    <row r="11" spans="1:6" s="273" customFormat="1" x14ac:dyDescent="0.2">
      <c r="A11" s="17">
        <v>1952</v>
      </c>
      <c r="B11" s="200" t="s">
        <v>200</v>
      </c>
      <c r="C11" s="200" t="s">
        <v>200</v>
      </c>
      <c r="D11" s="200" t="s">
        <v>200</v>
      </c>
      <c r="E11" s="12" t="s">
        <v>200</v>
      </c>
    </row>
    <row r="12" spans="1:6" s="273" customFormat="1" x14ac:dyDescent="0.2">
      <c r="A12" s="17">
        <v>1953</v>
      </c>
      <c r="B12" s="200" t="s">
        <v>200</v>
      </c>
      <c r="C12" s="200" t="s">
        <v>200</v>
      </c>
      <c r="D12" s="200" t="s">
        <v>200</v>
      </c>
      <c r="E12" s="12" t="s">
        <v>200</v>
      </c>
    </row>
    <row r="13" spans="1:6" s="273" customFormat="1" x14ac:dyDescent="0.2">
      <c r="A13" s="17">
        <v>1954</v>
      </c>
      <c r="B13" s="200" t="s">
        <v>200</v>
      </c>
      <c r="C13" s="200" t="s">
        <v>200</v>
      </c>
      <c r="D13" s="200" t="s">
        <v>200</v>
      </c>
      <c r="E13" s="12" t="s">
        <v>200</v>
      </c>
    </row>
    <row r="14" spans="1:6" s="14" customFormat="1" x14ac:dyDescent="0.2">
      <c r="A14" s="17">
        <v>1955</v>
      </c>
      <c r="B14" s="18">
        <f>253+845</f>
        <v>1098</v>
      </c>
      <c r="C14" s="18">
        <f>68+1062</f>
        <v>1130</v>
      </c>
      <c r="D14" s="19">
        <v>1155</v>
      </c>
      <c r="E14" s="5">
        <f t="shared" ref="E14:E38" si="0">SUM(B14:D14)</f>
        <v>3383</v>
      </c>
    </row>
    <row r="15" spans="1:6" s="14" customFormat="1" x14ac:dyDescent="0.2">
      <c r="A15" s="17">
        <v>1956</v>
      </c>
      <c r="B15" s="18">
        <f>214+901</f>
        <v>1115</v>
      </c>
      <c r="C15" s="18">
        <f>65+1057</f>
        <v>1122</v>
      </c>
      <c r="D15" s="19">
        <v>1105</v>
      </c>
      <c r="E15" s="5">
        <f t="shared" si="0"/>
        <v>3342</v>
      </c>
    </row>
    <row r="16" spans="1:6" s="14" customFormat="1" x14ac:dyDescent="0.2">
      <c r="A16" s="17">
        <v>1957</v>
      </c>
      <c r="B16" s="18">
        <f>193+912</f>
        <v>1105</v>
      </c>
      <c r="C16" s="18">
        <f>90+1046</f>
        <v>1136</v>
      </c>
      <c r="D16" s="19">
        <v>1208</v>
      </c>
      <c r="E16" s="5">
        <f t="shared" si="0"/>
        <v>3449</v>
      </c>
    </row>
    <row r="17" spans="1:5" s="14" customFormat="1" x14ac:dyDescent="0.2">
      <c r="A17" s="17">
        <v>1958</v>
      </c>
      <c r="B17" s="18">
        <f>199+921</f>
        <v>1120</v>
      </c>
      <c r="C17" s="18">
        <f>104+1019</f>
        <v>1123</v>
      </c>
      <c r="D17" s="19">
        <v>1247</v>
      </c>
      <c r="E17" s="5">
        <f t="shared" si="0"/>
        <v>3490</v>
      </c>
    </row>
    <row r="18" spans="1:5" s="14" customFormat="1" x14ac:dyDescent="0.2">
      <c r="A18" s="17">
        <v>1959</v>
      </c>
      <c r="B18" s="18">
        <f>197+941</f>
        <v>1138</v>
      </c>
      <c r="C18" s="18">
        <f>106+1010</f>
        <v>1116</v>
      </c>
      <c r="D18" s="19">
        <v>1259</v>
      </c>
      <c r="E18" s="5">
        <f t="shared" si="0"/>
        <v>3513</v>
      </c>
    </row>
    <row r="19" spans="1:5" s="14" customFormat="1" x14ac:dyDescent="0.2">
      <c r="A19" s="17">
        <v>1960</v>
      </c>
      <c r="B19" s="18">
        <f>368+817</f>
        <v>1185</v>
      </c>
      <c r="C19" s="18">
        <f>228+844</f>
        <v>1072</v>
      </c>
      <c r="D19" s="19">
        <v>1323</v>
      </c>
      <c r="E19" s="5">
        <f t="shared" si="0"/>
        <v>3580</v>
      </c>
    </row>
    <row r="20" spans="1:5" s="14" customFormat="1" x14ac:dyDescent="0.2">
      <c r="A20" s="17">
        <v>1961</v>
      </c>
      <c r="B20" s="18">
        <f>369+862</f>
        <v>1231</v>
      </c>
      <c r="C20" s="18">
        <f>232+802</f>
        <v>1034</v>
      </c>
      <c r="D20" s="19">
        <v>1342</v>
      </c>
      <c r="E20" s="5">
        <f t="shared" si="0"/>
        <v>3607</v>
      </c>
    </row>
    <row r="21" spans="1:5" s="14" customFormat="1" x14ac:dyDescent="0.2">
      <c r="A21" s="17">
        <v>1962</v>
      </c>
      <c r="B21" s="18">
        <f>724+573</f>
        <v>1297</v>
      </c>
      <c r="C21" s="18">
        <f>653+408</f>
        <v>1061</v>
      </c>
      <c r="D21" s="19">
        <v>1343</v>
      </c>
      <c r="E21" s="5">
        <f t="shared" si="0"/>
        <v>3701</v>
      </c>
    </row>
    <row r="22" spans="1:5" s="14" customFormat="1" x14ac:dyDescent="0.2">
      <c r="A22" s="17">
        <v>1963</v>
      </c>
      <c r="B22" s="18">
        <f>759+589</f>
        <v>1348</v>
      </c>
      <c r="C22" s="18">
        <f>649+370</f>
        <v>1019</v>
      </c>
      <c r="D22" s="19">
        <v>1337</v>
      </c>
      <c r="E22" s="5">
        <f t="shared" si="0"/>
        <v>3704</v>
      </c>
    </row>
    <row r="23" spans="1:5" s="14" customFormat="1" x14ac:dyDescent="0.2">
      <c r="A23" s="17">
        <v>1964</v>
      </c>
      <c r="B23" s="18">
        <f>798+596</f>
        <v>1394</v>
      </c>
      <c r="C23" s="18">
        <f>664+372</f>
        <v>1036</v>
      </c>
      <c r="D23" s="19">
        <v>1434</v>
      </c>
      <c r="E23" s="5">
        <f t="shared" si="0"/>
        <v>3864</v>
      </c>
    </row>
    <row r="24" spans="1:5" s="14" customFormat="1" x14ac:dyDescent="0.2">
      <c r="A24" s="17">
        <v>1965</v>
      </c>
      <c r="B24" s="18">
        <f>861+591</f>
        <v>1452</v>
      </c>
      <c r="C24" s="18">
        <f>704+391</f>
        <v>1095</v>
      </c>
      <c r="D24" s="19">
        <v>1442</v>
      </c>
      <c r="E24" s="5">
        <f t="shared" si="0"/>
        <v>3989</v>
      </c>
    </row>
    <row r="25" spans="1:5" s="14" customFormat="1" x14ac:dyDescent="0.2">
      <c r="A25" s="17">
        <v>1966</v>
      </c>
      <c r="B25" s="18">
        <v>1467</v>
      </c>
      <c r="C25" s="18">
        <v>1131</v>
      </c>
      <c r="D25" s="19">
        <v>1480</v>
      </c>
      <c r="E25" s="5">
        <f t="shared" si="0"/>
        <v>4078</v>
      </c>
    </row>
    <row r="26" spans="1:5" s="14" customFormat="1" x14ac:dyDescent="0.2">
      <c r="A26" s="17">
        <v>1967</v>
      </c>
      <c r="B26" s="18">
        <v>1439</v>
      </c>
      <c r="C26" s="18">
        <v>1167</v>
      </c>
      <c r="D26" s="19">
        <v>1513</v>
      </c>
      <c r="E26" s="5">
        <f t="shared" si="0"/>
        <v>4119</v>
      </c>
    </row>
    <row r="27" spans="1:5" s="14" customFormat="1" x14ac:dyDescent="0.2">
      <c r="A27" s="17">
        <v>1968</v>
      </c>
      <c r="B27" s="18">
        <v>1373</v>
      </c>
      <c r="C27" s="18">
        <v>1243</v>
      </c>
      <c r="D27" s="19">
        <v>1577</v>
      </c>
      <c r="E27" s="5">
        <f t="shared" si="0"/>
        <v>4193</v>
      </c>
    </row>
    <row r="28" spans="1:5" s="14" customFormat="1" x14ac:dyDescent="0.2">
      <c r="A28" s="17">
        <v>1969</v>
      </c>
      <c r="B28" s="18">
        <v>1370</v>
      </c>
      <c r="C28" s="18">
        <v>1282</v>
      </c>
      <c r="D28" s="19">
        <v>1618</v>
      </c>
      <c r="E28" s="5">
        <f t="shared" si="0"/>
        <v>4270</v>
      </c>
    </row>
    <row r="29" spans="1:5" s="14" customFormat="1" x14ac:dyDescent="0.2">
      <c r="A29" s="17">
        <v>1970</v>
      </c>
      <c r="B29" s="18">
        <v>1338</v>
      </c>
      <c r="C29" s="18">
        <v>1289</v>
      </c>
      <c r="D29" s="19">
        <v>1638</v>
      </c>
      <c r="E29" s="5">
        <f t="shared" si="0"/>
        <v>4265</v>
      </c>
    </row>
    <row r="30" spans="1:5" s="14" customFormat="1" x14ac:dyDescent="0.2">
      <c r="A30" s="17">
        <v>1971</v>
      </c>
      <c r="B30" s="18">
        <v>1330</v>
      </c>
      <c r="C30" s="18">
        <v>1223</v>
      </c>
      <c r="D30" s="19">
        <v>1730</v>
      </c>
      <c r="E30" s="5">
        <f t="shared" si="0"/>
        <v>4283</v>
      </c>
    </row>
    <row r="31" spans="1:5" s="14" customFormat="1" x14ac:dyDescent="0.2">
      <c r="A31" s="17">
        <v>1972</v>
      </c>
      <c r="B31" s="18">
        <v>1326</v>
      </c>
      <c r="C31" s="18">
        <v>1256</v>
      </c>
      <c r="D31" s="19">
        <v>1832</v>
      </c>
      <c r="E31" s="5">
        <f t="shared" si="0"/>
        <v>4414</v>
      </c>
    </row>
    <row r="32" spans="1:5" s="14" customFormat="1" x14ac:dyDescent="0.2">
      <c r="A32" s="17">
        <v>1973</v>
      </c>
      <c r="B32" s="18">
        <v>1365</v>
      </c>
      <c r="C32" s="18">
        <v>1224</v>
      </c>
      <c r="D32" s="19">
        <v>1860</v>
      </c>
      <c r="E32" s="5">
        <f t="shared" si="0"/>
        <v>4449</v>
      </c>
    </row>
    <row r="33" spans="1:11" s="14" customFormat="1" x14ac:dyDescent="0.2">
      <c r="A33" s="17">
        <v>1974</v>
      </c>
      <c r="B33" s="18">
        <v>1390</v>
      </c>
      <c r="C33" s="18">
        <v>1275</v>
      </c>
      <c r="D33" s="19">
        <v>2045</v>
      </c>
      <c r="E33" s="5">
        <f t="shared" si="0"/>
        <v>4710</v>
      </c>
    </row>
    <row r="34" spans="1:11" s="14" customFormat="1" x14ac:dyDescent="0.2">
      <c r="A34" s="17">
        <v>1975</v>
      </c>
      <c r="B34" s="18">
        <v>1454</v>
      </c>
      <c r="C34" s="18">
        <v>1209</v>
      </c>
      <c r="D34" s="19">
        <v>2052</v>
      </c>
      <c r="E34" s="5">
        <f t="shared" si="0"/>
        <v>4715</v>
      </c>
    </row>
    <row r="35" spans="1:11" s="14" customFormat="1" x14ac:dyDescent="0.2">
      <c r="A35" s="17">
        <v>1976</v>
      </c>
      <c r="B35" s="18">
        <v>1507</v>
      </c>
      <c r="C35" s="18">
        <v>1281</v>
      </c>
      <c r="D35" s="19">
        <v>2078</v>
      </c>
      <c r="E35" s="5">
        <f t="shared" si="0"/>
        <v>4866</v>
      </c>
    </row>
    <row r="36" spans="1:11" s="14" customFormat="1" x14ac:dyDescent="0.2">
      <c r="A36" s="17">
        <v>1977</v>
      </c>
      <c r="B36" s="18">
        <v>1637</v>
      </c>
      <c r="C36" s="18">
        <v>1277</v>
      </c>
      <c r="D36" s="19">
        <v>2150</v>
      </c>
      <c r="E36" s="5">
        <f t="shared" si="0"/>
        <v>5064</v>
      </c>
    </row>
    <row r="37" spans="1:11" s="14" customFormat="1" x14ac:dyDescent="0.2">
      <c r="A37" s="17">
        <v>1978</v>
      </c>
      <c r="B37" s="18">
        <v>1701</v>
      </c>
      <c r="C37" s="18">
        <v>1255</v>
      </c>
      <c r="D37" s="19">
        <v>2128</v>
      </c>
      <c r="E37" s="5">
        <f t="shared" si="0"/>
        <v>5084</v>
      </c>
    </row>
    <row r="38" spans="1:11" s="14" customFormat="1" x14ac:dyDescent="0.2">
      <c r="A38" s="17">
        <v>1979</v>
      </c>
      <c r="B38" s="18">
        <v>1753</v>
      </c>
      <c r="C38" s="18">
        <v>1338</v>
      </c>
      <c r="D38" s="19">
        <v>2098</v>
      </c>
      <c r="E38" s="5">
        <f t="shared" si="0"/>
        <v>5189</v>
      </c>
    </row>
    <row r="39" spans="1:11" s="37" customFormat="1" ht="11.25" x14ac:dyDescent="0.2">
      <c r="A39" s="35"/>
      <c r="B39" s="36"/>
      <c r="C39" s="36"/>
      <c r="D39" s="60"/>
      <c r="E39" s="36"/>
      <c r="F39" s="36"/>
    </row>
    <row r="41" spans="1:11" s="45" customFormat="1" x14ac:dyDescent="0.2">
      <c r="A41" s="43" t="s">
        <v>31</v>
      </c>
      <c r="B41" s="12" t="s">
        <v>32</v>
      </c>
      <c r="C41" s="12" t="s">
        <v>33</v>
      </c>
      <c r="D41" s="12" t="s">
        <v>9</v>
      </c>
      <c r="E41" s="12" t="s">
        <v>20</v>
      </c>
      <c r="F41" s="44"/>
      <c r="G41" s="44"/>
      <c r="K41" s="46"/>
    </row>
    <row r="42" spans="1:11" s="50" customFormat="1" x14ac:dyDescent="0.2">
      <c r="A42" s="56">
        <v>1949</v>
      </c>
      <c r="B42" s="47">
        <v>164500000</v>
      </c>
      <c r="C42" s="47">
        <v>172700000</v>
      </c>
      <c r="D42" s="47">
        <v>50500000</v>
      </c>
      <c r="E42" s="48">
        <f t="shared" ref="E42:E72" si="1">SUM(B42:D42)</f>
        <v>387700000</v>
      </c>
      <c r="F42" s="49"/>
      <c r="G42" s="49"/>
      <c r="K42" s="51"/>
    </row>
    <row r="43" spans="1:11" s="50" customFormat="1" x14ac:dyDescent="0.2">
      <c r="A43" s="56">
        <v>1950</v>
      </c>
      <c r="B43" s="47">
        <v>167200000</v>
      </c>
      <c r="C43" s="47">
        <v>157600000</v>
      </c>
      <c r="D43" s="47">
        <v>45900000</v>
      </c>
      <c r="E43" s="48">
        <f t="shared" si="1"/>
        <v>370700000</v>
      </c>
      <c r="F43" s="49"/>
      <c r="G43" s="49"/>
      <c r="K43" s="51"/>
    </row>
    <row r="44" spans="1:11" s="50" customFormat="1" x14ac:dyDescent="0.2">
      <c r="A44" s="56">
        <v>1951</v>
      </c>
      <c r="B44" s="47">
        <v>175900000</v>
      </c>
      <c r="C44" s="47">
        <v>149000000</v>
      </c>
      <c r="D44" s="47">
        <v>47900000</v>
      </c>
      <c r="E44" s="48">
        <f t="shared" si="1"/>
        <v>372800000</v>
      </c>
      <c r="F44" s="49"/>
      <c r="G44" s="49"/>
      <c r="K44" s="51"/>
    </row>
    <row r="45" spans="1:11" s="50" customFormat="1" x14ac:dyDescent="0.2">
      <c r="A45" s="56">
        <v>1952</v>
      </c>
      <c r="B45" s="47">
        <v>175100000</v>
      </c>
      <c r="C45" s="47">
        <v>132300000</v>
      </c>
      <c r="D45" s="47">
        <v>52200000</v>
      </c>
      <c r="E45" s="48">
        <f t="shared" si="1"/>
        <v>359600000</v>
      </c>
      <c r="F45" s="49"/>
      <c r="G45" s="49"/>
      <c r="K45" s="51"/>
    </row>
    <row r="46" spans="1:11" s="50" customFormat="1" x14ac:dyDescent="0.2">
      <c r="A46" s="56">
        <v>1953</v>
      </c>
      <c r="B46" s="47">
        <v>174200000</v>
      </c>
      <c r="C46" s="47">
        <v>128600000</v>
      </c>
      <c r="D46" s="47">
        <v>67800000</v>
      </c>
      <c r="E46" s="48">
        <f t="shared" si="1"/>
        <v>370600000</v>
      </c>
      <c r="F46" s="49"/>
      <c r="G46" s="49"/>
      <c r="K46" s="51"/>
    </row>
    <row r="47" spans="1:11" s="50" customFormat="1" x14ac:dyDescent="0.2">
      <c r="A47" s="56">
        <v>1954</v>
      </c>
      <c r="B47" s="47">
        <v>179000000</v>
      </c>
      <c r="C47" s="47">
        <v>130600000</v>
      </c>
      <c r="D47" s="47">
        <v>73200000</v>
      </c>
      <c r="E47" s="48">
        <f t="shared" si="1"/>
        <v>382800000</v>
      </c>
      <c r="F47" s="49"/>
      <c r="G47" s="49"/>
      <c r="K47" s="51"/>
    </row>
    <row r="48" spans="1:11" s="50" customFormat="1" x14ac:dyDescent="0.2">
      <c r="A48" s="56">
        <v>1955</v>
      </c>
      <c r="B48" s="47">
        <v>184200000</v>
      </c>
      <c r="C48" s="47">
        <v>132600000</v>
      </c>
      <c r="D48" s="47">
        <v>78000000</v>
      </c>
      <c r="E48" s="48">
        <f t="shared" si="1"/>
        <v>394800000</v>
      </c>
      <c r="F48" s="49"/>
      <c r="G48" s="49"/>
      <c r="K48" s="51"/>
    </row>
    <row r="49" spans="1:11" s="50" customFormat="1" x14ac:dyDescent="0.2">
      <c r="A49" s="56">
        <v>1956</v>
      </c>
      <c r="B49" s="47">
        <v>191500000</v>
      </c>
      <c r="C49" s="47">
        <v>132300000</v>
      </c>
      <c r="D49" s="47">
        <v>75000000</v>
      </c>
      <c r="E49" s="48">
        <f t="shared" si="1"/>
        <v>398800000</v>
      </c>
      <c r="F49" s="49"/>
      <c r="G49" s="49"/>
      <c r="K49" s="51"/>
    </row>
    <row r="50" spans="1:11" s="50" customFormat="1" x14ac:dyDescent="0.2">
      <c r="A50" s="56">
        <v>1957</v>
      </c>
      <c r="B50" s="47">
        <v>205900000</v>
      </c>
      <c r="C50" s="47">
        <v>132900000</v>
      </c>
      <c r="D50" s="47">
        <v>72800000</v>
      </c>
      <c r="E50" s="48">
        <f t="shared" si="1"/>
        <v>411600000</v>
      </c>
      <c r="F50" s="49"/>
      <c r="G50" s="49"/>
      <c r="K50" s="51"/>
    </row>
    <row r="51" spans="1:11" s="50" customFormat="1" x14ac:dyDescent="0.2">
      <c r="A51" s="56">
        <v>1958</v>
      </c>
      <c r="B51" s="47">
        <v>180200000</v>
      </c>
      <c r="C51" s="47">
        <v>112900000</v>
      </c>
      <c r="D51" s="47">
        <v>77900000</v>
      </c>
      <c r="E51" s="48">
        <f t="shared" si="1"/>
        <v>371000000</v>
      </c>
      <c r="F51" s="49"/>
      <c r="G51" s="49"/>
      <c r="K51" s="51"/>
    </row>
    <row r="52" spans="1:11" s="50" customFormat="1" x14ac:dyDescent="0.2">
      <c r="A52" s="56">
        <v>1959</v>
      </c>
      <c r="B52" s="47">
        <v>175200000</v>
      </c>
      <c r="C52" s="47">
        <v>111600000</v>
      </c>
      <c r="D52" s="47">
        <v>66900000</v>
      </c>
      <c r="E52" s="48">
        <f t="shared" si="1"/>
        <v>353700000</v>
      </c>
      <c r="F52" s="49"/>
      <c r="G52" s="49"/>
      <c r="K52" s="51"/>
    </row>
    <row r="53" spans="1:11" s="50" customFormat="1" x14ac:dyDescent="0.2">
      <c r="A53" s="56">
        <v>1960</v>
      </c>
      <c r="B53" s="47">
        <v>181600000</v>
      </c>
      <c r="C53" s="47">
        <v>101000000</v>
      </c>
      <c r="D53" s="47">
        <v>72000000</v>
      </c>
      <c r="E53" s="48">
        <f t="shared" si="1"/>
        <v>354600000</v>
      </c>
      <c r="F53" s="49"/>
      <c r="G53" s="49"/>
      <c r="K53" s="51"/>
    </row>
    <row r="54" spans="1:11" s="50" customFormat="1" x14ac:dyDescent="0.2">
      <c r="A54" s="56">
        <v>1961</v>
      </c>
      <c r="B54" s="47">
        <v>168100000</v>
      </c>
      <c r="C54" s="47">
        <v>90500000</v>
      </c>
      <c r="D54" s="47">
        <v>69700000</v>
      </c>
      <c r="E54" s="48">
        <f t="shared" si="1"/>
        <v>328300000</v>
      </c>
      <c r="F54" s="49"/>
      <c r="G54" s="49"/>
      <c r="K54" s="51"/>
    </row>
    <row r="55" spans="1:11" s="50" customFormat="1" x14ac:dyDescent="0.2">
      <c r="A55" s="56">
        <v>1962</v>
      </c>
      <c r="B55" s="47">
        <v>158700000</v>
      </c>
      <c r="C55" s="47">
        <v>92200000</v>
      </c>
      <c r="D55" s="47">
        <v>60800000</v>
      </c>
      <c r="E55" s="48">
        <f t="shared" si="1"/>
        <v>311700000</v>
      </c>
      <c r="F55" s="49"/>
      <c r="G55" s="49"/>
      <c r="K55" s="51"/>
    </row>
    <row r="56" spans="1:11" s="50" customFormat="1" x14ac:dyDescent="0.2">
      <c r="A56" s="56">
        <v>1963</v>
      </c>
      <c r="B56" s="47">
        <v>142500000</v>
      </c>
      <c r="C56" s="47">
        <v>89600000</v>
      </c>
      <c r="D56" s="47">
        <v>59100000</v>
      </c>
      <c r="E56" s="48">
        <f t="shared" si="1"/>
        <v>291200000</v>
      </c>
      <c r="F56" s="49"/>
      <c r="G56" s="49"/>
      <c r="K56" s="51"/>
    </row>
    <row r="57" spans="1:11" s="50" customFormat="1" x14ac:dyDescent="0.2">
      <c r="A57" s="56">
        <v>1964</v>
      </c>
      <c r="B57" s="47">
        <v>134600000</v>
      </c>
      <c r="C57" s="47">
        <v>83800000</v>
      </c>
      <c r="D57" s="47">
        <v>57400000</v>
      </c>
      <c r="E57" s="48">
        <f t="shared" si="1"/>
        <v>275800000</v>
      </c>
      <c r="F57" s="49"/>
      <c r="G57" s="49"/>
      <c r="K57" s="51"/>
    </row>
    <row r="58" spans="1:11" s="50" customFormat="1" x14ac:dyDescent="0.2">
      <c r="A58" s="56">
        <v>1965</v>
      </c>
      <c r="B58" s="47">
        <v>136100000</v>
      </c>
      <c r="C58" s="47">
        <v>69900000</v>
      </c>
      <c r="D58" s="47">
        <v>53100000</v>
      </c>
      <c r="E58" s="48">
        <f t="shared" si="1"/>
        <v>259100000</v>
      </c>
      <c r="F58" s="49"/>
      <c r="G58" s="49"/>
      <c r="K58" s="51"/>
    </row>
    <row r="59" spans="1:11" s="50" customFormat="1" x14ac:dyDescent="0.2">
      <c r="A59" s="56">
        <v>1966</v>
      </c>
      <c r="B59" s="47">
        <v>119600000</v>
      </c>
      <c r="C59" s="47">
        <v>65900000</v>
      </c>
      <c r="D59" s="47">
        <v>49200000</v>
      </c>
      <c r="E59" s="48">
        <f t="shared" si="1"/>
        <v>234700000</v>
      </c>
      <c r="F59" s="49"/>
      <c r="G59" s="49"/>
      <c r="K59" s="51"/>
    </row>
    <row r="60" spans="1:11" s="50" customFormat="1" x14ac:dyDescent="0.2">
      <c r="A60" s="56">
        <v>1967</v>
      </c>
      <c r="B60" s="47">
        <v>110200000</v>
      </c>
      <c r="C60" s="47">
        <v>58200000</v>
      </c>
      <c r="D60" s="47">
        <v>43000000</v>
      </c>
      <c r="E60" s="48">
        <f t="shared" si="1"/>
        <v>211400000</v>
      </c>
      <c r="F60" s="49"/>
      <c r="G60" s="49"/>
      <c r="K60" s="51"/>
    </row>
    <row r="61" spans="1:11" s="50" customFormat="1" x14ac:dyDescent="0.2">
      <c r="A61" s="56">
        <v>1968</v>
      </c>
      <c r="B61" s="47">
        <v>101600000</v>
      </c>
      <c r="C61" s="47">
        <v>53300000</v>
      </c>
      <c r="D61" s="47">
        <v>48300000</v>
      </c>
      <c r="E61" s="48">
        <f t="shared" si="1"/>
        <v>203200000</v>
      </c>
      <c r="F61" s="49"/>
      <c r="G61" s="49"/>
      <c r="K61" s="51"/>
    </row>
    <row r="62" spans="1:11" s="50" customFormat="1" x14ac:dyDescent="0.2">
      <c r="A62" s="56">
        <v>1969</v>
      </c>
      <c r="B62" s="47">
        <v>85200000</v>
      </c>
      <c r="C62" s="47">
        <v>48000000</v>
      </c>
      <c r="D62" s="47">
        <v>50700000</v>
      </c>
      <c r="E62" s="48">
        <f t="shared" si="1"/>
        <v>183900000</v>
      </c>
      <c r="F62" s="49"/>
      <c r="G62" s="49"/>
      <c r="K62" s="51"/>
    </row>
    <row r="63" spans="1:11" s="50" customFormat="1" x14ac:dyDescent="0.2">
      <c r="A63" s="56">
        <v>1970</v>
      </c>
      <c r="B63" s="47">
        <v>90400000</v>
      </c>
      <c r="C63" s="47">
        <v>47900000</v>
      </c>
      <c r="D63" s="47">
        <v>46100000</v>
      </c>
      <c r="E63" s="48">
        <f t="shared" si="1"/>
        <v>184400000</v>
      </c>
      <c r="F63" s="49"/>
      <c r="G63" s="49"/>
      <c r="K63" s="51"/>
    </row>
    <row r="64" spans="1:11" s="50" customFormat="1" x14ac:dyDescent="0.2">
      <c r="A64" s="56">
        <v>1971</v>
      </c>
      <c r="B64" s="47">
        <v>93800000</v>
      </c>
      <c r="C64" s="47">
        <v>43900000</v>
      </c>
      <c r="D64" s="47">
        <v>39300000</v>
      </c>
      <c r="E64" s="48">
        <f t="shared" si="1"/>
        <v>177000000</v>
      </c>
      <c r="F64" s="49"/>
      <c r="G64" s="49"/>
      <c r="K64" s="51"/>
    </row>
    <row r="65" spans="1:11" s="50" customFormat="1" x14ac:dyDescent="0.2">
      <c r="A65" s="56">
        <v>1972</v>
      </c>
      <c r="B65" s="47">
        <v>98700000</v>
      </c>
      <c r="C65" s="47">
        <v>44900000</v>
      </c>
      <c r="D65" s="47">
        <v>40800000</v>
      </c>
      <c r="E65" s="48">
        <f t="shared" si="1"/>
        <v>184400000</v>
      </c>
      <c r="F65" s="49"/>
      <c r="G65" s="49"/>
      <c r="K65" s="51"/>
    </row>
    <row r="66" spans="1:11" s="50" customFormat="1" x14ac:dyDescent="0.2">
      <c r="A66" s="56">
        <v>1973</v>
      </c>
      <c r="B66" s="47">
        <v>103000000</v>
      </c>
      <c r="C66" s="47">
        <v>34700000</v>
      </c>
      <c r="D66" s="47">
        <v>38300000</v>
      </c>
      <c r="E66" s="48">
        <f t="shared" si="1"/>
        <v>176000000</v>
      </c>
      <c r="F66" s="49"/>
      <c r="G66" s="49"/>
      <c r="K66" s="51"/>
    </row>
    <row r="67" spans="1:11" s="50" customFormat="1" x14ac:dyDescent="0.2">
      <c r="A67" s="56">
        <v>1974</v>
      </c>
      <c r="B67" s="47">
        <v>96700000</v>
      </c>
      <c r="C67" s="47">
        <v>38200000</v>
      </c>
      <c r="D67" s="47">
        <v>44500000</v>
      </c>
      <c r="E67" s="48">
        <f t="shared" si="1"/>
        <v>179400000</v>
      </c>
      <c r="F67" s="49"/>
      <c r="G67" s="49"/>
      <c r="K67" s="51"/>
    </row>
    <row r="68" spans="1:11" s="50" customFormat="1" x14ac:dyDescent="0.2">
      <c r="A68" s="56">
        <v>1975</v>
      </c>
      <c r="B68" s="47">
        <v>91600000</v>
      </c>
      <c r="C68" s="47">
        <v>48700000</v>
      </c>
      <c r="D68" s="47">
        <v>41400000</v>
      </c>
      <c r="E68" s="48">
        <f t="shared" si="1"/>
        <v>181700000</v>
      </c>
      <c r="F68" s="49"/>
      <c r="G68" s="49"/>
      <c r="H68" s="52"/>
      <c r="K68" s="51"/>
    </row>
    <row r="69" spans="1:11" s="50" customFormat="1" x14ac:dyDescent="0.2">
      <c r="A69" s="56">
        <v>1976</v>
      </c>
      <c r="B69" s="47">
        <v>90600000</v>
      </c>
      <c r="C69" s="47">
        <v>49100000</v>
      </c>
      <c r="D69" s="47">
        <v>37600000</v>
      </c>
      <c r="E69" s="48">
        <f t="shared" si="1"/>
        <v>177300000</v>
      </c>
      <c r="F69" s="49"/>
      <c r="G69" s="49"/>
      <c r="H69" s="52"/>
      <c r="K69" s="51"/>
    </row>
    <row r="70" spans="1:11" s="50" customFormat="1" x14ac:dyDescent="0.2">
      <c r="A70" s="56">
        <v>1977</v>
      </c>
      <c r="B70" s="47">
        <v>79200000</v>
      </c>
      <c r="C70" s="47">
        <v>51700000</v>
      </c>
      <c r="D70" s="47">
        <v>39400000</v>
      </c>
      <c r="E70" s="48">
        <f t="shared" si="1"/>
        <v>170300000</v>
      </c>
      <c r="F70" s="49"/>
      <c r="G70" s="49"/>
      <c r="H70" s="52"/>
      <c r="K70" s="51"/>
    </row>
    <row r="71" spans="1:11" s="50" customFormat="1" x14ac:dyDescent="0.2">
      <c r="A71" s="56">
        <v>1978</v>
      </c>
      <c r="B71" s="47">
        <v>82200000</v>
      </c>
      <c r="C71" s="47">
        <v>58100000</v>
      </c>
      <c r="D71" s="47">
        <v>38200000</v>
      </c>
      <c r="E71" s="48">
        <f t="shared" si="1"/>
        <v>178500000</v>
      </c>
      <c r="F71" s="49"/>
      <c r="G71" s="49"/>
      <c r="H71" s="52"/>
      <c r="K71" s="51"/>
    </row>
    <row r="72" spans="1:11" s="50" customFormat="1" x14ac:dyDescent="0.2">
      <c r="A72" s="56">
        <v>1979</v>
      </c>
      <c r="B72" s="47">
        <v>89200000</v>
      </c>
      <c r="C72" s="47">
        <v>52100000</v>
      </c>
      <c r="D72" s="47">
        <v>36800000</v>
      </c>
      <c r="E72" s="48">
        <f t="shared" si="1"/>
        <v>178100000</v>
      </c>
      <c r="F72" s="49"/>
      <c r="G72" s="49"/>
      <c r="H72" s="52"/>
      <c r="K72" s="51"/>
    </row>
  </sheetData>
  <hyperlinks>
    <hyperlink ref="A2" location="Sommaire!A1" display="Retour au menu &quot;Films en salles&quot;" xr:uid="{00000000-0004-0000-09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21</vt:i4>
      </vt:variant>
      <vt:variant>
        <vt:lpstr>Plages nommées</vt:lpstr>
      </vt:variant>
      <vt:variant>
        <vt:i4>35</vt:i4>
      </vt:variant>
    </vt:vector>
  </HeadingPairs>
  <TitlesOfParts>
    <vt:vector size="56" baseType="lpstr">
      <vt:lpstr>Sommaire</vt:lpstr>
      <vt:lpstr>Définitions</vt:lpstr>
      <vt:lpstr>freqciné</vt:lpstr>
      <vt:lpstr>décompos</vt:lpstr>
      <vt:lpstr>mois</vt:lpstr>
      <vt:lpstr>semaine</vt:lpstr>
      <vt:lpstr>jour</vt:lpstr>
      <vt:lpstr>LM CM HF</vt:lpstr>
      <vt:lpstr>filmexpl&lt;1979</vt:lpstr>
      <vt:lpstr>filmexpl</vt:lpstr>
      <vt:lpstr>natio</vt:lpstr>
      <vt:lpstr>entrées</vt:lpstr>
      <vt:lpstr>perform</vt:lpstr>
      <vt:lpstr>entrées ff</vt:lpstr>
      <vt:lpstr>age</vt:lpstr>
      <vt:lpstr>classAE</vt:lpstr>
      <vt:lpstr>natio sortie1</vt:lpstr>
      <vt:lpstr>entrées sortie1</vt:lpstr>
      <vt:lpstr>genre sortie1</vt:lpstr>
      <vt:lpstr>perform sortie1</vt:lpstr>
      <vt:lpstr>AE sortie1</vt:lpstr>
      <vt:lpstr>Base_de_donnees</vt:lpstr>
      <vt:lpstr>'AE sortie1'!Impression_des_titres</vt:lpstr>
      <vt:lpstr>age!Impression_des_titres</vt:lpstr>
      <vt:lpstr>classAE!Impression_des_titres</vt:lpstr>
      <vt:lpstr>décompos!Impression_des_titres</vt:lpstr>
      <vt:lpstr>entrées!Impression_des_titres</vt:lpstr>
      <vt:lpstr>'entrées ff'!Impression_des_titres</vt:lpstr>
      <vt:lpstr>'entrées sortie1'!Impression_des_titres</vt:lpstr>
      <vt:lpstr>filmexpl!Impression_des_titres</vt:lpstr>
      <vt:lpstr>'filmexpl&lt;1979'!Impression_des_titres</vt:lpstr>
      <vt:lpstr>freqciné!Impression_des_titres</vt:lpstr>
      <vt:lpstr>'genre sortie1'!Impression_des_titres</vt:lpstr>
      <vt:lpstr>mois!Impression_des_titres</vt:lpstr>
      <vt:lpstr>natio!Impression_des_titres</vt:lpstr>
      <vt:lpstr>'natio sortie1'!Impression_des_titres</vt:lpstr>
      <vt:lpstr>semaine!Impression_des_titres</vt:lpstr>
      <vt:lpstr>'AE sortie1'!Zone_d_impression</vt:lpstr>
      <vt:lpstr>age!Zone_d_impression</vt:lpstr>
      <vt:lpstr>classAE!Zone_d_impression</vt:lpstr>
      <vt:lpstr>décompos!Zone_d_impression</vt:lpstr>
      <vt:lpstr>Définitions!Zone_d_impression</vt:lpstr>
      <vt:lpstr>entrées!Zone_d_impression</vt:lpstr>
      <vt:lpstr>'entrées ff'!Zone_d_impression</vt:lpstr>
      <vt:lpstr>'entrées sortie1'!Zone_d_impression</vt:lpstr>
      <vt:lpstr>filmexpl!Zone_d_impression</vt:lpstr>
      <vt:lpstr>'filmexpl&lt;1979'!Zone_d_impression</vt:lpstr>
      <vt:lpstr>freqciné!Zone_d_impression</vt:lpstr>
      <vt:lpstr>'genre sortie1'!Zone_d_impression</vt:lpstr>
      <vt:lpstr>jour!Zone_d_impression</vt:lpstr>
      <vt:lpstr>mois!Zone_d_impression</vt:lpstr>
      <vt:lpstr>natio!Zone_d_impression</vt:lpstr>
      <vt:lpstr>'natio sortie1'!Zone_d_impression</vt:lpstr>
      <vt:lpstr>perform!Zone_d_impression</vt:lpstr>
      <vt:lpstr>'perform sortie1'!Zone_d_impression</vt:lpstr>
      <vt:lpstr>semaine!Zone_d_impression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CNC</dc:creator>
  <cp:lastModifiedBy>Jardillier Sophie</cp:lastModifiedBy>
  <cp:lastPrinted>2016-04-28T15:05:02Z</cp:lastPrinted>
  <dcterms:created xsi:type="dcterms:W3CDTF">2000-11-02T11:17:21Z</dcterms:created>
  <dcterms:modified xsi:type="dcterms:W3CDTF">2019-04-26T09:40:44Z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e07b742708bf4633a61c6e6e23d811fd</vt:lpwstr>
  </property>
</Properties>
</file>