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sa yahaya\Downloads\Vee n Data\Excel Work\Excel Dashboard Project\"/>
    </mc:Choice>
  </mc:AlternateContent>
  <bookViews>
    <workbookView xWindow="0" yWindow="0" windowWidth="13500" windowHeight="11475" activeTab="6"/>
  </bookViews>
  <sheets>
    <sheet name="yearly_data" sheetId="1" r:id="rId1"/>
    <sheet name="yearly_data_clean" sheetId="2" r:id="rId2"/>
    <sheet name="monthly_data" sheetId="5" r:id="rId3"/>
    <sheet name="monthly_data_clean" sheetId="6" r:id="rId4"/>
    <sheet name="pivot" sheetId="3" r:id="rId5"/>
    <sheet name="salesKPI" sheetId="8" r:id="rId6"/>
    <sheet name="SalesDashboard" sheetId="4" r:id="rId7"/>
  </sheets>
  <externalReferences>
    <externalReference r:id="rId8"/>
  </externalReferences>
  <definedNames>
    <definedName name="_xlnm._FilterDatabase" localSheetId="2" hidden="1">monthly_data!$M$1:$Z$16</definedName>
    <definedName name="_xlnm._FilterDatabase" localSheetId="3" hidden="1">monthly_data_clean!$A$1:$A$217</definedName>
    <definedName name="_xlcn.LinkedTable_Table11" hidden="1">Table1[]</definedName>
    <definedName name="Basket">salesKPI!$D$36</definedName>
    <definedName name="Discount">salesKPI!$D$30</definedName>
    <definedName name="DiscountPercent">salesKPI!$D$31</definedName>
    <definedName name="Highes">salesKPI!$D$26</definedName>
    <definedName name="Highest">salesKPI!$D$26</definedName>
    <definedName name="Items">salesKPI!$D$37</definedName>
    <definedName name="Max">[1]Sheet1!$D$26</definedName>
    <definedName name="Min">salesKPI!$D$25</definedName>
    <definedName name="MyDashboard">SalesDashboard!$A$1:$Q$74</definedName>
    <definedName name="RegCustomers">salesKPI!$D$42</definedName>
    <definedName name="Slicer_outlet">#N/A</definedName>
    <definedName name="Slicer_outlet2">#N/A</definedName>
    <definedName name="Slicer_outlet3">CUBESET("ThisWorkbookDataModel","{"&amp;"[Working Sheet].[outlet].[All]"&amp;"}")</definedName>
    <definedName name="Slicer_year">#N/A</definedName>
    <definedName name="Slicer_year1">#N/A</definedName>
    <definedName name="Slicer_year3">CUBESET("ThisWorkbookDataModel","{"&amp;"[Working Sheet].[year].[All]"&amp;"}")</definedName>
    <definedName name="TotalRevenue">salesKPI!$D$24</definedName>
    <definedName name="Transactions">salesKPI!$D$35</definedName>
    <definedName name="visits">salesKPI!$D$41</definedName>
  </definedNames>
  <calcPr calcId="162913"/>
  <pivotCaches>
    <pivotCache cacheId="0" r:id="rId9"/>
    <pivotCache cacheId="1" r:id="rId10"/>
    <pivotCache cacheId="30" r:id="rId11"/>
  </pivotCaches>
  <extLst>
    <ext xmlns:x14="http://schemas.microsoft.com/office/spreadsheetml/2009/9/main" uri="{876F7934-8845-4945-9796-88D515C7AA90}">
      <x14:pivotCaches>
        <pivotCache cacheId="31"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LinkedTable_Table1"/>
        </x15:modelTables>
      </x15:dataModel>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 i="2"/>
  <c r="L3" i="2"/>
  <c r="L4" i="2"/>
  <c r="L5" i="2"/>
  <c r="L6" i="2"/>
  <c r="L7" i="2"/>
  <c r="L8" i="2"/>
  <c r="L9" i="2"/>
  <c r="L10" i="2"/>
  <c r="L11" i="2"/>
  <c r="L12" i="2"/>
  <c r="L13" i="2"/>
  <c r="L14" i="2"/>
  <c r="L15" i="2"/>
  <c r="L16" i="2"/>
  <c r="L17" i="2"/>
  <c r="L18" i="2"/>
  <c r="L19" i="2"/>
  <c r="L2" i="2"/>
  <c r="D31" i="8"/>
  <c r="D30" i="8"/>
  <c r="D36" i="8"/>
  <c r="D42" i="8"/>
  <c r="D24" i="8"/>
  <c r="D26" i="8"/>
  <c r="D41" i="8"/>
  <c r="D35" i="8"/>
  <c r="D37" i="8"/>
  <c r="D25" i="8"/>
</calcChain>
</file>

<file path=xl/connections.xml><?xml version="1.0" encoding="utf-8"?>
<connections xmlns="http://schemas.openxmlformats.org/spreadsheetml/2006/main">
  <connection id="1" name="LinkedTable_Table1" type="102" refreshedVersion="6" minRefreshableVersion="5">
    <extLst>
      <ext xmlns:x15="http://schemas.microsoft.com/office/spreadsheetml/2010/11/main" uri="{DE250136-89BD-433C-8126-D09CA5730AF9}">
        <x15:connection id="Table1">
          <x15:rangePr sourceName="_xlcn.LinkedTable_Table11"/>
        </x15:connection>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13">
    <s v="ThisWorkbookDataModel"/>
    <s v="[Measures].[Total Revenue]"/>
    <s v="[Measures].[Min]"/>
    <s v="[Measures].[Max]"/>
    <s v="[Measures].[TotalDiscounts]"/>
    <s v="[Measures].[DiscountPercent]"/>
    <s v="[Measures].[Total Transactions]"/>
    <s v="[Measures].[BasketSize]"/>
    <s v="[Measures].[Items Sold]"/>
    <s v="[Measures].[CustomerVisits]"/>
    <s v="[Measures].[SalesKnownCustomers]"/>
    <s v="{[Table1].[year].[All]}"/>
    <s v="{[Table1].[outlet].[All]}"/>
  </metadataStrings>
  <mdxMetadata count="10">
    <mdx n="0" f="v">
      <t c="3" fi="0">
        <n x="10"/>
        <n x="12" s="1"/>
        <n x="11" s="1"/>
      </t>
    </mdx>
    <mdx n="0" f="v">
      <t c="3" fi="0">
        <n x="9"/>
        <n x="12" s="1"/>
        <n x="11" s="1"/>
      </t>
    </mdx>
    <mdx n="0" f="v">
      <t c="3" fi="0">
        <n x="8"/>
        <n x="12" s="1"/>
        <n x="11" s="1"/>
      </t>
    </mdx>
    <mdx n="0" f="v">
      <t c="3" fi="0">
        <n x="7"/>
        <n x="12" s="1"/>
        <n x="11" s="1"/>
      </t>
    </mdx>
    <mdx n="0" f="v">
      <t c="3" fi="0">
        <n x="6"/>
        <n x="12" s="1"/>
        <n x="11" s="1"/>
      </t>
    </mdx>
    <mdx n="0" f="v">
      <t c="3" fi="0">
        <n x="5"/>
        <n x="12" s="1"/>
        <n x="11" s="1"/>
      </t>
    </mdx>
    <mdx n="0" f="v">
      <t c="3" fi="0">
        <n x="4"/>
        <n x="12" s="1"/>
        <n x="11" s="1"/>
      </t>
    </mdx>
    <mdx n="0" f="v">
      <t c="3" fi="0">
        <n x="3"/>
        <n x="12" s="1"/>
        <n x="11" s="1"/>
      </t>
    </mdx>
    <mdx n="0" f="v">
      <t c="3" fi="0">
        <n x="2"/>
        <n x="12" s="1"/>
        <n x="11" s="1"/>
      </t>
    </mdx>
    <mdx n="0" f="v">
      <t c="3" fi="0">
        <n x="1"/>
        <n x="12" s="1"/>
        <n x="11" s="1"/>
      </t>
    </mdx>
  </mdx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<sst xmlns="http://schemas.openxmlformats.org/spreadsheetml/2006/main" count="655" uniqueCount="75">
  <si>
    <t>Garki</t>
  </si>
  <si>
    <t>Lekki</t>
  </si>
  <si>
    <t>Wuse</t>
  </si>
  <si>
    <t>Ikeja</t>
  </si>
  <si>
    <t>Port Harcourt</t>
  </si>
  <si>
    <t>Orders Dept</t>
  </si>
  <si>
    <t>outlet</t>
  </si>
  <si>
    <t>year</t>
  </si>
  <si>
    <t>discount_value</t>
  </si>
  <si>
    <t>discount_percent</t>
  </si>
  <si>
    <t>sales_customer_known_percent</t>
  </si>
  <si>
    <t>customer_count</t>
  </si>
  <si>
    <t>basket_size</t>
  </si>
  <si>
    <t>revenue</t>
  </si>
  <si>
    <t>items_sold</t>
  </si>
  <si>
    <t>transaction_count</t>
  </si>
  <si>
    <t>Row Labels</t>
  </si>
  <si>
    <t>Grand Total</t>
  </si>
  <si>
    <t>(All)</t>
  </si>
  <si>
    <t>total_transactions</t>
  </si>
  <si>
    <t>total_items_sold</t>
  </si>
  <si>
    <t>total customer_visits</t>
  </si>
  <si>
    <t>sales_registered_customers</t>
  </si>
  <si>
    <t>avg_basket_size</t>
  </si>
  <si>
    <t>total_revenue</t>
  </si>
  <si>
    <t>total_discounts_given</t>
  </si>
  <si>
    <t>discount_percentage</t>
  </si>
  <si>
    <t>Column Labels</t>
  </si>
  <si>
    <t>Sum of transaction_count</t>
  </si>
  <si>
    <t>Sum of revenue</t>
  </si>
  <si>
    <t>January</t>
  </si>
  <si>
    <t>February</t>
  </si>
  <si>
    <t>March</t>
  </si>
  <si>
    <t>April</t>
  </si>
  <si>
    <t>May</t>
  </si>
  <si>
    <t>June</t>
  </si>
  <si>
    <t>July</t>
  </si>
  <si>
    <t>August</t>
  </si>
  <si>
    <t>September</t>
  </si>
  <si>
    <t>October</t>
  </si>
  <si>
    <t>November</t>
  </si>
  <si>
    <t>December</t>
  </si>
  <si>
    <t>Year</t>
  </si>
  <si>
    <t>Month</t>
  </si>
  <si>
    <t xml:space="preserve"> January </t>
  </si>
  <si>
    <t xml:space="preserve"> February </t>
  </si>
  <si>
    <t xml:space="preserve"> March </t>
  </si>
  <si>
    <t xml:space="preserve"> April </t>
  </si>
  <si>
    <t xml:space="preserve"> May </t>
  </si>
  <si>
    <t xml:space="preserve"> June </t>
  </si>
  <si>
    <t xml:space="preserve"> July </t>
  </si>
  <si>
    <t xml:space="preserve"> August </t>
  </si>
  <si>
    <t xml:space="preserve"> September </t>
  </si>
  <si>
    <t xml:space="preserve"> October </t>
  </si>
  <si>
    <t xml:space="preserve"> November </t>
  </si>
  <si>
    <t xml:space="preserve"> December </t>
  </si>
  <si>
    <t>SALES DASHBOARD</t>
  </si>
  <si>
    <t>month</t>
  </si>
  <si>
    <t>Total Revenue</t>
  </si>
  <si>
    <t>Min:</t>
  </si>
  <si>
    <t>Max:</t>
  </si>
  <si>
    <t>Total Discounts</t>
  </si>
  <si>
    <t>Discount Percentage</t>
  </si>
  <si>
    <t>Total Transactions</t>
  </si>
  <si>
    <t>Avg Basket Size</t>
  </si>
  <si>
    <t>Items Sold</t>
  </si>
  <si>
    <t>Customer Visits</t>
  </si>
  <si>
    <t xml:space="preserve">Sales to Registered </t>
  </si>
  <si>
    <t>KPI FILTER</t>
  </si>
  <si>
    <t>Denver</t>
  </si>
  <si>
    <t>Houston</t>
  </si>
  <si>
    <t>Los Angeles</t>
  </si>
  <si>
    <t>New York</t>
  </si>
  <si>
    <t>Phoenix</t>
  </si>
  <si>
    <t>Austin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</si>
</sst>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
    <numFmt numFmtId="165" formatCode="_(* #,##0_);_(* \(#,##0\);_(* &quot;-&quot;??_);_(@_)"/>
    <numFmt numFmtId="166" formatCode="#.0#\%"/>
    <numFmt numFmtId="167" formatCode="[&gt;999999999]&quot;$&quot;0.0#,,,&quot; B&quot;;[&gt;999999]&quot;$&quot;0.0#,,&quot; M&quot;;"/>
    <numFmt numFmtId="168" formatCode="[&gt;999999]&quot;$&quot;0.0#,,&quot; M&quot;;[&gt;999]&quot;$&quot;0.0#,&quot; K&quot;;&quot;$&quot;0"/>
  </numFmts>
  <fonts count="6" x14ac:knownFonts="1">
    <font>
      <sz val="11"/>
      <color theme="1"/>
      <name val="Calibri"/>
      <family val="2"/>
      <scheme val="minor"/>
    </font>
    <font>
      <b/>
      <sz val="11"/>
      <color rgb="FF000000"/>
      <name val="Arial"/>
      <family val="2"/>
    </font>
    <font>
      <sz val="11"/>
      <color theme="1"/>
      <name val="Calibri"/>
      <family val="2"/>
      <scheme val="minor"/>
    </font>
    <font>
      <sz val="48"/>
      <color theme="0"/>
      <name val="AbadiMTStd"/>
      <family val="2"/>
    </font>
    <font>
      <b/>
      <sz val="11"/>
      <color theme="1"/>
      <name val="Calibri"/>
      <family val="2"/>
      <scheme val="minor"/>
    </font>
    <font>
      <b/>
      <sz val="10"/>
      <color theme="1"/>
      <name val="Segoe UI Symbol"/>
      <family val="2"/>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24">
    <xf numFmtId="0" fontId="0" fillId="0" borderId="0" xfId="0"/>
    <xf numFmtId="3" fontId="0" fillId="0" borderId="0" xfId="0" applyNumberFormat="1"/>
    <xf numFmtId="4" fontId="0" fillId="0" borderId="0" xfId="0" applyNumberFormat="1"/>
    <xf numFmtId="4" fontId="0" fillId="0" borderId="0" xfId="0" applyNumberFormat="1" applyFill="1"/>
    <xf numFmtId="0" fontId="0" fillId="0" borderId="0" xfId="0" applyFill="1"/>
    <xf numFmtId="4" fontId="1" fillId="0" borderId="0" xfId="0" applyNumberFormat="1" applyFo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9" fontId="0" fillId="0" borderId="0" xfId="1" applyNumberFormat="1" applyFont="1"/>
    <xf numFmtId="2" fontId="0" fillId="0" borderId="0" xfId="0" applyNumberFormat="1" applyFill="1"/>
    <xf numFmtId="0" fontId="0" fillId="0" borderId="0" xfId="0"/>
    <xf numFmtId="1" fontId="0" fillId="0" borderId="0" xfId="0" applyNumberFormat="1"/>
    <xf numFmtId="0" fontId="4" fillId="0" borderId="0" xfId="0" applyFont="1"/>
    <xf numFmtId="164" fontId="0" fillId="0" borderId="0" xfId="0" applyNumberFormat="1"/>
    <xf numFmtId="165" fontId="0" fillId="0" borderId="0" xfId="2" applyNumberFormat="1" applyFont="1"/>
    <xf numFmtId="166" fontId="0" fillId="0" borderId="0" xfId="0" applyNumberFormat="1"/>
    <xf numFmtId="10" fontId="0" fillId="0" borderId="0" xfId="0" applyNumberFormat="1"/>
    <xf numFmtId="167" fontId="0" fillId="0" borderId="0" xfId="0" applyNumberFormat="1"/>
    <xf numFmtId="168" fontId="0" fillId="0" borderId="0" xfId="0" applyNumberFormat="1"/>
    <xf numFmtId="1" fontId="4" fillId="0" borderId="0" xfId="0" applyNumberFormat="1" applyFont="1"/>
    <xf numFmtId="0" fontId="3" fillId="2" borderId="0" xfId="0" applyFont="1" applyFill="1" applyAlignment="1">
      <alignment horizontal="center" vertical="center"/>
    </xf>
    <xf numFmtId="0" fontId="5" fillId="0" borderId="0" xfId="0" applyFont="1" applyAlignment="1">
      <alignment horizontal="right" vertical="center"/>
    </xf>
  </cellXfs>
  <cellStyles count="3">
    <cellStyle name="Comma" xfId="2" builtinId="3"/>
    <cellStyle name="Normal" xfId="0" builtinId="0"/>
    <cellStyle name="Percent" xfId="1" builtinId="5"/>
  </cellStyles>
  <dxfs count="32">
    <dxf>
      <numFmt numFmtId="1" formatCode="0"/>
    </dxf>
    <dxf>
      <numFmt numFmtId="164" formatCode="0.0"/>
    </dxf>
    <dxf>
      <numFmt numFmtId="1" formatCode="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174" formatCode="0.00000000"/>
    </dxf>
    <dxf>
      <numFmt numFmtId="175" formatCode="0.000000000"/>
    </dxf>
    <dxf>
      <numFmt numFmtId="176" formatCode="0.0000000000"/>
    </dxf>
    <dxf>
      <numFmt numFmtId="177" formatCode="0.00000000000"/>
    </dxf>
    <dxf>
      <numFmt numFmtId="178" formatCode="0.000000000000"/>
    </dxf>
    <dxf>
      <numFmt numFmtId="177" formatCode="0.00000000000"/>
    </dxf>
    <dxf>
      <numFmt numFmtId="176" formatCode="0.0000000000"/>
    </dxf>
    <dxf>
      <numFmt numFmtId="2" formatCode="0.00"/>
    </dxf>
    <dxf>
      <numFmt numFmtId="164" formatCode="0.0"/>
    </dxf>
    <dxf>
      <numFmt numFmtId="1" formatCode="0"/>
    </dxf>
    <dxf>
      <numFmt numFmtId="164" formatCode="0.0"/>
    </dxf>
    <dxf>
      <numFmt numFmtId="4" formatCode="#,##0.00"/>
    </dxf>
    <dxf>
      <numFmt numFmtId="2" formatCode="0.00"/>
    </dxf>
    <dxf>
      <numFmt numFmtId="4" formatCode="#,##0.00"/>
    </dxf>
    <dxf>
      <font>
        <b/>
      </font>
    </dxf>
    <dxf>
      <fill>
        <patternFill>
          <bgColor theme="9" tint="0.79998168889431442"/>
        </patternFill>
      </fill>
    </dxf>
    <dxf>
      <font>
        <name val="AbadiMTPro"/>
        <scheme val="none"/>
      </font>
    </dxf>
  </dxfs>
  <tableStyles count="4" defaultTableStyle="TableStyleMedium2" defaultPivotStyle="PivotStyleLight16">
    <tableStyle name="Slicer Style 1" pivot="0" table="0" count="0"/>
    <tableStyle name="Slicer Style 2" pivot="0" table="0" count="1">
      <tableStyleElement type="headerRow" dxfId="31"/>
    </tableStyle>
    <tableStyle name="Slicer Style 3" pivot="0" table="0" count="1">
      <tableStyleElement type="headerRow" dxfId="30"/>
    </tableStyle>
    <tableStyle name="Slicer Style 4" pivot="0" table="0" count="0"/>
  </tableStyles>
  <colors>
    <mruColors>
      <color rgb="FF4D7A32"/>
    </mruColors>
  </colors>
  <extLst>
    <ext xmlns:x14="http://schemas.microsoft.com/office/spreadsheetml/2009/9/main" uri="{EB79DEF2-80B8-43e5-95BD-54CBDDF9020C}">
      <x14:slicerStyles defaultSlicerStyle="Slicer Style 2">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D25" s="8"/>
        <tr r="D25" s="8"/>
        <tr r="D25" s="8"/>
        <tr r="D37" s="8"/>
        <tr r="D37" s="8"/>
        <tr r="D37" s="8"/>
        <tr r="D35" s="8"/>
        <tr r="D35" s="8"/>
        <tr r="D35" s="8"/>
        <tr r="D41" s="8"/>
        <tr r="D41" s="8"/>
        <tr r="D41" s="8"/>
        <tr r="D26" s="8"/>
        <tr r="D26" s="8"/>
        <tr r="D26" s="8"/>
        <tr r="D24" s="8"/>
        <tr r="D24" s="8"/>
        <tr r="D24" s="8"/>
        <tr r="D42" s="8"/>
        <tr r="D42" s="8"/>
        <tr r="D42" s="8"/>
        <tr r="D36" s="8"/>
        <tr r="D36" s="8"/>
        <tr r="D36" s="8"/>
        <tr r="D30" s="8"/>
        <tr r="D30" s="8"/>
        <tr r="D30" s="8"/>
        <tr r="D31" s="8"/>
        <tr r="D31" s="8"/>
        <tr r="D31" s="8"/>
      </tp>
    </main>
  </volType>
</volTypes>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42" Type="http://schemas.openxmlformats.org/officeDocument/2006/relationships/volatileDependencies" Target="volatileDependencies.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pivotCacheDefinition" Target="pivotCache/pivotCacheDefinition2.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externalLink" Target="externalLinks/externalLink1.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Transactions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pivotFmt>
      <c:pivotFmt>
        <c:idx val="12"/>
        <c:spPr>
          <a:solidFill>
            <a:schemeClr val="accent6"/>
          </a:solidFill>
          <a:ln>
            <a:noFill/>
          </a:ln>
          <a:effectLst/>
        </c:spPr>
        <c:marker>
          <c:symbol val="none"/>
        </c:marker>
      </c:pivotFmt>
      <c:pivotFmt>
        <c:idx val="13"/>
        <c:spPr>
          <a:solidFill>
            <a:schemeClr val="accent6"/>
          </a:solidFill>
          <a:ln>
            <a:noFill/>
          </a:ln>
          <a:effectLst/>
        </c:spPr>
        <c:marker>
          <c:symbol val="none"/>
        </c:marker>
      </c:pivotFmt>
      <c:pivotFmt>
        <c:idx val="14"/>
        <c:spPr>
          <a:solidFill>
            <a:schemeClr val="accent6"/>
          </a:solidFill>
          <a:ln>
            <a:noFill/>
          </a:ln>
          <a:effectLst/>
        </c:spPr>
        <c:marker>
          <c:symbol val="none"/>
        </c:marker>
      </c:pivotFmt>
      <c:pivotFmt>
        <c:idx val="15"/>
        <c:spPr>
          <a:solidFill>
            <a:schemeClr val="accent6"/>
          </a:solidFill>
          <a:ln>
            <a:noFill/>
          </a:ln>
          <a:effectLst/>
        </c:spPr>
        <c:marker>
          <c:symbol val="none"/>
        </c:marker>
      </c:pivotFmt>
      <c:pivotFmt>
        <c:idx val="16"/>
        <c:spPr>
          <a:solidFill>
            <a:schemeClr val="accent6"/>
          </a:solidFill>
          <a:ln>
            <a:noFill/>
          </a:ln>
          <a:effectLst/>
        </c:spPr>
        <c:marker>
          <c:symbol val="none"/>
        </c:marker>
      </c:pivotFmt>
      <c:pivotFmt>
        <c:idx val="17"/>
        <c:spPr>
          <a:solidFill>
            <a:schemeClr val="accent6"/>
          </a:solidFill>
          <a:ln>
            <a:noFill/>
          </a:ln>
          <a:effectLst/>
        </c:spPr>
        <c:marker>
          <c:symbol val="none"/>
        </c:marker>
      </c:pivotFmt>
      <c:pivotFmt>
        <c:idx val="18"/>
        <c:spPr>
          <a:solidFill>
            <a:schemeClr val="accent6"/>
          </a:solidFill>
          <a:ln>
            <a:noFill/>
          </a:ln>
          <a:effectLst/>
        </c:spPr>
        <c:marker>
          <c:symbol val="none"/>
        </c:marker>
      </c:pivotFmt>
      <c:pivotFmt>
        <c:idx val="19"/>
        <c:spPr>
          <a:solidFill>
            <a:schemeClr val="accent6"/>
          </a:solidFill>
          <a:ln>
            <a:noFill/>
          </a:ln>
          <a:effectLst/>
        </c:spPr>
        <c:marker>
          <c:symbol val="none"/>
        </c:marker>
      </c:pivotFmt>
      <c:pivotFmt>
        <c:idx val="20"/>
        <c:spPr>
          <a:solidFill>
            <a:schemeClr val="accent6"/>
          </a:solidFill>
          <a:ln>
            <a:noFill/>
          </a:ln>
          <a:effectLst/>
        </c:spPr>
        <c:marker>
          <c:symbol val="none"/>
        </c:marker>
      </c:pivotFmt>
      <c:pivotFmt>
        <c:idx val="21"/>
        <c:spPr>
          <a:solidFill>
            <a:schemeClr val="accent6"/>
          </a:solidFill>
          <a:ln>
            <a:noFill/>
          </a:ln>
          <a:effectLst/>
        </c:spPr>
        <c:marker>
          <c:symbol val="none"/>
        </c:marker>
      </c:pivotFmt>
      <c:pivotFmt>
        <c:idx val="22"/>
        <c:spPr>
          <a:solidFill>
            <a:schemeClr val="accent6"/>
          </a:solidFill>
          <a:ln>
            <a:noFill/>
          </a:ln>
          <a:effectLst/>
        </c:spPr>
        <c:marker>
          <c:symbol val="none"/>
        </c:marker>
      </c:pivotFmt>
      <c:pivotFmt>
        <c:idx val="23"/>
        <c:spPr>
          <a:solidFill>
            <a:schemeClr val="accent6"/>
          </a:solidFill>
          <a:ln>
            <a:noFill/>
          </a:ln>
          <a:effectLst/>
        </c:spPr>
        <c:marker>
          <c:symbol val="none"/>
        </c:marker>
      </c:pivotFmt>
      <c:pivotFmt>
        <c:idx val="24"/>
        <c:spPr>
          <a:solidFill>
            <a:schemeClr val="accent6"/>
          </a:solidFill>
          <a:ln>
            <a:noFill/>
          </a:ln>
          <a:effectLst/>
        </c:spPr>
        <c:marker>
          <c:symbol val="none"/>
        </c:marker>
      </c:pivotFmt>
      <c:pivotFmt>
        <c:idx val="25"/>
        <c:spPr>
          <a:solidFill>
            <a:schemeClr val="accent6"/>
          </a:solidFill>
          <a:ln>
            <a:noFill/>
          </a:ln>
          <a:effectLst/>
        </c:spPr>
        <c:marker>
          <c:symbol val="none"/>
        </c:marker>
      </c:pivotFmt>
      <c:pivotFmt>
        <c:idx val="26"/>
        <c:spPr>
          <a:solidFill>
            <a:schemeClr val="accent6"/>
          </a:solidFill>
          <a:ln>
            <a:noFill/>
          </a:ln>
          <a:effectLst/>
        </c:spPr>
        <c:marker>
          <c:symbol val="none"/>
        </c:marker>
      </c:pivotFmt>
      <c:pivotFmt>
        <c:idx val="27"/>
        <c:spPr>
          <a:solidFill>
            <a:schemeClr val="accent6"/>
          </a:solidFill>
          <a:ln>
            <a:noFill/>
          </a:ln>
          <a:effectLst/>
        </c:spPr>
        <c:marker>
          <c:symbol val="none"/>
        </c:marker>
      </c:pivotFmt>
      <c:pivotFmt>
        <c:idx val="28"/>
        <c:spPr>
          <a:solidFill>
            <a:schemeClr val="accent6"/>
          </a:solidFill>
          <a:ln>
            <a:noFill/>
          </a:ln>
          <a:effectLst/>
        </c:spPr>
        <c:marker>
          <c:symbol val="none"/>
        </c:marker>
      </c:pivotFmt>
      <c:pivotFmt>
        <c:idx val="29"/>
        <c:spPr>
          <a:solidFill>
            <a:schemeClr val="accent6"/>
          </a:solidFill>
          <a:ln>
            <a:noFill/>
          </a:ln>
          <a:effectLst/>
        </c:spPr>
        <c:marker>
          <c:symbol val="none"/>
        </c:marker>
      </c:pivotFmt>
      <c:pivotFmt>
        <c:idx val="30"/>
        <c:spPr>
          <a:solidFill>
            <a:schemeClr val="accent6"/>
          </a:solidFill>
          <a:ln>
            <a:noFill/>
          </a:ln>
          <a:effectLst/>
        </c:spPr>
        <c:marker>
          <c:symbol val="none"/>
        </c:marker>
      </c:pivotFmt>
      <c:pivotFmt>
        <c:idx val="31"/>
        <c:spPr>
          <a:solidFill>
            <a:schemeClr val="accent6"/>
          </a:solidFill>
          <a:ln>
            <a:noFill/>
          </a:ln>
          <a:effectLst/>
        </c:spPr>
        <c:marker>
          <c:symbol val="none"/>
        </c:marker>
      </c:pivotFmt>
      <c:pivotFmt>
        <c:idx val="32"/>
        <c:spPr>
          <a:solidFill>
            <a:schemeClr val="accent6"/>
          </a:solidFill>
          <a:ln>
            <a:noFill/>
          </a:ln>
          <a:effectLst/>
        </c:spPr>
        <c:marker>
          <c:symbol val="none"/>
        </c:marker>
      </c:pivotFmt>
      <c:pivotFmt>
        <c:idx val="33"/>
        <c:spPr>
          <a:solidFill>
            <a:schemeClr val="accent6"/>
          </a:solidFill>
          <a:ln>
            <a:noFill/>
          </a:ln>
          <a:effectLst/>
        </c:spPr>
        <c:marker>
          <c:symbol val="none"/>
        </c:marker>
      </c:pivotFmt>
      <c:pivotFmt>
        <c:idx val="34"/>
        <c:spPr>
          <a:solidFill>
            <a:schemeClr val="accent6"/>
          </a:solidFill>
          <a:ln>
            <a:noFill/>
          </a:ln>
          <a:effectLst/>
        </c:spPr>
        <c:marker>
          <c:symbol val="none"/>
        </c:marker>
      </c:pivotFmt>
      <c:pivotFmt>
        <c:idx val="35"/>
        <c:spPr>
          <a:solidFill>
            <a:schemeClr val="accent6"/>
          </a:solidFill>
          <a:ln>
            <a:noFill/>
          </a:ln>
          <a:effectLst/>
        </c:spPr>
        <c:marker>
          <c:symbol val="none"/>
        </c:marker>
      </c:pivotFmt>
      <c:pivotFmt>
        <c:idx val="36"/>
        <c:spPr>
          <a:solidFill>
            <a:schemeClr val="accent6"/>
          </a:solidFill>
          <a:ln>
            <a:noFill/>
          </a:ln>
          <a:effectLst/>
        </c:spPr>
        <c:marker>
          <c:symbol val="none"/>
        </c:marker>
      </c:pivotFmt>
      <c:pivotFmt>
        <c:idx val="37"/>
        <c:spPr>
          <a:solidFill>
            <a:schemeClr val="accent6"/>
          </a:solidFill>
          <a:ln>
            <a:noFill/>
          </a:ln>
          <a:effectLst/>
        </c:spPr>
        <c:marker>
          <c:symbol val="none"/>
        </c:marker>
      </c:pivotFmt>
      <c:pivotFmt>
        <c:idx val="38"/>
        <c:spPr>
          <a:solidFill>
            <a:schemeClr val="accent6"/>
          </a:solidFill>
          <a:ln>
            <a:noFill/>
          </a:ln>
          <a:effectLst/>
        </c:spPr>
        <c:marker>
          <c:symbol val="none"/>
        </c:marker>
      </c:pivotFmt>
      <c:pivotFmt>
        <c:idx val="39"/>
        <c:spPr>
          <a:solidFill>
            <a:schemeClr val="accent6"/>
          </a:solidFill>
          <a:ln>
            <a:noFill/>
          </a:ln>
          <a:effectLst/>
        </c:spPr>
        <c:marker>
          <c:symbol val="none"/>
        </c:marker>
      </c:pivotFmt>
    </c:pivotFmts>
    <c:plotArea>
      <c:layout/>
      <c:barChart>
        <c:barDir val="col"/>
        <c:grouping val="stacked"/>
        <c:varyColors val="0"/>
        <c:ser>
          <c:idx val="0"/>
          <c:order val="0"/>
          <c:tx>
            <c:strRef>
              <c:f>pivot!$B$20:$B$21</c:f>
              <c:strCache>
                <c:ptCount val="1"/>
                <c:pt idx="0">
                  <c:v>2021</c:v>
                </c:pt>
              </c:strCache>
            </c:strRef>
          </c:tx>
          <c:spPr>
            <a:solidFill>
              <a:schemeClr val="accent6">
                <a:tint val="65000"/>
              </a:schemeClr>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pivot!$B$22:$B$28</c:f>
              <c:numCache>
                <c:formatCode>General</c:formatCode>
                <c:ptCount val="6"/>
                <c:pt idx="0">
                  <c:v>3155</c:v>
                </c:pt>
                <c:pt idx="1">
                  <c:v>2560</c:v>
                </c:pt>
                <c:pt idx="2">
                  <c:v>2672</c:v>
                </c:pt>
                <c:pt idx="3">
                  <c:v>2090</c:v>
                </c:pt>
                <c:pt idx="4">
                  <c:v>1795</c:v>
                </c:pt>
                <c:pt idx="5">
                  <c:v>1732</c:v>
                </c:pt>
              </c:numCache>
            </c:numRef>
          </c:val>
          <c:extLst>
            <c:ext xmlns:c16="http://schemas.microsoft.com/office/drawing/2014/chart" uri="{C3380CC4-5D6E-409C-BE32-E72D297353CC}">
              <c16:uniqueId val="{00000000-7A6A-4825-970F-90D6DA31C221}"/>
            </c:ext>
          </c:extLst>
        </c:ser>
        <c:ser>
          <c:idx val="1"/>
          <c:order val="1"/>
          <c:tx>
            <c:strRef>
              <c:f>pivot!$C$20:$C$21</c:f>
              <c:strCache>
                <c:ptCount val="1"/>
                <c:pt idx="0">
                  <c:v>2022</c:v>
                </c:pt>
              </c:strCache>
            </c:strRef>
          </c:tx>
          <c:spPr>
            <a:solidFill>
              <a:schemeClr val="accent6"/>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pivot!$C$22:$C$28</c:f>
              <c:numCache>
                <c:formatCode>General</c:formatCode>
                <c:ptCount val="6"/>
                <c:pt idx="0">
                  <c:v>3012</c:v>
                </c:pt>
                <c:pt idx="1">
                  <c:v>2383</c:v>
                </c:pt>
                <c:pt idx="2">
                  <c:v>2023</c:v>
                </c:pt>
                <c:pt idx="3">
                  <c:v>2009</c:v>
                </c:pt>
                <c:pt idx="4">
                  <c:v>1666</c:v>
                </c:pt>
                <c:pt idx="5">
                  <c:v>1363</c:v>
                </c:pt>
              </c:numCache>
            </c:numRef>
          </c:val>
          <c:extLst>
            <c:ext xmlns:c16="http://schemas.microsoft.com/office/drawing/2014/chart" uri="{C3380CC4-5D6E-409C-BE32-E72D297353CC}">
              <c16:uniqueId val="{00000000-48C6-4EFF-9250-9ED01E718936}"/>
            </c:ext>
          </c:extLst>
        </c:ser>
        <c:ser>
          <c:idx val="2"/>
          <c:order val="2"/>
          <c:tx>
            <c:strRef>
              <c:f>pivot!$D$20:$D$21</c:f>
              <c:strCache>
                <c:ptCount val="1"/>
                <c:pt idx="0">
                  <c:v>2023</c:v>
                </c:pt>
              </c:strCache>
            </c:strRef>
          </c:tx>
          <c:spPr>
            <a:solidFill>
              <a:schemeClr val="accent6">
                <a:shade val="65000"/>
              </a:schemeClr>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pivot!$D$22:$D$28</c:f>
              <c:numCache>
                <c:formatCode>General</c:formatCode>
                <c:ptCount val="6"/>
                <c:pt idx="0">
                  <c:v>1676</c:v>
                </c:pt>
                <c:pt idx="1">
                  <c:v>1836</c:v>
                </c:pt>
                <c:pt idx="2">
                  <c:v>1458</c:v>
                </c:pt>
                <c:pt idx="3">
                  <c:v>1076</c:v>
                </c:pt>
                <c:pt idx="4">
                  <c:v>1040</c:v>
                </c:pt>
                <c:pt idx="5">
                  <c:v>1019</c:v>
                </c:pt>
              </c:numCache>
            </c:numRef>
          </c:val>
          <c:extLst>
            <c:ext xmlns:c16="http://schemas.microsoft.com/office/drawing/2014/chart" uri="{C3380CC4-5D6E-409C-BE32-E72D297353CC}">
              <c16:uniqueId val="{00000001-48C6-4EFF-9250-9ED01E718936}"/>
            </c:ext>
          </c:extLst>
        </c:ser>
        <c:dLbls>
          <c:showLegendKey val="0"/>
          <c:showVal val="0"/>
          <c:showCatName val="0"/>
          <c:showSerName val="0"/>
          <c:showPercent val="0"/>
          <c:showBubbleSize val="0"/>
        </c:dLbls>
        <c:gapWidth val="150"/>
        <c:overlap val="100"/>
        <c:axId val="728131536"/>
        <c:axId val="728140688"/>
      </c:barChart>
      <c:catAx>
        <c:axId val="72813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40688"/>
        <c:crosses val="autoZero"/>
        <c:auto val="1"/>
        <c:lblAlgn val="ctr"/>
        <c:lblOffset val="100"/>
        <c:noMultiLvlLbl val="0"/>
      </c:catAx>
      <c:valAx>
        <c:axId val="728140688"/>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31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s>
    <c:plotArea>
      <c:layout/>
      <c:barChart>
        <c:barDir val="col"/>
        <c:grouping val="stacked"/>
        <c:varyColors val="0"/>
        <c:ser>
          <c:idx val="0"/>
          <c:order val="0"/>
          <c:tx>
            <c:strRef>
              <c:f>pivot!$B$39:$B$40</c:f>
              <c:strCache>
                <c:ptCount val="1"/>
                <c:pt idx="0">
                  <c:v>2021</c:v>
                </c:pt>
              </c:strCache>
            </c:strRef>
          </c:tx>
          <c:spPr>
            <a:solidFill>
              <a:schemeClr val="accent6">
                <a:shade val="65000"/>
              </a:schemeClr>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pivot!$B$41:$B$47</c:f>
              <c:numCache>
                <c:formatCode>General</c:formatCode>
                <c:ptCount val="6"/>
                <c:pt idx="0">
                  <c:v>105868992.5</c:v>
                </c:pt>
                <c:pt idx="1">
                  <c:v>119302212</c:v>
                </c:pt>
                <c:pt idx="2">
                  <c:v>99159440</c:v>
                </c:pt>
                <c:pt idx="3">
                  <c:v>67731005</c:v>
                </c:pt>
                <c:pt idx="4">
                  <c:v>59032680</c:v>
                </c:pt>
                <c:pt idx="5">
                  <c:v>69245792.5</c:v>
                </c:pt>
              </c:numCache>
            </c:numRef>
          </c:val>
          <c:extLst>
            <c:ext xmlns:c16="http://schemas.microsoft.com/office/drawing/2014/chart" uri="{C3380CC4-5D6E-409C-BE32-E72D297353CC}">
              <c16:uniqueId val="{00000000-CA51-4626-AA00-4B569D757E47}"/>
            </c:ext>
          </c:extLst>
        </c:ser>
        <c:ser>
          <c:idx val="1"/>
          <c:order val="1"/>
          <c:tx>
            <c:strRef>
              <c:f>pivot!$C$39:$C$40</c:f>
              <c:strCache>
                <c:ptCount val="1"/>
                <c:pt idx="0">
                  <c:v>2022</c:v>
                </c:pt>
              </c:strCache>
            </c:strRef>
          </c:tx>
          <c:spPr>
            <a:solidFill>
              <a:schemeClr val="accent6"/>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pivot!$C$41:$C$47</c:f>
              <c:numCache>
                <c:formatCode>General</c:formatCode>
                <c:ptCount val="6"/>
                <c:pt idx="0">
                  <c:v>153281439.59</c:v>
                </c:pt>
                <c:pt idx="1">
                  <c:v>113075370.54000001</c:v>
                </c:pt>
                <c:pt idx="2">
                  <c:v>112375755.89</c:v>
                </c:pt>
                <c:pt idx="3">
                  <c:v>96871684.799999997</c:v>
                </c:pt>
                <c:pt idx="4">
                  <c:v>79751237.140000001</c:v>
                </c:pt>
                <c:pt idx="5">
                  <c:v>67166236.159999996</c:v>
                </c:pt>
              </c:numCache>
            </c:numRef>
          </c:val>
          <c:extLst>
            <c:ext xmlns:c16="http://schemas.microsoft.com/office/drawing/2014/chart" uri="{C3380CC4-5D6E-409C-BE32-E72D297353CC}">
              <c16:uniqueId val="{00000000-AF72-4EC9-B537-8F85B3734E6C}"/>
            </c:ext>
          </c:extLst>
        </c:ser>
        <c:ser>
          <c:idx val="2"/>
          <c:order val="2"/>
          <c:tx>
            <c:strRef>
              <c:f>pivot!$D$39:$D$40</c:f>
              <c:strCache>
                <c:ptCount val="1"/>
                <c:pt idx="0">
                  <c:v>2023</c:v>
                </c:pt>
              </c:strCache>
            </c:strRef>
          </c:tx>
          <c:spPr>
            <a:solidFill>
              <a:schemeClr val="accent6">
                <a:tint val="65000"/>
              </a:schemeClr>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pivot!$D$41:$D$47</c:f>
              <c:numCache>
                <c:formatCode>General</c:formatCode>
                <c:ptCount val="6"/>
                <c:pt idx="0">
                  <c:v>103170260.08</c:v>
                </c:pt>
                <c:pt idx="1">
                  <c:v>100913141.27</c:v>
                </c:pt>
                <c:pt idx="2">
                  <c:v>100460500.98</c:v>
                </c:pt>
                <c:pt idx="3">
                  <c:v>57827893.450000003</c:v>
                </c:pt>
                <c:pt idx="4">
                  <c:v>53245677.439999998</c:v>
                </c:pt>
                <c:pt idx="5">
                  <c:v>57067225.609999999</c:v>
                </c:pt>
              </c:numCache>
            </c:numRef>
          </c:val>
          <c:extLst>
            <c:ext xmlns:c16="http://schemas.microsoft.com/office/drawing/2014/chart" uri="{C3380CC4-5D6E-409C-BE32-E72D297353CC}">
              <c16:uniqueId val="{00000001-AF72-4EC9-B537-8F85B3734E6C}"/>
            </c:ext>
          </c:extLst>
        </c:ser>
        <c:dLbls>
          <c:showLegendKey val="0"/>
          <c:showVal val="0"/>
          <c:showCatName val="0"/>
          <c:showSerName val="0"/>
          <c:showPercent val="0"/>
          <c:showBubbleSize val="0"/>
        </c:dLbls>
        <c:gapWidth val="150"/>
        <c:overlap val="100"/>
        <c:axId val="736823104"/>
        <c:axId val="736828512"/>
      </c:barChart>
      <c:catAx>
        <c:axId val="73682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828512"/>
        <c:crosses val="autoZero"/>
        <c:auto val="1"/>
        <c:lblAlgn val="ctr"/>
        <c:lblOffset val="100"/>
        <c:noMultiLvlLbl val="0"/>
      </c:catAx>
      <c:valAx>
        <c:axId val="736828512"/>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823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[sales_dashboard.xlsx]pivot!PivotTable4</c:name>
    <c:fmtId val="6"/>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100" b="1"/>
              <a:t>Revenue Percentage</a:t>
            </a:r>
          </a:p>
        </c:rich>
      </c:tx>
      <c:layout>
        <c:manualLayout>
          <c:xMode val="edge"/>
          <c:yMode val="edge"/>
          <c:x val="0.70522635371096654"/>
          <c:y val="3.8130399811776038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marker>
          <c:symbol val="none"/>
        </c:marker>
      </c:pivotFmt>
      <c:pivotFmt>
        <c:idx val="2"/>
        <c:spPr>
          <a:solidFill>
            <a:schemeClr val="accent6"/>
          </a:solidFill>
          <a:ln w="19050">
            <a:solidFill>
              <a:schemeClr val="lt1"/>
            </a:solidFill>
          </a:ln>
          <a:effectLst/>
        </c:spPr>
        <c:marker>
          <c:symbol val="none"/>
        </c:marker>
      </c:pivotFmt>
      <c:pivotFmt>
        <c:idx val="3"/>
        <c:spPr>
          <a:solidFill>
            <a:schemeClr val="accent6"/>
          </a:solidFill>
          <a:ln w="19050">
            <a:solidFill>
              <a:schemeClr val="lt1"/>
            </a:solidFill>
          </a:ln>
          <a:effectLst/>
        </c:spPr>
        <c:marker>
          <c:symbol val="none"/>
        </c:marke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pivotFmt>
      <c:pivotFmt>
        <c:idx val="11"/>
        <c:spPr>
          <a:solidFill>
            <a:schemeClr val="accent6"/>
          </a:solidFill>
          <a:ln w="19050">
            <a:solidFill>
              <a:schemeClr val="lt1"/>
            </a:solidFill>
          </a:ln>
          <a:effectLst/>
        </c:spPr>
        <c:marker>
          <c:symbol val="none"/>
        </c:marker>
      </c:pivotFmt>
      <c:pivotFmt>
        <c:idx val="12"/>
        <c:spPr>
          <a:solidFill>
            <a:schemeClr val="accent6">
              <a:shade val="50000"/>
            </a:schemeClr>
          </a:solidFill>
          <a:ln w="19050">
            <a:solidFill>
              <a:schemeClr val="lt1"/>
            </a:solidFill>
          </a:ln>
          <a:effectLst/>
        </c:spPr>
      </c:pivotFmt>
      <c:pivotFmt>
        <c:idx val="13"/>
        <c:spPr>
          <a:solidFill>
            <a:schemeClr val="accent6">
              <a:shade val="70000"/>
            </a:schemeClr>
          </a:solidFill>
          <a:ln w="19050">
            <a:solidFill>
              <a:schemeClr val="lt1"/>
            </a:solidFill>
          </a:ln>
          <a:effectLst/>
        </c:spPr>
      </c:pivotFmt>
      <c:pivotFmt>
        <c:idx val="14"/>
        <c:spPr>
          <a:solidFill>
            <a:schemeClr val="accent6">
              <a:shade val="90000"/>
            </a:schemeClr>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tint val="70000"/>
            </a:schemeClr>
          </a:solidFill>
          <a:ln w="19050">
            <a:solidFill>
              <a:schemeClr val="lt1"/>
            </a:solidFill>
          </a:ln>
          <a:effectLst/>
        </c:spPr>
      </c:pivotFmt>
      <c:pivotFmt>
        <c:idx val="17"/>
        <c:spPr>
          <a:solidFill>
            <a:schemeClr val="accent6"/>
          </a:solidFill>
          <a:ln w="19050">
            <a:solidFill>
              <a:schemeClr val="lt1"/>
            </a:solidFill>
          </a:ln>
          <a:effectLst/>
        </c:spPr>
      </c:pivotFmt>
    </c:pivotFmts>
    <c:plotArea>
      <c:layout>
        <c:manualLayout>
          <c:layoutTarget val="inner"/>
          <c:xMode val="edge"/>
          <c:yMode val="edge"/>
          <c:x val="0.11959854875199936"/>
          <c:y val="0.19200656868806804"/>
          <c:w val="0.53931136819458958"/>
          <c:h val="0.72113135461066635"/>
        </c:manualLayout>
      </c:layout>
      <c:doughnutChart>
        <c:varyColors val="1"/>
        <c:ser>
          <c:idx val="0"/>
          <c:order val="0"/>
          <c:tx>
            <c:strRef>
              <c:f>pivot!$B$56</c:f>
              <c:strCache>
                <c:ptCount val="1"/>
                <c:pt idx="0">
                  <c:v>Total</c:v>
                </c:pt>
              </c:strCache>
            </c:strRef>
          </c:tx>
          <c:dPt>
            <c:idx val="0"/>
            <c:bubble3D val="0"/>
            <c:spPr>
              <a:solidFill>
                <a:schemeClr val="accent6">
                  <a:shade val="50000"/>
                </a:schemeClr>
              </a:solidFill>
              <a:ln w="19050">
                <a:solidFill>
                  <a:schemeClr val="lt1"/>
                </a:solidFill>
              </a:ln>
              <a:effectLst/>
            </c:spPr>
            <c:extLst>
              <c:ext xmlns:c16="http://schemas.microsoft.com/office/drawing/2014/chart" uri="{C3380CC4-5D6E-409C-BE32-E72D297353CC}">
                <c16:uniqueId val="{00000001-9AF9-40F5-820D-461508BFD051}"/>
              </c:ext>
            </c:extLst>
          </c:dPt>
          <c:dPt>
            <c:idx val="1"/>
            <c:bubble3D val="0"/>
            <c:spPr>
              <a:solidFill>
                <a:schemeClr val="accent6">
                  <a:shade val="70000"/>
                </a:schemeClr>
              </a:solidFill>
              <a:ln w="19050">
                <a:solidFill>
                  <a:schemeClr val="lt1"/>
                </a:solidFill>
              </a:ln>
              <a:effectLst/>
            </c:spPr>
            <c:extLst>
              <c:ext xmlns:c16="http://schemas.microsoft.com/office/drawing/2014/chart" uri="{C3380CC4-5D6E-409C-BE32-E72D297353CC}">
                <c16:uniqueId val="{00000003-9AF9-40F5-820D-461508BFD051}"/>
              </c:ext>
            </c:extLst>
          </c:dPt>
          <c:dPt>
            <c:idx val="2"/>
            <c:bubble3D val="0"/>
            <c:spPr>
              <a:solidFill>
                <a:schemeClr val="accent6">
                  <a:shade val="90000"/>
                </a:schemeClr>
              </a:solidFill>
              <a:ln w="19050">
                <a:solidFill>
                  <a:schemeClr val="lt1"/>
                </a:solidFill>
              </a:ln>
              <a:effectLst/>
            </c:spPr>
            <c:extLst>
              <c:ext xmlns:c16="http://schemas.microsoft.com/office/drawing/2014/chart" uri="{C3380CC4-5D6E-409C-BE32-E72D297353CC}">
                <c16:uniqueId val="{00000005-9AF9-40F5-820D-461508BFD051}"/>
              </c:ext>
            </c:extLst>
          </c:dPt>
          <c:dPt>
            <c:idx val="3"/>
            <c:bubble3D val="0"/>
            <c:spPr>
              <a:solidFill>
                <a:schemeClr val="accent6">
                  <a:tint val="90000"/>
                </a:schemeClr>
              </a:solidFill>
              <a:ln w="19050">
                <a:solidFill>
                  <a:schemeClr val="lt1"/>
                </a:solidFill>
              </a:ln>
              <a:effectLst/>
            </c:spPr>
            <c:extLst>
              <c:ext xmlns:c16="http://schemas.microsoft.com/office/drawing/2014/chart" uri="{C3380CC4-5D6E-409C-BE32-E72D297353CC}">
                <c16:uniqueId val="{00000007-9AF9-40F5-820D-461508BFD051}"/>
              </c:ext>
            </c:extLst>
          </c:dPt>
          <c:dPt>
            <c:idx val="4"/>
            <c:bubble3D val="0"/>
            <c:spPr>
              <a:solidFill>
                <a:schemeClr val="accent6">
                  <a:tint val="70000"/>
                </a:schemeClr>
              </a:solidFill>
              <a:ln w="19050">
                <a:solidFill>
                  <a:schemeClr val="lt1"/>
                </a:solidFill>
              </a:ln>
              <a:effectLst/>
            </c:spPr>
            <c:extLst>
              <c:ext xmlns:c16="http://schemas.microsoft.com/office/drawing/2014/chart" uri="{C3380CC4-5D6E-409C-BE32-E72D297353CC}">
                <c16:uniqueId val="{00000009-9AF9-40F5-820D-461508BFD051}"/>
              </c:ext>
            </c:extLst>
          </c:dPt>
          <c:dPt>
            <c:idx val="5"/>
            <c:bubble3D val="0"/>
            <c:spPr>
              <a:solidFill>
                <a:schemeClr val="accent6">
                  <a:tint val="50000"/>
                </a:schemeClr>
              </a:solidFill>
              <a:ln w="19050">
                <a:solidFill>
                  <a:schemeClr val="lt1"/>
                </a:solidFill>
              </a:ln>
              <a:effectLst/>
            </c:spPr>
            <c:extLst>
              <c:ext xmlns:c16="http://schemas.microsoft.com/office/drawing/2014/chart" uri="{C3380CC4-5D6E-409C-BE32-E72D297353CC}">
                <c16:uniqueId val="{0000000B-9AF9-40F5-820D-461508BFD051}"/>
              </c:ext>
            </c:extLst>
          </c:dPt>
          <c:cat>
            <c:strRef>
              <c:f>pivot!$A$57:$A$63</c:f>
              <c:strCache>
                <c:ptCount val="6"/>
                <c:pt idx="0">
                  <c:v>New York</c:v>
                </c:pt>
                <c:pt idx="1">
                  <c:v>Austin</c:v>
                </c:pt>
                <c:pt idx="2">
                  <c:v>Los Angeles</c:v>
                </c:pt>
                <c:pt idx="3">
                  <c:v>Phoenix</c:v>
                </c:pt>
                <c:pt idx="4">
                  <c:v>Houston</c:v>
                </c:pt>
                <c:pt idx="5">
                  <c:v>Denver</c:v>
                </c:pt>
              </c:strCache>
            </c:strRef>
          </c:cat>
          <c:val>
            <c:numRef>
              <c:f>pivot!$B$57:$B$63</c:f>
              <c:numCache>
                <c:formatCode>0.00%</c:formatCode>
                <c:ptCount val="6"/>
                <c:pt idx="0">
                  <c:v>0.22427128039273769</c:v>
                </c:pt>
                <c:pt idx="1">
                  <c:v>0.20630214886214568</c:v>
                </c:pt>
                <c:pt idx="2">
                  <c:v>0.19312083446017711</c:v>
                </c:pt>
                <c:pt idx="3">
                  <c:v>0.13768132149784895</c:v>
                </c:pt>
                <c:pt idx="4">
                  <c:v>0.11976086660875998</c:v>
                </c:pt>
                <c:pt idx="5">
                  <c:v>0.11886354817833068</c:v>
                </c:pt>
              </c:numCache>
            </c:numRef>
          </c:val>
          <c:extLst>
            <c:ext xmlns:c16="http://schemas.microsoft.com/office/drawing/2014/chart" uri="{C3380CC4-5D6E-409C-BE32-E72D297353CC}">
              <c16:uniqueId val="{00000000-4C11-4305-8756-30DC3EE6D79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[sales_dashboard.xlsx]pivot!PivotTable8</c:name>
    <c:fmtId val="0"/>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100" b="1"/>
              <a:t>Monthly</a:t>
            </a:r>
            <a:r>
              <a:rPr lang="en-US" sz="1100" b="1" baseline="0"/>
              <a:t> Revenue</a:t>
            </a:r>
            <a:endParaRPr lang="en-US" sz="1100" b="1"/>
          </a:p>
        </c:rich>
      </c:tx>
      <c:layout>
        <c:manualLayout>
          <c:xMode val="edge"/>
          <c:yMode val="edge"/>
          <c:x val="0.87112382241084152"/>
          <c:y val="2.5976134426495656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ln w="28575" cap="rnd">
            <a:solidFill>
              <a:schemeClr val="accent1"/>
            </a:solidFill>
            <a:round/>
          </a:ln>
          <a:effectLst/>
        </c:spPr>
        <c:marker>
          <c:symbol val="none"/>
        </c:marker>
      </c:pivotFmt>
    </c:pivotFmts>
    <c:plotArea>
      <c:layout/>
      <c:lineChart>
        <c:grouping val="standard"/>
        <c:varyColors val="0"/>
        <c:ser>
          <c:idx val="0"/>
          <c:order val="0"/>
          <c:tx>
            <c:strRef>
              <c:f>pivot!$B$96:$B$97</c:f>
              <c:strCache>
                <c:ptCount val="1"/>
                <c:pt idx="0">
                  <c:v>Houston</c:v>
                </c:pt>
              </c:strCache>
            </c:strRef>
          </c:tx>
          <c:spPr>
            <a:ln w="28575" cap="rnd">
              <a:solidFill>
                <a:schemeClr val="accent1"/>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pivot!$B$98:$B$110</c:f>
              <c:numCache>
                <c:formatCode>General</c:formatCode>
                <c:ptCount val="12"/>
                <c:pt idx="0">
                  <c:v>11278835.539999999</c:v>
                </c:pt>
                <c:pt idx="1">
                  <c:v>13586469.77</c:v>
                </c:pt>
                <c:pt idx="2">
                  <c:v>19087482.34</c:v>
                </c:pt>
                <c:pt idx="3">
                  <c:v>16897004.75</c:v>
                </c:pt>
                <c:pt idx="4">
                  <c:v>17947868.23</c:v>
                </c:pt>
                <c:pt idx="5">
                  <c:v>16600377.84</c:v>
                </c:pt>
                <c:pt idx="6">
                  <c:v>19497412.219999999</c:v>
                </c:pt>
                <c:pt idx="7">
                  <c:v>14324442.66</c:v>
                </c:pt>
                <c:pt idx="8">
                  <c:v>16085520.35</c:v>
                </c:pt>
                <c:pt idx="9">
                  <c:v>20259059.59</c:v>
                </c:pt>
                <c:pt idx="10">
                  <c:v>16081774.83</c:v>
                </c:pt>
                <c:pt idx="11">
                  <c:v>11833005.810000001</c:v>
                </c:pt>
              </c:numCache>
            </c:numRef>
          </c:val>
          <c:smooth val="0"/>
          <c:extLst>
            <c:ext xmlns:c16="http://schemas.microsoft.com/office/drawing/2014/chart" uri="{C3380CC4-5D6E-409C-BE32-E72D297353CC}">
              <c16:uniqueId val="{00000000-FEC2-465E-AD5E-02E04C93080E}"/>
            </c:ext>
          </c:extLst>
        </c:ser>
        <c:ser>
          <c:idx val="1"/>
          <c:order val="1"/>
          <c:tx>
            <c:strRef>
              <c:f>pivot!$C$96:$C$97</c:f>
              <c:strCache>
                <c:ptCount val="1"/>
                <c:pt idx="0">
                  <c:v>Phoenix</c:v>
                </c:pt>
              </c:strCache>
            </c:strRef>
          </c:tx>
          <c:spPr>
            <a:ln w="28575" cap="rnd">
              <a:solidFill>
                <a:schemeClr val="accent2"/>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pivot!$C$98:$C$110</c:f>
              <c:numCache>
                <c:formatCode>General</c:formatCode>
                <c:ptCount val="12"/>
                <c:pt idx="0">
                  <c:v>10695929.1</c:v>
                </c:pt>
                <c:pt idx="1">
                  <c:v>15600310.09</c:v>
                </c:pt>
                <c:pt idx="2">
                  <c:v>20928138.079999998</c:v>
                </c:pt>
                <c:pt idx="3">
                  <c:v>18542254.07</c:v>
                </c:pt>
                <c:pt idx="4">
                  <c:v>21119305.600000001</c:v>
                </c:pt>
                <c:pt idx="5">
                  <c:v>17584309.120000001</c:v>
                </c:pt>
                <c:pt idx="6">
                  <c:v>22968881.800000001</c:v>
                </c:pt>
                <c:pt idx="7">
                  <c:v>15264248.83</c:v>
                </c:pt>
                <c:pt idx="8">
                  <c:v>18860920.789999999</c:v>
                </c:pt>
                <c:pt idx="9">
                  <c:v>21807074.100000001</c:v>
                </c:pt>
                <c:pt idx="10">
                  <c:v>23446695.440000001</c:v>
                </c:pt>
                <c:pt idx="11">
                  <c:v>15610817.890000001</c:v>
                </c:pt>
              </c:numCache>
            </c:numRef>
          </c:val>
          <c:smooth val="0"/>
          <c:extLst>
            <c:ext xmlns:c16="http://schemas.microsoft.com/office/drawing/2014/chart" uri="{C3380CC4-5D6E-409C-BE32-E72D297353CC}">
              <c16:uniqueId val="{00000005-8AE0-4099-8608-B6E70900758D}"/>
            </c:ext>
          </c:extLst>
        </c:ser>
        <c:ser>
          <c:idx val="2"/>
          <c:order val="2"/>
          <c:tx>
            <c:strRef>
              <c:f>pivot!$D$96:$D$97</c:f>
              <c:strCache>
                <c:ptCount val="1"/>
                <c:pt idx="0">
                  <c:v>New York</c:v>
                </c:pt>
              </c:strCache>
            </c:strRef>
          </c:tx>
          <c:spPr>
            <a:ln w="28575" cap="rnd">
              <a:solidFill>
                <a:schemeClr val="accent3"/>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pivot!$D$98:$D$110</c:f>
              <c:numCache>
                <c:formatCode>General</c:formatCode>
                <c:ptCount val="12"/>
                <c:pt idx="0">
                  <c:v>19847750.630000003</c:v>
                </c:pt>
                <c:pt idx="1">
                  <c:v>22643036.75</c:v>
                </c:pt>
                <c:pt idx="2">
                  <c:v>34344013.689999998</c:v>
                </c:pt>
                <c:pt idx="3">
                  <c:v>31091240.93</c:v>
                </c:pt>
                <c:pt idx="4">
                  <c:v>32471237.449999999</c:v>
                </c:pt>
                <c:pt idx="5">
                  <c:v>26889534.460000001</c:v>
                </c:pt>
                <c:pt idx="6">
                  <c:v>37829232.030000001</c:v>
                </c:pt>
                <c:pt idx="7">
                  <c:v>31890780.73</c:v>
                </c:pt>
                <c:pt idx="8">
                  <c:v>28977514.800000001</c:v>
                </c:pt>
                <c:pt idx="9">
                  <c:v>34038651.490000002</c:v>
                </c:pt>
                <c:pt idx="10">
                  <c:v>33945856.759999998</c:v>
                </c:pt>
                <c:pt idx="11">
                  <c:v>20358223.129999999</c:v>
                </c:pt>
              </c:numCache>
            </c:numRef>
          </c:val>
          <c:smooth val="0"/>
          <c:extLst>
            <c:ext xmlns:c16="http://schemas.microsoft.com/office/drawing/2014/chart" uri="{C3380CC4-5D6E-409C-BE32-E72D297353CC}">
              <c16:uniqueId val="{00000006-8AE0-4099-8608-B6E70900758D}"/>
            </c:ext>
          </c:extLst>
        </c:ser>
        <c:ser>
          <c:idx val="3"/>
          <c:order val="3"/>
          <c:tx>
            <c:strRef>
              <c:f>pivot!$E$96:$E$97</c:f>
              <c:strCache>
                <c:ptCount val="1"/>
                <c:pt idx="0">
                  <c:v>Denver</c:v>
                </c:pt>
              </c:strCache>
            </c:strRef>
          </c:tx>
          <c:spPr>
            <a:ln w="28575" cap="rnd">
              <a:solidFill>
                <a:schemeClr val="accent4"/>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pivot!$E$98:$E$110</c:f>
              <c:numCache>
                <c:formatCode>General</c:formatCode>
                <c:ptCount val="12"/>
                <c:pt idx="0">
                  <c:v>11435581.34</c:v>
                </c:pt>
                <c:pt idx="1">
                  <c:v>13860116.6</c:v>
                </c:pt>
                <c:pt idx="2">
                  <c:v>16565783.17</c:v>
                </c:pt>
                <c:pt idx="3">
                  <c:v>15744467.439999999</c:v>
                </c:pt>
                <c:pt idx="4">
                  <c:v>18076169.809999999</c:v>
                </c:pt>
                <c:pt idx="5">
                  <c:v>13373356.68</c:v>
                </c:pt>
                <c:pt idx="6">
                  <c:v>17793938.25</c:v>
                </c:pt>
                <c:pt idx="7">
                  <c:v>13630530.539999999</c:v>
                </c:pt>
                <c:pt idx="8">
                  <c:v>16252677.15</c:v>
                </c:pt>
                <c:pt idx="9">
                  <c:v>16889450.609999999</c:v>
                </c:pt>
                <c:pt idx="10">
                  <c:v>19883895.73</c:v>
                </c:pt>
                <c:pt idx="11">
                  <c:v>24290058.690000001</c:v>
                </c:pt>
              </c:numCache>
            </c:numRef>
          </c:val>
          <c:smooth val="0"/>
          <c:extLst>
            <c:ext xmlns:c16="http://schemas.microsoft.com/office/drawing/2014/chart" uri="{C3380CC4-5D6E-409C-BE32-E72D297353CC}">
              <c16:uniqueId val="{00000007-8AE0-4099-8608-B6E70900758D}"/>
            </c:ext>
          </c:extLst>
        </c:ser>
        <c:ser>
          <c:idx val="4"/>
          <c:order val="4"/>
          <c:tx>
            <c:strRef>
              <c:f>pivot!$F$96:$F$97</c:f>
              <c:strCache>
                <c:ptCount val="1"/>
                <c:pt idx="0">
                  <c:v>Los Angeles</c:v>
                </c:pt>
              </c:strCache>
            </c:strRef>
          </c:tx>
          <c:spPr>
            <a:ln w="28575" cap="rnd">
              <a:solidFill>
                <a:schemeClr val="accent5"/>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pivot!$F$98:$F$110</c:f>
              <c:numCache>
                <c:formatCode>General</c:formatCode>
                <c:ptCount val="12"/>
                <c:pt idx="0">
                  <c:v>21898111.98</c:v>
                </c:pt>
                <c:pt idx="1">
                  <c:v>21411797.710000001</c:v>
                </c:pt>
                <c:pt idx="2">
                  <c:v>25626158.649999999</c:v>
                </c:pt>
                <c:pt idx="3">
                  <c:v>20835498</c:v>
                </c:pt>
                <c:pt idx="4">
                  <c:v>27399563.619999997</c:v>
                </c:pt>
                <c:pt idx="5">
                  <c:v>24805923.289999999</c:v>
                </c:pt>
                <c:pt idx="6">
                  <c:v>30856071.75</c:v>
                </c:pt>
                <c:pt idx="7">
                  <c:v>25006357.390000001</c:v>
                </c:pt>
                <c:pt idx="8">
                  <c:v>25205663.539999999</c:v>
                </c:pt>
                <c:pt idx="9">
                  <c:v>33490254.240000002</c:v>
                </c:pt>
                <c:pt idx="10">
                  <c:v>27849097.190000001</c:v>
                </c:pt>
                <c:pt idx="11">
                  <c:v>18363080.960000001</c:v>
                </c:pt>
              </c:numCache>
            </c:numRef>
          </c:val>
          <c:smooth val="0"/>
          <c:extLst>
            <c:ext xmlns:c16="http://schemas.microsoft.com/office/drawing/2014/chart" uri="{C3380CC4-5D6E-409C-BE32-E72D297353CC}">
              <c16:uniqueId val="{00000008-8AE0-4099-8608-B6E70900758D}"/>
            </c:ext>
          </c:extLst>
        </c:ser>
        <c:ser>
          <c:idx val="5"/>
          <c:order val="5"/>
          <c:tx>
            <c:strRef>
              <c:f>pivot!$G$96:$G$97</c:f>
              <c:strCache>
                <c:ptCount val="1"/>
                <c:pt idx="0">
                  <c:v>Austin</c:v>
                </c:pt>
              </c:strCache>
            </c:strRef>
          </c:tx>
          <c:spPr>
            <a:ln w="28575" cap="rnd">
              <a:solidFill>
                <a:schemeClr val="accent6"/>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pivot!$G$98:$G$110</c:f>
              <c:numCache>
                <c:formatCode>General</c:formatCode>
                <c:ptCount val="12"/>
                <c:pt idx="0">
                  <c:v>28638466.829999998</c:v>
                </c:pt>
                <c:pt idx="1">
                  <c:v>22629551</c:v>
                </c:pt>
                <c:pt idx="2">
                  <c:v>30495652.119999997</c:v>
                </c:pt>
                <c:pt idx="3">
                  <c:v>19262488.899999999</c:v>
                </c:pt>
                <c:pt idx="4">
                  <c:v>32870342.82</c:v>
                </c:pt>
                <c:pt idx="5">
                  <c:v>26639508.420000002</c:v>
                </c:pt>
                <c:pt idx="6">
                  <c:v>34001455.289999999</c:v>
                </c:pt>
                <c:pt idx="7">
                  <c:v>26609253.93</c:v>
                </c:pt>
                <c:pt idx="8">
                  <c:v>28580106.800000001</c:v>
                </c:pt>
                <c:pt idx="9">
                  <c:v>36309420.32</c:v>
                </c:pt>
                <c:pt idx="10">
                  <c:v>27355791.940000001</c:v>
                </c:pt>
                <c:pt idx="11">
                  <c:v>19619837.629999999</c:v>
                </c:pt>
              </c:numCache>
            </c:numRef>
          </c:val>
          <c:smooth val="0"/>
          <c:extLst>
            <c:ext xmlns:c16="http://schemas.microsoft.com/office/drawing/2014/chart" uri="{C3380CC4-5D6E-409C-BE32-E72D297353CC}">
              <c16:uniqueId val="{00000009-8AE0-4099-8608-B6E70900758D}"/>
            </c:ext>
          </c:extLst>
        </c:ser>
        <c:dLbls>
          <c:showLegendKey val="0"/>
          <c:showVal val="0"/>
          <c:showCatName val="0"/>
          <c:showSerName val="0"/>
          <c:showPercent val="0"/>
          <c:showBubbleSize val="0"/>
        </c:dLbls>
        <c:smooth val="0"/>
        <c:axId val="355129791"/>
        <c:axId val="355130207"/>
      </c:lineChart>
      <c:catAx>
        <c:axId val="355129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30207"/>
        <c:crosses val="autoZero"/>
        <c:auto val="1"/>
        <c:lblAlgn val="ctr"/>
        <c:lblOffset val="100"/>
        <c:noMultiLvlLbl val="0"/>
      </c:catAx>
      <c:valAx>
        <c:axId val="35513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297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[sales_dashboard.xlsx]pivot!PivotTable9</c:name>
    <c:fmtId val="1"/>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100" b="1"/>
              <a:t>Items</a:t>
            </a:r>
            <a:r>
              <a:rPr lang="en-US" sz="1100" b="1" baseline="0"/>
              <a:t> Sold</a:t>
            </a:r>
            <a:endParaRPr lang="en-US" sz="1100" b="1"/>
          </a:p>
        </c:rich>
      </c:tx>
      <c:layout>
        <c:manualLayout>
          <c:xMode val="edge"/>
          <c:yMode val="edge"/>
          <c:x val="0.83689924376903546"/>
          <c:y val="2.7777777777777776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s>
    <c:plotArea>
      <c:layout/>
      <c:barChart>
        <c:barDir val="bar"/>
        <c:grouping val="stacked"/>
        <c:varyColors val="0"/>
        <c:ser>
          <c:idx val="0"/>
          <c:order val="0"/>
          <c:tx>
            <c:strRef>
              <c:f>pivot!$B$73:$B$74</c:f>
              <c:strCache>
                <c:ptCount val="1"/>
                <c:pt idx="0">
                  <c:v>2021</c:v>
                </c:pt>
              </c:strCache>
            </c:strRef>
          </c:tx>
          <c:spPr>
            <a:solidFill>
              <a:schemeClr val="accent6">
                <a:shade val="65000"/>
              </a:schemeClr>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pivot!$B$75:$B$81</c:f>
              <c:numCache>
                <c:formatCode>General</c:formatCode>
                <c:ptCount val="6"/>
                <c:pt idx="0">
                  <c:v>4569</c:v>
                </c:pt>
                <c:pt idx="1">
                  <c:v>4003</c:v>
                </c:pt>
                <c:pt idx="2">
                  <c:v>4461</c:v>
                </c:pt>
                <c:pt idx="3">
                  <c:v>6703</c:v>
                </c:pt>
                <c:pt idx="4">
                  <c:v>7716</c:v>
                </c:pt>
                <c:pt idx="5">
                  <c:v>6993</c:v>
                </c:pt>
              </c:numCache>
            </c:numRef>
          </c:val>
          <c:extLst>
            <c:ext xmlns:c16="http://schemas.microsoft.com/office/drawing/2014/chart" uri="{C3380CC4-5D6E-409C-BE32-E72D297353CC}">
              <c16:uniqueId val="{00000000-C019-42D3-80F0-50F1AFE753FC}"/>
            </c:ext>
          </c:extLst>
        </c:ser>
        <c:ser>
          <c:idx val="1"/>
          <c:order val="1"/>
          <c:tx>
            <c:strRef>
              <c:f>pivot!$C$73:$C$74</c:f>
              <c:strCache>
                <c:ptCount val="1"/>
                <c:pt idx="0">
                  <c:v>2022</c:v>
                </c:pt>
              </c:strCache>
            </c:strRef>
          </c:tx>
          <c:spPr>
            <a:solidFill>
              <a:schemeClr val="accent6"/>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pivot!$C$75:$C$81</c:f>
              <c:numCache>
                <c:formatCode>General</c:formatCode>
                <c:ptCount val="6"/>
                <c:pt idx="0">
                  <c:v>3273</c:v>
                </c:pt>
                <c:pt idx="1">
                  <c:v>4055</c:v>
                </c:pt>
                <c:pt idx="2">
                  <c:v>4613</c:v>
                </c:pt>
                <c:pt idx="3">
                  <c:v>5425</c:v>
                </c:pt>
                <c:pt idx="4">
                  <c:v>5670</c:v>
                </c:pt>
                <c:pt idx="5">
                  <c:v>7152</c:v>
                </c:pt>
              </c:numCache>
            </c:numRef>
          </c:val>
          <c:extLst>
            <c:ext xmlns:c16="http://schemas.microsoft.com/office/drawing/2014/chart" uri="{C3380CC4-5D6E-409C-BE32-E72D297353CC}">
              <c16:uniqueId val="{00000000-A355-47F1-B1F7-CB1FC5B8DBDF}"/>
            </c:ext>
          </c:extLst>
        </c:ser>
        <c:ser>
          <c:idx val="2"/>
          <c:order val="2"/>
          <c:tx>
            <c:strRef>
              <c:f>pivot!$D$73:$D$74</c:f>
              <c:strCache>
                <c:ptCount val="1"/>
                <c:pt idx="0">
                  <c:v>2023</c:v>
                </c:pt>
              </c:strCache>
            </c:strRef>
          </c:tx>
          <c:spPr>
            <a:solidFill>
              <a:schemeClr val="accent6">
                <a:tint val="65000"/>
              </a:schemeClr>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pivot!$D$75:$D$81</c:f>
              <c:numCache>
                <c:formatCode>General</c:formatCode>
                <c:ptCount val="6"/>
                <c:pt idx="0">
                  <c:v>2206</c:v>
                </c:pt>
                <c:pt idx="1">
                  <c:v>2240</c:v>
                </c:pt>
                <c:pt idx="2">
                  <c:v>2245</c:v>
                </c:pt>
                <c:pt idx="3">
                  <c:v>3803</c:v>
                </c:pt>
                <c:pt idx="4">
                  <c:v>3608</c:v>
                </c:pt>
                <c:pt idx="5">
                  <c:v>3909</c:v>
                </c:pt>
              </c:numCache>
            </c:numRef>
          </c:val>
          <c:extLst>
            <c:ext xmlns:c16="http://schemas.microsoft.com/office/drawing/2014/chart" uri="{C3380CC4-5D6E-409C-BE32-E72D297353CC}">
              <c16:uniqueId val="{00000001-A355-47F1-B1F7-CB1FC5B8DBDF}"/>
            </c:ext>
          </c:extLst>
        </c:ser>
        <c:dLbls>
          <c:showLegendKey val="0"/>
          <c:showVal val="0"/>
          <c:showCatName val="0"/>
          <c:showSerName val="0"/>
          <c:showPercent val="0"/>
          <c:showBubbleSize val="0"/>
        </c:dLbls>
        <c:gapWidth val="150"/>
        <c:overlap val="100"/>
        <c:axId val="311830799"/>
        <c:axId val="311815823"/>
      </c:barChart>
      <c:catAx>
        <c:axId val="311830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815823"/>
        <c:crosses val="autoZero"/>
        <c:auto val="1"/>
        <c:lblAlgn val="ctr"/>
        <c:lblOffset val="100"/>
        <c:noMultiLvlLbl val="0"/>
      </c:catAx>
      <c:valAx>
        <c:axId val="311815823"/>
        <c:scaling>
          <c:orientation val="minMax"/>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8307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Transactions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spPr>
          <a:solidFill>
            <a:schemeClr val="accent6"/>
          </a:solidFill>
          <a:ln>
            <a:noFill/>
          </a:ln>
          <a:effectLst/>
        </c:spPr>
        <c:marker>
          <c:symbol val="none"/>
        </c:marker>
      </c:pivotFmt>
      <c:pivotFmt>
        <c:idx val="47"/>
        <c:spPr>
          <a:solidFill>
            <a:schemeClr val="accent6"/>
          </a:solidFill>
          <a:ln>
            <a:noFill/>
          </a:ln>
          <a:effectLst/>
        </c:spPr>
        <c:marker>
          <c:symbol val="none"/>
        </c:marker>
      </c:pivotFmt>
      <c:pivotFmt>
        <c:idx val="48"/>
        <c:spPr>
          <a:solidFill>
            <a:schemeClr val="accent6"/>
          </a:solidFill>
          <a:ln>
            <a:noFill/>
          </a:ln>
          <a:effectLst/>
        </c:spPr>
        <c:marker>
          <c:symbol val="none"/>
        </c:marker>
      </c:pivotFmt>
    </c:pivotFmts>
    <c:plotArea>
      <c:layout/>
      <c:barChart>
        <c:barDir val="col"/>
        <c:grouping val="stacked"/>
        <c:varyColors val="0"/>
        <c:ser>
          <c:idx val="0"/>
          <c:order val="0"/>
          <c:tx>
            <c:strRef>
              <c:f>pivot!$B$20:$B$21</c:f>
              <c:strCache>
                <c:ptCount val="1"/>
                <c:pt idx="0">
                  <c:v>2021</c:v>
                </c:pt>
              </c:strCache>
            </c:strRef>
          </c:tx>
          <c:spPr>
            <a:solidFill>
              <a:schemeClr val="accent6">
                <a:tint val="65000"/>
              </a:schemeClr>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pivot!$B$22:$B$28</c:f>
              <c:numCache>
                <c:formatCode>General</c:formatCode>
                <c:ptCount val="6"/>
                <c:pt idx="0">
                  <c:v>3155</c:v>
                </c:pt>
                <c:pt idx="1">
                  <c:v>2560</c:v>
                </c:pt>
                <c:pt idx="2">
                  <c:v>2672</c:v>
                </c:pt>
                <c:pt idx="3">
                  <c:v>2090</c:v>
                </c:pt>
                <c:pt idx="4">
                  <c:v>1795</c:v>
                </c:pt>
                <c:pt idx="5">
                  <c:v>1732</c:v>
                </c:pt>
              </c:numCache>
            </c:numRef>
          </c:val>
          <c:extLst>
            <c:ext xmlns:c16="http://schemas.microsoft.com/office/drawing/2014/chart" uri="{C3380CC4-5D6E-409C-BE32-E72D297353CC}">
              <c16:uniqueId val="{00000000-375C-47A9-A768-F26EA1DCFE2F}"/>
            </c:ext>
          </c:extLst>
        </c:ser>
        <c:ser>
          <c:idx val="1"/>
          <c:order val="1"/>
          <c:tx>
            <c:strRef>
              <c:f>pivot!$C$20:$C$21</c:f>
              <c:strCache>
                <c:ptCount val="1"/>
                <c:pt idx="0">
                  <c:v>2022</c:v>
                </c:pt>
              </c:strCache>
            </c:strRef>
          </c:tx>
          <c:spPr>
            <a:solidFill>
              <a:schemeClr val="accent6"/>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pivot!$C$22:$C$28</c:f>
              <c:numCache>
                <c:formatCode>General</c:formatCode>
                <c:ptCount val="6"/>
                <c:pt idx="0">
                  <c:v>3012</c:v>
                </c:pt>
                <c:pt idx="1">
                  <c:v>2383</c:v>
                </c:pt>
                <c:pt idx="2">
                  <c:v>2023</c:v>
                </c:pt>
                <c:pt idx="3">
                  <c:v>2009</c:v>
                </c:pt>
                <c:pt idx="4">
                  <c:v>1666</c:v>
                </c:pt>
                <c:pt idx="5">
                  <c:v>1363</c:v>
                </c:pt>
              </c:numCache>
            </c:numRef>
          </c:val>
          <c:extLst>
            <c:ext xmlns:c16="http://schemas.microsoft.com/office/drawing/2014/chart" uri="{C3380CC4-5D6E-409C-BE32-E72D297353CC}">
              <c16:uniqueId val="{00000000-CC3F-4E6F-9FFE-57CA8D4A67DC}"/>
            </c:ext>
          </c:extLst>
        </c:ser>
        <c:ser>
          <c:idx val="2"/>
          <c:order val="2"/>
          <c:tx>
            <c:strRef>
              <c:f>pivot!$D$20:$D$21</c:f>
              <c:strCache>
                <c:ptCount val="1"/>
                <c:pt idx="0">
                  <c:v>2023</c:v>
                </c:pt>
              </c:strCache>
            </c:strRef>
          </c:tx>
          <c:spPr>
            <a:solidFill>
              <a:schemeClr val="accent6">
                <a:shade val="65000"/>
              </a:schemeClr>
            </a:solidFill>
            <a:ln>
              <a:noFill/>
            </a:ln>
            <a:effectLst/>
          </c:spPr>
          <c:invertIfNegative val="0"/>
          <c:cat>
            <c:strRef>
              <c:f>pivot!$A$22:$A$28</c:f>
              <c:strCache>
                <c:ptCount val="6"/>
                <c:pt idx="0">
                  <c:v>New York</c:v>
                </c:pt>
                <c:pt idx="1">
                  <c:v>Los Angeles</c:v>
                </c:pt>
                <c:pt idx="2">
                  <c:v>Austin</c:v>
                </c:pt>
                <c:pt idx="3">
                  <c:v>Phoenix</c:v>
                </c:pt>
                <c:pt idx="4">
                  <c:v>Denver</c:v>
                </c:pt>
                <c:pt idx="5">
                  <c:v>Houston</c:v>
                </c:pt>
              </c:strCache>
            </c:strRef>
          </c:cat>
          <c:val>
            <c:numRef>
              <c:f>pivot!$D$22:$D$28</c:f>
              <c:numCache>
                <c:formatCode>General</c:formatCode>
                <c:ptCount val="6"/>
                <c:pt idx="0">
                  <c:v>1676</c:v>
                </c:pt>
                <c:pt idx="1">
                  <c:v>1836</c:v>
                </c:pt>
                <c:pt idx="2">
                  <c:v>1458</c:v>
                </c:pt>
                <c:pt idx="3">
                  <c:v>1076</c:v>
                </c:pt>
                <c:pt idx="4">
                  <c:v>1040</c:v>
                </c:pt>
                <c:pt idx="5">
                  <c:v>1019</c:v>
                </c:pt>
              </c:numCache>
            </c:numRef>
          </c:val>
          <c:extLst>
            <c:ext xmlns:c16="http://schemas.microsoft.com/office/drawing/2014/chart" uri="{C3380CC4-5D6E-409C-BE32-E72D297353CC}">
              <c16:uniqueId val="{00000001-CC3F-4E6F-9FFE-57CA8D4A67DC}"/>
            </c:ext>
          </c:extLst>
        </c:ser>
        <c:dLbls>
          <c:showLegendKey val="0"/>
          <c:showVal val="0"/>
          <c:showCatName val="0"/>
          <c:showSerName val="0"/>
          <c:showPercent val="0"/>
          <c:showBubbleSize val="0"/>
        </c:dLbls>
        <c:gapWidth val="150"/>
        <c:overlap val="100"/>
        <c:axId val="728131536"/>
        <c:axId val="728140688"/>
      </c:barChart>
      <c:catAx>
        <c:axId val="72813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40688"/>
        <c:crosses val="autoZero"/>
        <c:auto val="1"/>
        <c:lblAlgn val="ctr"/>
        <c:lblOffset val="100"/>
        <c:noMultiLvlLbl val="0"/>
      </c:catAx>
      <c:valAx>
        <c:axId val="728140688"/>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131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Revenue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
        <c:idx val="11"/>
        <c:spPr>
          <a:solidFill>
            <a:schemeClr val="accent6"/>
          </a:solidFill>
          <a:ln>
            <a:noFill/>
          </a:ln>
          <a:effectLst/>
        </c:spPr>
        <c:marker>
          <c:symbol val="none"/>
        </c:marker>
      </c:pivotFmt>
    </c:pivotFmts>
    <c:plotArea>
      <c:layout/>
      <c:barChart>
        <c:barDir val="col"/>
        <c:grouping val="stacked"/>
        <c:varyColors val="0"/>
        <c:ser>
          <c:idx val="0"/>
          <c:order val="0"/>
          <c:tx>
            <c:strRef>
              <c:f>pivot!$B$39:$B$40</c:f>
              <c:strCache>
                <c:ptCount val="1"/>
                <c:pt idx="0">
                  <c:v>2021</c:v>
                </c:pt>
              </c:strCache>
            </c:strRef>
          </c:tx>
          <c:spPr>
            <a:solidFill>
              <a:schemeClr val="accent6">
                <a:shade val="65000"/>
              </a:schemeClr>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pivot!$B$41:$B$47</c:f>
              <c:numCache>
                <c:formatCode>General</c:formatCode>
                <c:ptCount val="6"/>
                <c:pt idx="0">
                  <c:v>105868992.5</c:v>
                </c:pt>
                <c:pt idx="1">
                  <c:v>119302212</c:v>
                </c:pt>
                <c:pt idx="2">
                  <c:v>99159440</c:v>
                </c:pt>
                <c:pt idx="3">
                  <c:v>67731005</c:v>
                </c:pt>
                <c:pt idx="4">
                  <c:v>59032680</c:v>
                </c:pt>
                <c:pt idx="5">
                  <c:v>69245792.5</c:v>
                </c:pt>
              </c:numCache>
            </c:numRef>
          </c:val>
          <c:extLst>
            <c:ext xmlns:c16="http://schemas.microsoft.com/office/drawing/2014/chart" uri="{C3380CC4-5D6E-409C-BE32-E72D297353CC}">
              <c16:uniqueId val="{00000000-0B55-4E3C-8CB7-BCADA78B2186}"/>
            </c:ext>
          </c:extLst>
        </c:ser>
        <c:ser>
          <c:idx val="1"/>
          <c:order val="1"/>
          <c:tx>
            <c:strRef>
              <c:f>pivot!$C$39:$C$40</c:f>
              <c:strCache>
                <c:ptCount val="1"/>
                <c:pt idx="0">
                  <c:v>2022</c:v>
                </c:pt>
              </c:strCache>
            </c:strRef>
          </c:tx>
          <c:spPr>
            <a:solidFill>
              <a:schemeClr val="accent6"/>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pivot!$C$41:$C$47</c:f>
              <c:numCache>
                <c:formatCode>General</c:formatCode>
                <c:ptCount val="6"/>
                <c:pt idx="0">
                  <c:v>153281439.59</c:v>
                </c:pt>
                <c:pt idx="1">
                  <c:v>113075370.54000001</c:v>
                </c:pt>
                <c:pt idx="2">
                  <c:v>112375755.89</c:v>
                </c:pt>
                <c:pt idx="3">
                  <c:v>96871684.799999997</c:v>
                </c:pt>
                <c:pt idx="4">
                  <c:v>79751237.140000001</c:v>
                </c:pt>
                <c:pt idx="5">
                  <c:v>67166236.159999996</c:v>
                </c:pt>
              </c:numCache>
            </c:numRef>
          </c:val>
          <c:extLst>
            <c:ext xmlns:c16="http://schemas.microsoft.com/office/drawing/2014/chart" uri="{C3380CC4-5D6E-409C-BE32-E72D297353CC}">
              <c16:uniqueId val="{00000000-B645-4F92-83DD-F5BBC57CD83F}"/>
            </c:ext>
          </c:extLst>
        </c:ser>
        <c:ser>
          <c:idx val="2"/>
          <c:order val="2"/>
          <c:tx>
            <c:strRef>
              <c:f>pivot!$D$39:$D$40</c:f>
              <c:strCache>
                <c:ptCount val="1"/>
                <c:pt idx="0">
                  <c:v>2023</c:v>
                </c:pt>
              </c:strCache>
            </c:strRef>
          </c:tx>
          <c:spPr>
            <a:solidFill>
              <a:schemeClr val="accent6">
                <a:tint val="65000"/>
              </a:schemeClr>
            </a:solidFill>
            <a:ln>
              <a:noFill/>
            </a:ln>
            <a:effectLst/>
          </c:spPr>
          <c:invertIfNegative val="0"/>
          <c:cat>
            <c:strRef>
              <c:f>pivot!$A$41:$A$47</c:f>
              <c:strCache>
                <c:ptCount val="6"/>
                <c:pt idx="0">
                  <c:v>New York</c:v>
                </c:pt>
                <c:pt idx="1">
                  <c:v>Austin</c:v>
                </c:pt>
                <c:pt idx="2">
                  <c:v>Los Angeles</c:v>
                </c:pt>
                <c:pt idx="3">
                  <c:v>Phoenix</c:v>
                </c:pt>
                <c:pt idx="4">
                  <c:v>Denver</c:v>
                </c:pt>
                <c:pt idx="5">
                  <c:v>Houston</c:v>
                </c:pt>
              </c:strCache>
            </c:strRef>
          </c:cat>
          <c:val>
            <c:numRef>
              <c:f>pivot!$D$41:$D$47</c:f>
              <c:numCache>
                <c:formatCode>General</c:formatCode>
                <c:ptCount val="6"/>
                <c:pt idx="0">
                  <c:v>103170260.08</c:v>
                </c:pt>
                <c:pt idx="1">
                  <c:v>100913141.27</c:v>
                </c:pt>
                <c:pt idx="2">
                  <c:v>100460500.98</c:v>
                </c:pt>
                <c:pt idx="3">
                  <c:v>57827893.450000003</c:v>
                </c:pt>
                <c:pt idx="4">
                  <c:v>53245677.439999998</c:v>
                </c:pt>
                <c:pt idx="5">
                  <c:v>57067225.609999999</c:v>
                </c:pt>
              </c:numCache>
            </c:numRef>
          </c:val>
          <c:extLst>
            <c:ext xmlns:c16="http://schemas.microsoft.com/office/drawing/2014/chart" uri="{C3380CC4-5D6E-409C-BE32-E72D297353CC}">
              <c16:uniqueId val="{00000001-B645-4F92-83DD-F5BBC57CD83F}"/>
            </c:ext>
          </c:extLst>
        </c:ser>
        <c:dLbls>
          <c:showLegendKey val="0"/>
          <c:showVal val="0"/>
          <c:showCatName val="0"/>
          <c:showSerName val="0"/>
          <c:showPercent val="0"/>
          <c:showBubbleSize val="0"/>
        </c:dLbls>
        <c:gapWidth val="150"/>
        <c:overlap val="100"/>
        <c:axId val="736823104"/>
        <c:axId val="736828512"/>
      </c:barChart>
      <c:catAx>
        <c:axId val="73682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828512"/>
        <c:crosses val="autoZero"/>
        <c:auto val="1"/>
        <c:lblAlgn val="ctr"/>
        <c:lblOffset val="100"/>
        <c:noMultiLvlLbl val="0"/>
      </c:catAx>
      <c:valAx>
        <c:axId val="736828512"/>
        <c:scaling>
          <c:orientation val="minMax"/>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8231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[sales_dashboard.xlsx]pivot!PivotTable8</c:name>
    <c:fmtId val="2"/>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200"/>
              <a:t>Sales</a:t>
            </a:r>
            <a:r>
              <a:rPr lang="en-US" sz="1200" baseline="0"/>
              <a:t> tend to slump towards the end of the year, </a:t>
            </a:r>
          </a:p>
          <a:p>
            <a:pPr algn="r">
              <a:defRPr/>
            </a:pPr>
            <a:r>
              <a:rPr lang="en-US" sz="1200" baseline="0"/>
              <a:t>but sales spikes happen between July and November.</a:t>
            </a:r>
            <a:endParaRPr lang="en-US" sz="1200"/>
          </a:p>
        </c:rich>
      </c:tx>
      <c:layout>
        <c:manualLayout>
          <c:xMode val="edge"/>
          <c:yMode val="edge"/>
          <c:x val="0.66918124591394612"/>
          <c:y val="6.1895657298712332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marker>
          <c:spPr>
            <a:solidFill>
              <a:schemeClr val="accent1"/>
            </a:solidFill>
            <a:ln w="9525">
              <a:solidFill>
                <a:schemeClr val="accent1"/>
              </a:solidFill>
            </a:ln>
            <a:effectLst/>
          </c:spPr>
        </c:marker>
      </c:pivotFmt>
      <c:pivotFmt>
        <c:idx val="55"/>
        <c:marker>
          <c:spPr>
            <a:solidFill>
              <a:schemeClr val="accent1"/>
            </a:solidFill>
            <a:ln w="9525">
              <a:solidFill>
                <a:schemeClr val="accent1"/>
              </a:solidFill>
            </a:ln>
            <a:effectLst/>
          </c:spPr>
        </c:marker>
      </c:pivotFmt>
      <c:pivotFmt>
        <c:idx val="56"/>
        <c:spPr>
          <a:solidFill>
            <a:schemeClr val="accent1"/>
          </a:solidFill>
          <a:ln w="28575" cap="rnd">
            <a:solidFill>
              <a:schemeClr val="accent1"/>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7"/>
        <c:spPr>
          <a:solidFill>
            <a:schemeClr val="accent1"/>
          </a:solidFill>
          <a:ln w="28575" cap="rnd">
            <a:solidFill>
              <a:schemeClr val="accent3"/>
            </a:solidFill>
            <a:round/>
          </a:ln>
          <a:effectLst/>
        </c:spPr>
        <c:marker>
          <c:symbol val="none"/>
        </c:marker>
        <c:dLbl>
          <c:idx val="0"/>
          <c:layout>
            <c:manualLayout>
              <c:x val="-2.5854106450284593E-2"/>
              <c:y val="-5.918189730200174E-2"/>
            </c:manualLayout>
          </c:layout>
          <c:numFmt formatCode="#,##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1"/>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8"/>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0"/>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1"/>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2"/>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3"/>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4"/>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5"/>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6"/>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7"/>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8"/>
        <c:spPr>
          <a:solidFill>
            <a:schemeClr val="accent1"/>
          </a:solidFill>
          <a:ln w="28575" cap="rnd">
            <a:solidFill>
              <a:schemeClr val="accent3"/>
            </a:soli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
        <c:idx val="75"/>
        <c:spPr>
          <a:ln w="28575" cap="rnd">
            <a:solidFill>
              <a:schemeClr val="accent1"/>
            </a:solidFill>
            <a:round/>
          </a:ln>
          <a:effectLst/>
        </c:spPr>
        <c:marker>
          <c:symbol val="none"/>
        </c:marker>
      </c:pivotFmt>
      <c:pivotFmt>
        <c:idx val="76"/>
        <c:spPr>
          <a:ln w="28575" cap="rnd">
            <a:solidFill>
              <a:schemeClr val="accent1"/>
            </a:solidFill>
            <a:round/>
          </a:ln>
          <a:effectLst/>
        </c:spPr>
        <c:marker>
          <c:symbol val="none"/>
        </c:marker>
      </c:pivotFmt>
      <c:pivotFmt>
        <c:idx val="77"/>
        <c:spPr>
          <a:ln w="28575" cap="rnd">
            <a:solidFill>
              <a:schemeClr val="accent1"/>
            </a:solidFill>
            <a:round/>
          </a:ln>
          <a:effectLst/>
        </c:spPr>
        <c:marker>
          <c:symbol val="none"/>
        </c:marker>
      </c:pivotFmt>
      <c:pivotFmt>
        <c:idx val="78"/>
        <c:spPr>
          <a:ln w="28575" cap="rnd">
            <a:solidFill>
              <a:schemeClr val="accent1"/>
            </a:solidFill>
            <a:round/>
          </a:ln>
          <a:effectLst/>
        </c:spPr>
        <c:marker>
          <c:symbol val="none"/>
        </c:marker>
      </c:pivotFmt>
      <c:pivotFmt>
        <c:idx val="79"/>
        <c:spPr>
          <a:ln w="28575" cap="rnd">
            <a:solidFill>
              <a:schemeClr val="accent1"/>
            </a:solidFill>
            <a:round/>
          </a:ln>
          <a:effectLst/>
        </c:spPr>
        <c:marker>
          <c:symbol val="none"/>
        </c:marker>
      </c:pivotFmt>
      <c:pivotFmt>
        <c:idx val="80"/>
        <c:spPr>
          <a:ln w="28575" cap="rnd">
            <a:solidFill>
              <a:schemeClr val="accent3"/>
            </a:solidFill>
            <a:round/>
          </a:ln>
          <a:effectLst/>
        </c:spPr>
        <c:marker>
          <c:symbol val="none"/>
        </c:marker>
      </c:pivotFmt>
      <c:pivotFmt>
        <c:idx val="81"/>
        <c:spPr>
          <a:ln w="28575" cap="rnd">
            <a:solidFill>
              <a:schemeClr val="accent3"/>
            </a:solidFill>
            <a:round/>
          </a:ln>
          <a:effectLst/>
        </c:spPr>
        <c:marker>
          <c:symbol val="none"/>
        </c:marker>
      </c:pivotFmt>
      <c:pivotFmt>
        <c:idx val="82"/>
        <c:spPr>
          <a:ln w="28575" cap="rnd">
            <a:solidFill>
              <a:schemeClr val="accent3"/>
            </a:solidFill>
            <a:round/>
          </a:ln>
          <a:effectLst/>
        </c:spPr>
        <c:marker>
          <c:symbol val="none"/>
        </c:marker>
      </c:pivotFmt>
      <c:pivotFmt>
        <c:idx val="83"/>
        <c:spPr>
          <a:ln w="28575" cap="rnd">
            <a:solidFill>
              <a:schemeClr val="accent3"/>
            </a:solidFill>
            <a:round/>
          </a:ln>
          <a:effectLst/>
        </c:spPr>
        <c:marker>
          <c:symbol val="none"/>
        </c:marker>
      </c:pivotFmt>
      <c:pivotFmt>
        <c:idx val="84"/>
        <c:spPr>
          <a:ln w="28575" cap="rnd">
            <a:solidFill>
              <a:schemeClr val="accent3"/>
            </a:solidFill>
            <a:round/>
          </a:ln>
          <a:effectLst/>
        </c:spPr>
        <c:marker>
          <c:symbol val="none"/>
        </c:marker>
      </c:pivotFmt>
      <c:pivotFmt>
        <c:idx val="85"/>
        <c:spPr>
          <a:ln w="28575" cap="rnd">
            <a:solidFill>
              <a:schemeClr val="accent3"/>
            </a:solidFill>
            <a:round/>
          </a:ln>
          <a:effectLst/>
        </c:spPr>
        <c:marker>
          <c:symbol val="none"/>
        </c:marker>
      </c:pivotFmt>
      <c:pivotFmt>
        <c:idx val="86"/>
        <c:spPr>
          <a:ln w="28575" cap="rnd">
            <a:solidFill>
              <a:schemeClr val="accent3"/>
            </a:solidFill>
            <a:round/>
          </a:ln>
          <a:effectLst/>
        </c:spPr>
        <c:marker>
          <c:symbol val="none"/>
        </c:marker>
      </c:pivotFmt>
      <c:pivotFmt>
        <c:idx val="87"/>
        <c:spPr>
          <a:ln w="28575" cap="rnd">
            <a:solidFill>
              <a:schemeClr val="accent3"/>
            </a:solidFill>
            <a:round/>
          </a:ln>
          <a:effectLst/>
        </c:spPr>
        <c:marker>
          <c:symbol val="none"/>
        </c:marker>
      </c:pivotFmt>
      <c:pivotFmt>
        <c:idx val="88"/>
        <c:spPr>
          <a:ln w="28575" cap="rnd">
            <a:solidFill>
              <a:schemeClr val="accent3"/>
            </a:solidFill>
            <a:round/>
          </a:ln>
          <a:effectLst/>
        </c:spPr>
        <c:marker>
          <c:symbol val="none"/>
        </c:marker>
      </c:pivotFmt>
      <c:pivotFmt>
        <c:idx val="89"/>
        <c:spPr>
          <a:ln w="28575" cap="rnd">
            <a:solidFill>
              <a:schemeClr val="accent3"/>
            </a:solidFill>
            <a:round/>
          </a:ln>
          <a:effectLst/>
        </c:spPr>
        <c:marker>
          <c:symbol val="none"/>
        </c:marker>
      </c:pivotFmt>
      <c:pivotFmt>
        <c:idx val="90"/>
        <c:spPr>
          <a:ln w="28575" cap="rnd">
            <a:solidFill>
              <a:schemeClr val="accent3"/>
            </a:solidFill>
            <a:round/>
          </a:ln>
          <a:effectLst/>
        </c:spPr>
        <c:marker>
          <c:symbol val="none"/>
        </c:marker>
      </c:pivotFmt>
      <c:pivotFmt>
        <c:idx val="91"/>
        <c:spPr>
          <a:ln w="28575" cap="rnd">
            <a:solidFill>
              <a:schemeClr val="accent3"/>
            </a:solidFill>
            <a:round/>
          </a:ln>
          <a:effectLst/>
        </c:spPr>
        <c:marker>
          <c:symbol val="none"/>
        </c:marker>
      </c:pivotFmt>
    </c:pivotFmts>
    <c:plotArea>
      <c:layout>
        <c:manualLayout>
          <c:layoutTarget val="inner"/>
          <c:xMode val="edge"/>
          <c:yMode val="edge"/>
          <c:x val="7.4101824270404307E-2"/>
          <c:y val="0.24048573562769407"/>
          <c:w val="0.80453742961129848"/>
          <c:h val="0.60257571294859968"/>
        </c:manualLayout>
      </c:layout>
      <c:lineChart>
        <c:grouping val="standard"/>
        <c:varyColors val="0"/>
        <c:ser>
          <c:idx val="0"/>
          <c:order val="0"/>
          <c:tx>
            <c:strRef>
              <c:f>pivot!$B$96:$B$97</c:f>
              <c:strCache>
                <c:ptCount val="1"/>
                <c:pt idx="0">
                  <c:v>Houston</c:v>
                </c:pt>
              </c:strCache>
            </c:strRef>
          </c:tx>
          <c:spPr>
            <a:ln w="28575" cap="rnd">
              <a:solidFill>
                <a:schemeClr val="accent1"/>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pivot!$B$98:$B$110</c:f>
              <c:numCache>
                <c:formatCode>General</c:formatCode>
                <c:ptCount val="12"/>
                <c:pt idx="0">
                  <c:v>11278835.539999999</c:v>
                </c:pt>
                <c:pt idx="1">
                  <c:v>13586469.77</c:v>
                </c:pt>
                <c:pt idx="2">
                  <c:v>19087482.34</c:v>
                </c:pt>
                <c:pt idx="3">
                  <c:v>16897004.75</c:v>
                </c:pt>
                <c:pt idx="4">
                  <c:v>17947868.23</c:v>
                </c:pt>
                <c:pt idx="5">
                  <c:v>16600377.84</c:v>
                </c:pt>
                <c:pt idx="6">
                  <c:v>19497412.219999999</c:v>
                </c:pt>
                <c:pt idx="7">
                  <c:v>14324442.66</c:v>
                </c:pt>
                <c:pt idx="8">
                  <c:v>16085520.35</c:v>
                </c:pt>
                <c:pt idx="9">
                  <c:v>20259059.59</c:v>
                </c:pt>
                <c:pt idx="10">
                  <c:v>16081774.83</c:v>
                </c:pt>
                <c:pt idx="11">
                  <c:v>11833005.810000001</c:v>
                </c:pt>
              </c:numCache>
            </c:numRef>
          </c:val>
          <c:smooth val="0"/>
          <c:extLst>
            <c:ext xmlns:c16="http://schemas.microsoft.com/office/drawing/2014/chart" uri="{C3380CC4-5D6E-409C-BE32-E72D297353CC}">
              <c16:uniqueId val="{00000000-DD90-4B46-957C-32083FD05FB4}"/>
            </c:ext>
          </c:extLst>
        </c:ser>
        <c:ser>
          <c:idx val="1"/>
          <c:order val="1"/>
          <c:tx>
            <c:strRef>
              <c:f>pivot!$C$96:$C$97</c:f>
              <c:strCache>
                <c:ptCount val="1"/>
                <c:pt idx="0">
                  <c:v>Phoenix</c:v>
                </c:pt>
              </c:strCache>
            </c:strRef>
          </c:tx>
          <c:spPr>
            <a:ln w="28575" cap="rnd">
              <a:solidFill>
                <a:schemeClr val="accent2"/>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pivot!$C$98:$C$110</c:f>
              <c:numCache>
                <c:formatCode>General</c:formatCode>
                <c:ptCount val="12"/>
                <c:pt idx="0">
                  <c:v>10695929.1</c:v>
                </c:pt>
                <c:pt idx="1">
                  <c:v>15600310.09</c:v>
                </c:pt>
                <c:pt idx="2">
                  <c:v>20928138.079999998</c:v>
                </c:pt>
                <c:pt idx="3">
                  <c:v>18542254.07</c:v>
                </c:pt>
                <c:pt idx="4">
                  <c:v>21119305.600000001</c:v>
                </c:pt>
                <c:pt idx="5">
                  <c:v>17584309.120000001</c:v>
                </c:pt>
                <c:pt idx="6">
                  <c:v>22968881.800000001</c:v>
                </c:pt>
                <c:pt idx="7">
                  <c:v>15264248.83</c:v>
                </c:pt>
                <c:pt idx="8">
                  <c:v>18860920.789999999</c:v>
                </c:pt>
                <c:pt idx="9">
                  <c:v>21807074.100000001</c:v>
                </c:pt>
                <c:pt idx="10">
                  <c:v>23446695.440000001</c:v>
                </c:pt>
                <c:pt idx="11">
                  <c:v>15610817.890000001</c:v>
                </c:pt>
              </c:numCache>
            </c:numRef>
          </c:val>
          <c:smooth val="0"/>
          <c:extLst>
            <c:ext xmlns:c16="http://schemas.microsoft.com/office/drawing/2014/chart" uri="{C3380CC4-5D6E-409C-BE32-E72D297353CC}">
              <c16:uniqueId val="{00000011-2A87-4B8C-8A82-E53DE8A00972}"/>
            </c:ext>
          </c:extLst>
        </c:ser>
        <c:ser>
          <c:idx val="2"/>
          <c:order val="2"/>
          <c:tx>
            <c:strRef>
              <c:f>pivot!$D$96:$D$97</c:f>
              <c:strCache>
                <c:ptCount val="1"/>
                <c:pt idx="0">
                  <c:v>New York</c:v>
                </c:pt>
              </c:strCache>
            </c:strRef>
          </c:tx>
          <c:spPr>
            <a:ln w="28575" cap="rnd">
              <a:solidFill>
                <a:schemeClr val="accent3"/>
              </a:solidFill>
              <a:round/>
            </a:ln>
            <a:effectLst/>
          </c:spPr>
          <c:marker>
            <c:symbol val="none"/>
          </c:marker>
          <c:dPt>
            <c:idx val="0"/>
            <c:marker>
              <c:symbol val="none"/>
            </c:marker>
            <c:bubble3D val="0"/>
            <c:spPr>
              <a:ln w="28575" cap="rnd">
                <a:solidFill>
                  <a:schemeClr val="accent3"/>
                </a:solidFill>
                <a:round/>
              </a:ln>
              <a:effectLst/>
            </c:spPr>
            <c:extLst>
              <c:ext xmlns:c16="http://schemas.microsoft.com/office/drawing/2014/chart" uri="{C3380CC4-5D6E-409C-BE32-E72D297353CC}">
                <c16:uniqueId val="{00000001-3D82-4A38-AC0F-65753D9576A0}"/>
              </c:ext>
            </c:extLst>
          </c:dPt>
          <c:dPt>
            <c:idx val="1"/>
            <c:marker>
              <c:symbol val="none"/>
            </c:marker>
            <c:bubble3D val="0"/>
            <c:spPr>
              <a:ln w="28575" cap="rnd">
                <a:solidFill>
                  <a:schemeClr val="accent3"/>
                </a:solidFill>
                <a:round/>
              </a:ln>
              <a:effectLst/>
            </c:spPr>
            <c:extLst>
              <c:ext xmlns:c16="http://schemas.microsoft.com/office/drawing/2014/chart" uri="{C3380CC4-5D6E-409C-BE32-E72D297353CC}">
                <c16:uniqueId val="{00000003-3D82-4A38-AC0F-65753D9576A0}"/>
              </c:ext>
            </c:extLst>
          </c:dPt>
          <c:dPt>
            <c:idx val="2"/>
            <c:marker>
              <c:symbol val="none"/>
            </c:marker>
            <c:bubble3D val="0"/>
            <c:spPr>
              <a:ln w="28575" cap="rnd">
                <a:solidFill>
                  <a:schemeClr val="accent3"/>
                </a:solidFill>
                <a:round/>
              </a:ln>
              <a:effectLst/>
            </c:spPr>
            <c:extLst>
              <c:ext xmlns:c16="http://schemas.microsoft.com/office/drawing/2014/chart" uri="{C3380CC4-5D6E-409C-BE32-E72D297353CC}">
                <c16:uniqueId val="{00000005-3D82-4A38-AC0F-65753D9576A0}"/>
              </c:ext>
            </c:extLst>
          </c:dPt>
          <c:dPt>
            <c:idx val="3"/>
            <c:marker>
              <c:symbol val="none"/>
            </c:marker>
            <c:bubble3D val="0"/>
            <c:spPr>
              <a:ln w="28575" cap="rnd">
                <a:solidFill>
                  <a:schemeClr val="accent3"/>
                </a:solidFill>
                <a:round/>
              </a:ln>
              <a:effectLst/>
            </c:spPr>
            <c:extLst>
              <c:ext xmlns:c16="http://schemas.microsoft.com/office/drawing/2014/chart" uri="{C3380CC4-5D6E-409C-BE32-E72D297353CC}">
                <c16:uniqueId val="{00000007-3D82-4A38-AC0F-65753D9576A0}"/>
              </c:ext>
            </c:extLst>
          </c:dPt>
          <c:dPt>
            <c:idx val="4"/>
            <c:marker>
              <c:symbol val="none"/>
            </c:marker>
            <c:bubble3D val="0"/>
            <c:spPr>
              <a:ln w="28575" cap="rnd">
                <a:solidFill>
                  <a:schemeClr val="accent3"/>
                </a:solidFill>
                <a:round/>
              </a:ln>
              <a:effectLst/>
            </c:spPr>
            <c:extLst>
              <c:ext xmlns:c16="http://schemas.microsoft.com/office/drawing/2014/chart" uri="{C3380CC4-5D6E-409C-BE32-E72D297353CC}">
                <c16:uniqueId val="{00000009-3D82-4A38-AC0F-65753D9576A0}"/>
              </c:ext>
            </c:extLst>
          </c:dPt>
          <c:dPt>
            <c:idx val="5"/>
            <c:marker>
              <c:symbol val="none"/>
            </c:marker>
            <c:bubble3D val="0"/>
            <c:spPr>
              <a:ln w="28575" cap="rnd">
                <a:solidFill>
                  <a:schemeClr val="accent3"/>
                </a:solidFill>
                <a:round/>
              </a:ln>
              <a:effectLst/>
            </c:spPr>
            <c:extLst>
              <c:ext xmlns:c16="http://schemas.microsoft.com/office/drawing/2014/chart" uri="{C3380CC4-5D6E-409C-BE32-E72D297353CC}">
                <c16:uniqueId val="{0000000B-3D82-4A38-AC0F-65753D9576A0}"/>
              </c:ext>
            </c:extLst>
          </c:dPt>
          <c:dPt>
            <c:idx val="6"/>
            <c:marker>
              <c:symbol val="none"/>
            </c:marker>
            <c:bubble3D val="0"/>
            <c:spPr>
              <a:ln w="28575" cap="rnd">
                <a:solidFill>
                  <a:schemeClr val="accent3"/>
                </a:solidFill>
                <a:round/>
              </a:ln>
              <a:effectLst/>
            </c:spPr>
            <c:extLst>
              <c:ext xmlns:c16="http://schemas.microsoft.com/office/drawing/2014/chart" uri="{C3380CC4-5D6E-409C-BE32-E72D297353CC}">
                <c16:uniqueId val="{0000000D-3D82-4A38-AC0F-65753D9576A0}"/>
              </c:ext>
            </c:extLst>
          </c:dPt>
          <c:dPt>
            <c:idx val="7"/>
            <c:marker>
              <c:symbol val="none"/>
            </c:marker>
            <c:bubble3D val="0"/>
            <c:spPr>
              <a:ln w="28575" cap="rnd">
                <a:solidFill>
                  <a:schemeClr val="accent3"/>
                </a:solidFill>
                <a:round/>
              </a:ln>
              <a:effectLst/>
            </c:spPr>
            <c:extLst>
              <c:ext xmlns:c16="http://schemas.microsoft.com/office/drawing/2014/chart" uri="{C3380CC4-5D6E-409C-BE32-E72D297353CC}">
                <c16:uniqueId val="{0000000F-3D82-4A38-AC0F-65753D9576A0}"/>
              </c:ext>
            </c:extLst>
          </c:dPt>
          <c:dPt>
            <c:idx val="8"/>
            <c:marker>
              <c:symbol val="none"/>
            </c:marker>
            <c:bubble3D val="0"/>
            <c:spPr>
              <a:ln w="28575" cap="rnd">
                <a:solidFill>
                  <a:schemeClr val="accent3"/>
                </a:solidFill>
                <a:round/>
              </a:ln>
              <a:effectLst/>
            </c:spPr>
            <c:extLst>
              <c:ext xmlns:c16="http://schemas.microsoft.com/office/drawing/2014/chart" uri="{C3380CC4-5D6E-409C-BE32-E72D297353CC}">
                <c16:uniqueId val="{00000011-3D82-4A38-AC0F-65753D9576A0}"/>
              </c:ext>
            </c:extLst>
          </c:dPt>
          <c:dPt>
            <c:idx val="9"/>
            <c:marker>
              <c:symbol val="none"/>
            </c:marker>
            <c:bubble3D val="0"/>
            <c:spPr>
              <a:ln w="28575" cap="rnd">
                <a:solidFill>
                  <a:schemeClr val="accent3"/>
                </a:solidFill>
                <a:round/>
              </a:ln>
              <a:effectLst/>
            </c:spPr>
            <c:extLst>
              <c:ext xmlns:c16="http://schemas.microsoft.com/office/drawing/2014/chart" uri="{C3380CC4-5D6E-409C-BE32-E72D297353CC}">
                <c16:uniqueId val="{00000013-3D82-4A38-AC0F-65753D9576A0}"/>
              </c:ext>
            </c:extLst>
          </c:dPt>
          <c:dPt>
            <c:idx val="10"/>
            <c:marker>
              <c:symbol val="none"/>
            </c:marker>
            <c:bubble3D val="0"/>
            <c:spPr>
              <a:ln w="28575" cap="rnd">
                <a:solidFill>
                  <a:schemeClr val="accent3"/>
                </a:solidFill>
                <a:round/>
              </a:ln>
              <a:effectLst/>
            </c:spPr>
            <c:extLst>
              <c:ext xmlns:c16="http://schemas.microsoft.com/office/drawing/2014/chart" uri="{C3380CC4-5D6E-409C-BE32-E72D297353CC}">
                <c16:uniqueId val="{00000015-3D82-4A38-AC0F-65753D9576A0}"/>
              </c:ext>
            </c:extLst>
          </c:dPt>
          <c:dPt>
            <c:idx val="11"/>
            <c:marker>
              <c:symbol val="none"/>
            </c:marker>
            <c:bubble3D val="0"/>
            <c:spPr>
              <a:ln w="28575" cap="rnd">
                <a:solidFill>
                  <a:schemeClr val="accent3"/>
                </a:solidFill>
                <a:round/>
              </a:ln>
              <a:effectLst/>
            </c:spPr>
            <c:extLst>
              <c:ext xmlns:c16="http://schemas.microsoft.com/office/drawing/2014/chart" uri="{C3380CC4-5D6E-409C-BE32-E72D297353CC}">
                <c16:uniqueId val="{00000017-3D82-4A38-AC0F-65753D9576A0}"/>
              </c:ext>
            </c:extLst>
          </c:dPt>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pivot!$D$98:$D$110</c:f>
              <c:numCache>
                <c:formatCode>General</c:formatCode>
                <c:ptCount val="12"/>
                <c:pt idx="0">
                  <c:v>19847750.630000003</c:v>
                </c:pt>
                <c:pt idx="1">
                  <c:v>22643036.75</c:v>
                </c:pt>
                <c:pt idx="2">
                  <c:v>34344013.689999998</c:v>
                </c:pt>
                <c:pt idx="3">
                  <c:v>31091240.93</c:v>
                </c:pt>
                <c:pt idx="4">
                  <c:v>32471237.449999999</c:v>
                </c:pt>
                <c:pt idx="5">
                  <c:v>26889534.460000001</c:v>
                </c:pt>
                <c:pt idx="6">
                  <c:v>37829232.030000001</c:v>
                </c:pt>
                <c:pt idx="7">
                  <c:v>31890780.73</c:v>
                </c:pt>
                <c:pt idx="8">
                  <c:v>28977514.800000001</c:v>
                </c:pt>
                <c:pt idx="9">
                  <c:v>34038651.490000002</c:v>
                </c:pt>
                <c:pt idx="10">
                  <c:v>33945856.759999998</c:v>
                </c:pt>
                <c:pt idx="11">
                  <c:v>20358223.129999999</c:v>
                </c:pt>
              </c:numCache>
            </c:numRef>
          </c:val>
          <c:smooth val="0"/>
          <c:extLst>
            <c:ext xmlns:c16="http://schemas.microsoft.com/office/drawing/2014/chart" uri="{C3380CC4-5D6E-409C-BE32-E72D297353CC}">
              <c16:uniqueId val="{00000012-2A87-4B8C-8A82-E53DE8A00972}"/>
            </c:ext>
          </c:extLst>
        </c:ser>
        <c:ser>
          <c:idx val="3"/>
          <c:order val="3"/>
          <c:tx>
            <c:strRef>
              <c:f>pivot!$E$96:$E$97</c:f>
              <c:strCache>
                <c:ptCount val="1"/>
                <c:pt idx="0">
                  <c:v>Denver</c:v>
                </c:pt>
              </c:strCache>
            </c:strRef>
          </c:tx>
          <c:spPr>
            <a:ln w="28575" cap="rnd">
              <a:solidFill>
                <a:schemeClr val="accent4"/>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pivot!$E$98:$E$110</c:f>
              <c:numCache>
                <c:formatCode>General</c:formatCode>
                <c:ptCount val="12"/>
                <c:pt idx="0">
                  <c:v>11435581.34</c:v>
                </c:pt>
                <c:pt idx="1">
                  <c:v>13860116.6</c:v>
                </c:pt>
                <c:pt idx="2">
                  <c:v>16565783.17</c:v>
                </c:pt>
                <c:pt idx="3">
                  <c:v>15744467.439999999</c:v>
                </c:pt>
                <c:pt idx="4">
                  <c:v>18076169.809999999</c:v>
                </c:pt>
                <c:pt idx="5">
                  <c:v>13373356.68</c:v>
                </c:pt>
                <c:pt idx="6">
                  <c:v>17793938.25</c:v>
                </c:pt>
                <c:pt idx="7">
                  <c:v>13630530.539999999</c:v>
                </c:pt>
                <c:pt idx="8">
                  <c:v>16252677.15</c:v>
                </c:pt>
                <c:pt idx="9">
                  <c:v>16889450.609999999</c:v>
                </c:pt>
                <c:pt idx="10">
                  <c:v>19883895.73</c:v>
                </c:pt>
                <c:pt idx="11">
                  <c:v>24290058.690000001</c:v>
                </c:pt>
              </c:numCache>
            </c:numRef>
          </c:val>
          <c:smooth val="0"/>
          <c:extLst>
            <c:ext xmlns:c16="http://schemas.microsoft.com/office/drawing/2014/chart" uri="{C3380CC4-5D6E-409C-BE32-E72D297353CC}">
              <c16:uniqueId val="{00000013-2A87-4B8C-8A82-E53DE8A00972}"/>
            </c:ext>
          </c:extLst>
        </c:ser>
        <c:ser>
          <c:idx val="4"/>
          <c:order val="4"/>
          <c:tx>
            <c:strRef>
              <c:f>pivot!$F$96:$F$97</c:f>
              <c:strCache>
                <c:ptCount val="1"/>
                <c:pt idx="0">
                  <c:v>Los Angeles</c:v>
                </c:pt>
              </c:strCache>
            </c:strRef>
          </c:tx>
          <c:spPr>
            <a:ln w="28575" cap="rnd">
              <a:solidFill>
                <a:schemeClr val="accent5"/>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pivot!$F$98:$F$110</c:f>
              <c:numCache>
                <c:formatCode>General</c:formatCode>
                <c:ptCount val="12"/>
                <c:pt idx="0">
                  <c:v>21898111.98</c:v>
                </c:pt>
                <c:pt idx="1">
                  <c:v>21411797.710000001</c:v>
                </c:pt>
                <c:pt idx="2">
                  <c:v>25626158.649999999</c:v>
                </c:pt>
                <c:pt idx="3">
                  <c:v>20835498</c:v>
                </c:pt>
                <c:pt idx="4">
                  <c:v>27399563.619999997</c:v>
                </c:pt>
                <c:pt idx="5">
                  <c:v>24805923.289999999</c:v>
                </c:pt>
                <c:pt idx="6">
                  <c:v>30856071.75</c:v>
                </c:pt>
                <c:pt idx="7">
                  <c:v>25006357.390000001</c:v>
                </c:pt>
                <c:pt idx="8">
                  <c:v>25205663.539999999</c:v>
                </c:pt>
                <c:pt idx="9">
                  <c:v>33490254.240000002</c:v>
                </c:pt>
                <c:pt idx="10">
                  <c:v>27849097.190000001</c:v>
                </c:pt>
                <c:pt idx="11">
                  <c:v>18363080.960000001</c:v>
                </c:pt>
              </c:numCache>
            </c:numRef>
          </c:val>
          <c:smooth val="0"/>
          <c:extLst>
            <c:ext xmlns:c16="http://schemas.microsoft.com/office/drawing/2014/chart" uri="{C3380CC4-5D6E-409C-BE32-E72D297353CC}">
              <c16:uniqueId val="{00000014-2A87-4B8C-8A82-E53DE8A00972}"/>
            </c:ext>
          </c:extLst>
        </c:ser>
        <c:ser>
          <c:idx val="5"/>
          <c:order val="5"/>
          <c:tx>
            <c:strRef>
              <c:f>pivot!$G$96:$G$97</c:f>
              <c:strCache>
                <c:ptCount val="1"/>
                <c:pt idx="0">
                  <c:v>Austin</c:v>
                </c:pt>
              </c:strCache>
            </c:strRef>
          </c:tx>
          <c:spPr>
            <a:ln w="28575" cap="rnd">
              <a:solidFill>
                <a:schemeClr val="accent6"/>
              </a:solidFill>
              <a:round/>
            </a:ln>
            <a:effectLst/>
          </c:spPr>
          <c:marker>
            <c:symbol val="none"/>
          </c:marker>
          <c:cat>
            <c:strRef>
              <c:f>pivot!$A$98:$A$110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pivot!$G$98:$G$110</c:f>
              <c:numCache>
                <c:formatCode>General</c:formatCode>
                <c:ptCount val="12"/>
                <c:pt idx="0">
                  <c:v>28638466.829999998</c:v>
                </c:pt>
                <c:pt idx="1">
                  <c:v>22629551</c:v>
                </c:pt>
                <c:pt idx="2">
                  <c:v>30495652.119999997</c:v>
                </c:pt>
                <c:pt idx="3">
                  <c:v>19262488.899999999</c:v>
                </c:pt>
                <c:pt idx="4">
                  <c:v>32870342.82</c:v>
                </c:pt>
                <c:pt idx="5">
                  <c:v>26639508.420000002</c:v>
                </c:pt>
                <c:pt idx="6">
                  <c:v>34001455.289999999</c:v>
                </c:pt>
                <c:pt idx="7">
                  <c:v>26609253.93</c:v>
                </c:pt>
                <c:pt idx="8">
                  <c:v>28580106.800000001</c:v>
                </c:pt>
                <c:pt idx="9">
                  <c:v>36309420.32</c:v>
                </c:pt>
                <c:pt idx="10">
                  <c:v>27355791.940000001</c:v>
                </c:pt>
                <c:pt idx="11">
                  <c:v>19619837.629999999</c:v>
                </c:pt>
              </c:numCache>
            </c:numRef>
          </c:val>
          <c:smooth val="0"/>
          <c:extLst>
            <c:ext xmlns:c16="http://schemas.microsoft.com/office/drawing/2014/chart" uri="{C3380CC4-5D6E-409C-BE32-E72D297353CC}">
              <c16:uniqueId val="{00000015-2A87-4B8C-8A82-E53DE8A00972}"/>
            </c:ext>
          </c:extLst>
        </c:ser>
        <c:dLbls>
          <c:showLegendKey val="0"/>
          <c:showVal val="0"/>
          <c:showCatName val="0"/>
          <c:showSerName val="0"/>
          <c:showPercent val="0"/>
          <c:showBubbleSize val="0"/>
        </c:dLbls>
        <c:smooth val="0"/>
        <c:axId val="355129791"/>
        <c:axId val="355130207"/>
      </c:lineChart>
      <c:catAx>
        <c:axId val="3551297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Outlets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130207"/>
        <c:crosses val="autoZero"/>
        <c:auto val="1"/>
        <c:lblAlgn val="ctr"/>
        <c:lblOffset val="100"/>
        <c:noMultiLvlLbl val="0"/>
      </c:catAx>
      <c:valAx>
        <c:axId val="355130207"/>
        <c:scaling>
          <c:orientation val="minMax"/>
        </c:scaling>
        <c:delete val="0"/>
        <c:axPos val="l"/>
        <c:majorGridlines>
          <c:spPr>
            <a:ln w="9525" cap="flat" cmpd="sng" algn="ctr">
              <a:noFill/>
              <a:round/>
            </a:ln>
            <a:effectLst/>
          </c:spPr>
        </c:majorGridlines>
        <c:title>
          <c:tx>
            <c:rich>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Sales</a:t>
                </a:r>
                <a:endParaRPr lang="en-US"/>
              </a:p>
            </c:rich>
          </c:tx>
          <c:layout>
            <c:manualLayout>
              <c:xMode val="edge"/>
              <c:yMode val="edge"/>
              <c:x val="9.849183409632192E-3"/>
              <c:y val="0.15580052493438321"/>
            </c:manualLayout>
          </c:layout>
          <c:overlay val="0"/>
          <c:spPr>
            <a:noFill/>
            <a:ln>
              <a:noFill/>
            </a:ln>
            <a:effectLst/>
          </c:spPr>
          <c:txPr>
            <a:bodyPr rot="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55129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[sales_dashboard.xlsx]pivot!PivotTable4</c:name>
    <c:fmtId val="9"/>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100">
                <a:latin typeface="AbadiMTPro-Light" panose="020B0302020104020204" pitchFamily="34" charset="0"/>
              </a:rPr>
              <a:t>The</a:t>
            </a:r>
            <a:r>
              <a:rPr lang="en-US" sz="1100" baseline="0">
                <a:latin typeface="AbadiMTPro-Light" panose="020B0302020104020204" pitchFamily="34" charset="0"/>
              </a:rPr>
              <a:t> New York store generated</a:t>
            </a:r>
          </a:p>
          <a:p>
            <a:pPr algn="r">
              <a:defRPr/>
            </a:pPr>
            <a:r>
              <a:rPr lang="en-US" sz="1100" baseline="0">
                <a:latin typeface="AbadiMTPro-Light" panose="020B0302020104020204" pitchFamily="34" charset="0"/>
              </a:rPr>
              <a:t>the most revenue in the </a:t>
            </a:r>
          </a:p>
          <a:p>
            <a:pPr algn="r">
              <a:defRPr/>
            </a:pPr>
            <a:r>
              <a:rPr lang="en-US" sz="1100" baseline="0">
                <a:latin typeface="AbadiMTPro-Light" panose="020B0302020104020204" pitchFamily="34" charset="0"/>
              </a:rPr>
              <a:t>entire time period.</a:t>
            </a:r>
          </a:p>
        </c:rich>
      </c:tx>
      <c:layout>
        <c:manualLayout>
          <c:xMode val="edge"/>
          <c:yMode val="edge"/>
          <c:x val="0.5546247873692266"/>
          <c:y val="5.776057653810223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marker>
          <c:symbol val="none"/>
        </c:marker>
      </c:pivotFmt>
      <c:pivotFmt>
        <c:idx val="2"/>
        <c:spPr>
          <a:solidFill>
            <a:schemeClr val="accent6"/>
          </a:solidFill>
          <a:ln w="19050">
            <a:solidFill>
              <a:schemeClr val="lt1"/>
            </a:solidFill>
          </a:ln>
          <a:effectLst/>
        </c:spPr>
        <c:marker>
          <c:symbol val="none"/>
        </c:marker>
      </c:pivotFmt>
      <c:pivotFmt>
        <c:idx val="3"/>
        <c:spPr>
          <a:solidFill>
            <a:schemeClr val="accent6"/>
          </a:solidFill>
          <a:ln w="19050">
            <a:solidFill>
              <a:schemeClr val="lt1"/>
            </a:solidFill>
          </a:ln>
          <a:effectLst/>
        </c:spPr>
        <c:marker>
          <c:symbol val="none"/>
        </c:marke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marker>
          <c:symbol val="none"/>
        </c:marke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marker>
          <c:symbol val="none"/>
        </c:marker>
      </c:pivotFmt>
      <c:pivotFmt>
        <c:idx val="30"/>
        <c:spPr>
          <a:solidFill>
            <a:schemeClr val="accent6">
              <a:shade val="50000"/>
            </a:schemeClr>
          </a:solidFill>
          <a:ln w="19050">
            <a:solidFill>
              <a:schemeClr val="lt1"/>
            </a:solidFill>
          </a:ln>
          <a:effectLst/>
        </c:spPr>
      </c:pivotFmt>
      <c:pivotFmt>
        <c:idx val="31"/>
        <c:spPr>
          <a:solidFill>
            <a:schemeClr val="accent6">
              <a:shade val="70000"/>
            </a:schemeClr>
          </a:solidFill>
          <a:ln w="19050">
            <a:solidFill>
              <a:schemeClr val="lt1"/>
            </a:solidFill>
          </a:ln>
          <a:effectLst/>
        </c:spPr>
      </c:pivotFmt>
      <c:pivotFmt>
        <c:idx val="32"/>
        <c:spPr>
          <a:solidFill>
            <a:schemeClr val="accent6">
              <a:shade val="90000"/>
            </a:schemeClr>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tint val="70000"/>
            </a:schemeClr>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hade val="50000"/>
            </a:schemeClr>
          </a:solidFill>
          <a:ln w="19050">
            <a:solidFill>
              <a:schemeClr val="lt1"/>
            </a:solidFill>
          </a:ln>
          <a:effectLst/>
        </c:spPr>
      </c:pivotFmt>
      <c:pivotFmt>
        <c:idx val="37"/>
        <c:spPr>
          <a:solidFill>
            <a:schemeClr val="accent6">
              <a:shade val="70000"/>
            </a:schemeClr>
          </a:solidFill>
          <a:ln w="19050">
            <a:solidFill>
              <a:schemeClr val="lt1"/>
            </a:solidFill>
          </a:ln>
          <a:effectLst/>
        </c:spPr>
      </c:pivotFmt>
      <c:pivotFmt>
        <c:idx val="38"/>
        <c:spPr>
          <a:solidFill>
            <a:schemeClr val="accent6">
              <a:shade val="90000"/>
            </a:schemeClr>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tint val="70000"/>
            </a:schemeClr>
          </a:solidFill>
          <a:ln w="19050">
            <a:solidFill>
              <a:schemeClr val="lt1"/>
            </a:solidFill>
          </a:ln>
          <a:effectLst/>
        </c:spPr>
      </c:pivotFmt>
      <c:pivotFmt>
        <c:idx val="41"/>
        <c:spPr>
          <a:solidFill>
            <a:schemeClr val="accent6"/>
          </a:solidFill>
          <a:ln w="19050">
            <a:solidFill>
              <a:schemeClr val="lt1"/>
            </a:solidFill>
          </a:ln>
          <a:effectLst/>
        </c:spPr>
      </c:pivotFmt>
    </c:pivotFmts>
    <c:plotArea>
      <c:layout>
        <c:manualLayout>
          <c:layoutTarget val="inner"/>
          <c:xMode val="edge"/>
          <c:yMode val="edge"/>
          <c:x val="4.5813822343825056E-2"/>
          <c:y val="0.15308261043640728"/>
          <c:w val="0.53184959307142321"/>
          <c:h val="0.67968575114551366"/>
        </c:manualLayout>
      </c:layout>
      <c:doughnutChart>
        <c:varyColors val="1"/>
        <c:ser>
          <c:idx val="0"/>
          <c:order val="0"/>
          <c:tx>
            <c:strRef>
              <c:f>pivot!$B$56</c:f>
              <c:strCache>
                <c:ptCount val="1"/>
                <c:pt idx="0">
                  <c:v>Total</c:v>
                </c:pt>
              </c:strCache>
            </c:strRef>
          </c:tx>
          <c:explosion val="7"/>
          <c:dPt>
            <c:idx val="0"/>
            <c:bubble3D val="0"/>
            <c:spPr>
              <a:solidFill>
                <a:schemeClr val="accent6">
                  <a:shade val="50000"/>
                </a:schemeClr>
              </a:solidFill>
              <a:ln w="19050">
                <a:solidFill>
                  <a:schemeClr val="lt1"/>
                </a:solidFill>
              </a:ln>
              <a:effectLst/>
            </c:spPr>
            <c:extLst>
              <c:ext xmlns:c16="http://schemas.microsoft.com/office/drawing/2014/chart" uri="{C3380CC4-5D6E-409C-BE32-E72D297353CC}">
                <c16:uniqueId val="{00000001-4866-4A61-96C3-95D21426F45F}"/>
              </c:ext>
            </c:extLst>
          </c:dPt>
          <c:dPt>
            <c:idx val="1"/>
            <c:bubble3D val="0"/>
            <c:spPr>
              <a:solidFill>
                <a:schemeClr val="accent6">
                  <a:shade val="70000"/>
                </a:schemeClr>
              </a:solidFill>
              <a:ln w="19050">
                <a:solidFill>
                  <a:schemeClr val="lt1"/>
                </a:solidFill>
              </a:ln>
              <a:effectLst/>
            </c:spPr>
            <c:extLst>
              <c:ext xmlns:c16="http://schemas.microsoft.com/office/drawing/2014/chart" uri="{C3380CC4-5D6E-409C-BE32-E72D297353CC}">
                <c16:uniqueId val="{00000003-4866-4A61-96C3-95D21426F45F}"/>
              </c:ext>
            </c:extLst>
          </c:dPt>
          <c:dPt>
            <c:idx val="2"/>
            <c:bubble3D val="0"/>
            <c:spPr>
              <a:solidFill>
                <a:schemeClr val="accent6">
                  <a:shade val="90000"/>
                </a:schemeClr>
              </a:solidFill>
              <a:ln w="19050">
                <a:solidFill>
                  <a:schemeClr val="lt1"/>
                </a:solidFill>
              </a:ln>
              <a:effectLst/>
            </c:spPr>
            <c:extLst>
              <c:ext xmlns:c16="http://schemas.microsoft.com/office/drawing/2014/chart" uri="{C3380CC4-5D6E-409C-BE32-E72D297353CC}">
                <c16:uniqueId val="{00000005-4866-4A61-96C3-95D21426F45F}"/>
              </c:ext>
            </c:extLst>
          </c:dPt>
          <c:dPt>
            <c:idx val="3"/>
            <c:bubble3D val="0"/>
            <c:spPr>
              <a:solidFill>
                <a:schemeClr val="accent6">
                  <a:tint val="90000"/>
                </a:schemeClr>
              </a:solidFill>
              <a:ln w="19050">
                <a:solidFill>
                  <a:schemeClr val="lt1"/>
                </a:solidFill>
              </a:ln>
              <a:effectLst/>
            </c:spPr>
            <c:extLst>
              <c:ext xmlns:c16="http://schemas.microsoft.com/office/drawing/2014/chart" uri="{C3380CC4-5D6E-409C-BE32-E72D297353CC}">
                <c16:uniqueId val="{00000007-4866-4A61-96C3-95D21426F45F}"/>
              </c:ext>
            </c:extLst>
          </c:dPt>
          <c:dPt>
            <c:idx val="4"/>
            <c:bubble3D val="0"/>
            <c:spPr>
              <a:solidFill>
                <a:schemeClr val="accent6">
                  <a:tint val="70000"/>
                </a:schemeClr>
              </a:solidFill>
              <a:ln w="19050">
                <a:solidFill>
                  <a:schemeClr val="lt1"/>
                </a:solidFill>
              </a:ln>
              <a:effectLst/>
            </c:spPr>
            <c:extLst>
              <c:ext xmlns:c16="http://schemas.microsoft.com/office/drawing/2014/chart" uri="{C3380CC4-5D6E-409C-BE32-E72D297353CC}">
                <c16:uniqueId val="{00000009-4866-4A61-96C3-95D21426F45F}"/>
              </c:ext>
            </c:extLst>
          </c:dPt>
          <c:dPt>
            <c:idx val="5"/>
            <c:bubble3D val="0"/>
            <c:spPr>
              <a:solidFill>
                <a:schemeClr val="accent6">
                  <a:tint val="50000"/>
                </a:schemeClr>
              </a:solidFill>
              <a:ln w="19050">
                <a:solidFill>
                  <a:schemeClr val="lt1"/>
                </a:solidFill>
              </a:ln>
              <a:effectLst/>
            </c:spPr>
            <c:extLst>
              <c:ext xmlns:c16="http://schemas.microsoft.com/office/drawing/2014/chart" uri="{C3380CC4-5D6E-409C-BE32-E72D297353CC}">
                <c16:uniqueId val="{0000000B-4866-4A61-96C3-95D21426F45F}"/>
              </c:ext>
            </c:extLst>
          </c:dPt>
          <c:cat>
            <c:strRef>
              <c:f>pivot!$A$57:$A$63</c:f>
              <c:strCache>
                <c:ptCount val="6"/>
                <c:pt idx="0">
                  <c:v>New York</c:v>
                </c:pt>
                <c:pt idx="1">
                  <c:v>Austin</c:v>
                </c:pt>
                <c:pt idx="2">
                  <c:v>Los Angeles</c:v>
                </c:pt>
                <c:pt idx="3">
                  <c:v>Phoenix</c:v>
                </c:pt>
                <c:pt idx="4">
                  <c:v>Houston</c:v>
                </c:pt>
                <c:pt idx="5">
                  <c:v>Denver</c:v>
                </c:pt>
              </c:strCache>
            </c:strRef>
          </c:cat>
          <c:val>
            <c:numRef>
              <c:f>pivot!$B$57:$B$63</c:f>
              <c:numCache>
                <c:formatCode>0.00%</c:formatCode>
                <c:ptCount val="6"/>
                <c:pt idx="0">
                  <c:v>0.22427128039273769</c:v>
                </c:pt>
                <c:pt idx="1">
                  <c:v>0.20630214886214568</c:v>
                </c:pt>
                <c:pt idx="2">
                  <c:v>0.19312083446017711</c:v>
                </c:pt>
                <c:pt idx="3">
                  <c:v>0.13768132149784895</c:v>
                </c:pt>
                <c:pt idx="4">
                  <c:v>0.11976086660875998</c:v>
                </c:pt>
                <c:pt idx="5">
                  <c:v>0.11886354817833068</c:v>
                </c:pt>
              </c:numCache>
            </c:numRef>
          </c:val>
          <c:extLst>
            <c:ext xmlns:c16="http://schemas.microsoft.com/office/drawing/2014/chart" uri="{C3380CC4-5D6E-409C-BE32-E72D297353CC}">
              <c16:uniqueId val="{0000000C-4866-4A61-96C3-95D21426F45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524598807660465"/>
          <c:y val="0.30820054272876907"/>
          <c:w val="0.25804354031342897"/>
          <c:h val="0.493788513723920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[sales_dashboard.xlsx]pivot!PivotTable9</c:name>
    <c:fmtId val="3"/>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AbadiMTPro-Light" panose="020B0302020104020204" pitchFamily="34" charset="0"/>
                <a:ea typeface="+mn-ea"/>
                <a:cs typeface="+mn-cs"/>
              </a:defRPr>
            </a:pPr>
            <a:r>
              <a:rPr lang="en-US" sz="1100">
                <a:latin typeface="AbadiMTPro-Light" panose="020B0302020104020204" pitchFamily="34" charset="0"/>
              </a:rPr>
              <a:t>New</a:t>
            </a:r>
            <a:r>
              <a:rPr lang="en-US" sz="1100" baseline="0">
                <a:latin typeface="AbadiMTPro-Light" panose="020B0302020104020204" pitchFamily="34" charset="0"/>
              </a:rPr>
              <a:t> York</a:t>
            </a:r>
            <a:r>
              <a:rPr lang="en-US" sz="1100">
                <a:latin typeface="AbadiMTPro-Light" panose="020B0302020104020204" pitchFamily="34" charset="0"/>
              </a:rPr>
              <a:t> also sold</a:t>
            </a:r>
            <a:r>
              <a:rPr lang="en-US" sz="1100" baseline="0">
                <a:latin typeface="AbadiMTPro-Light" panose="020B0302020104020204" pitchFamily="34" charset="0"/>
              </a:rPr>
              <a:t> the most products, </a:t>
            </a:r>
          </a:p>
          <a:p>
            <a:pPr algn="r">
              <a:defRPr>
                <a:latin typeface="AbadiMTPro-Light" panose="020B0302020104020204" pitchFamily="34" charset="0"/>
              </a:defRPr>
            </a:pPr>
            <a:r>
              <a:rPr lang="en-US" sz="1100" baseline="0">
                <a:latin typeface="AbadiMTPro-Light" panose="020B0302020104020204" pitchFamily="34" charset="0"/>
              </a:rPr>
              <a:t>while Houston sold the least number of products.</a:t>
            </a:r>
            <a:endParaRPr lang="en-US" sz="1100">
              <a:latin typeface="AbadiMTPro-Light" panose="020B0302020104020204" pitchFamily="34" charset="0"/>
            </a:endParaRPr>
          </a:p>
        </c:rich>
      </c:tx>
      <c:layout>
        <c:manualLayout>
          <c:xMode val="edge"/>
          <c:yMode val="edge"/>
          <c:x val="0.5457167431174279"/>
          <c:y val="5.0400916380297825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AbadiMTPro-Light" panose="020B0302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6"/>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6">
              <a:lumMod val="75000"/>
            </a:schemeClr>
          </a:solidFill>
          <a:ln>
            <a:noFill/>
          </a:ln>
          <a:effectLst/>
        </c:spPr>
        <c:marker>
          <c:symbol val="none"/>
        </c:marker>
      </c:pivotFmt>
      <c:pivotFmt>
        <c:idx val="10"/>
        <c:spPr>
          <a:solidFill>
            <a:schemeClr val="bg2">
              <a:lumMod val="90000"/>
            </a:schemeClr>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6">
              <a:lumMod val="75000"/>
            </a:schemeClr>
          </a:solidFill>
          <a:ln>
            <a:noFill/>
          </a:ln>
          <a:effectLst/>
        </c:spPr>
        <c:marker>
          <c:symbol val="none"/>
        </c:marker>
      </c:pivotFmt>
      <c:pivotFmt>
        <c:idx val="13"/>
        <c:spPr>
          <a:solidFill>
            <a:schemeClr val="accent6">
              <a:lumMod val="60000"/>
              <a:lumOff val="40000"/>
            </a:schemeClr>
          </a:solidFill>
          <a:ln>
            <a:noFill/>
          </a:ln>
          <a:effectLst/>
        </c:spPr>
        <c:marker>
          <c:symbol val="none"/>
        </c:marker>
      </c:pivotFmt>
      <c:pivotFmt>
        <c:idx val="14"/>
        <c:spPr>
          <a:solidFill>
            <a:schemeClr val="accent6"/>
          </a:solidFill>
          <a:ln>
            <a:noFill/>
          </a:ln>
          <a:effectLst/>
        </c:spPr>
        <c:marker>
          <c:symbol val="none"/>
        </c:marker>
      </c:pivotFmt>
    </c:pivotFmts>
    <c:plotArea>
      <c:layout/>
      <c:barChart>
        <c:barDir val="bar"/>
        <c:grouping val="stacked"/>
        <c:varyColors val="0"/>
        <c:ser>
          <c:idx val="0"/>
          <c:order val="0"/>
          <c:tx>
            <c:strRef>
              <c:f>pivot!$B$73:$B$74</c:f>
              <c:strCache>
                <c:ptCount val="1"/>
                <c:pt idx="0">
                  <c:v>2021</c:v>
                </c:pt>
              </c:strCache>
            </c:strRef>
          </c:tx>
          <c:spPr>
            <a:solidFill>
              <a:schemeClr val="accent6">
                <a:lumMod val="75000"/>
              </a:schemeClr>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pivot!$B$75:$B$81</c:f>
              <c:numCache>
                <c:formatCode>General</c:formatCode>
                <c:ptCount val="6"/>
                <c:pt idx="0">
                  <c:v>4569</c:v>
                </c:pt>
                <c:pt idx="1">
                  <c:v>4003</c:v>
                </c:pt>
                <c:pt idx="2">
                  <c:v>4461</c:v>
                </c:pt>
                <c:pt idx="3">
                  <c:v>6703</c:v>
                </c:pt>
                <c:pt idx="4">
                  <c:v>7716</c:v>
                </c:pt>
                <c:pt idx="5">
                  <c:v>6993</c:v>
                </c:pt>
              </c:numCache>
            </c:numRef>
          </c:val>
          <c:extLst>
            <c:ext xmlns:c16="http://schemas.microsoft.com/office/drawing/2014/chart" uri="{C3380CC4-5D6E-409C-BE32-E72D297353CC}">
              <c16:uniqueId val="{00000000-745E-4A07-9393-EDC08C7D8D38}"/>
            </c:ext>
          </c:extLst>
        </c:ser>
        <c:ser>
          <c:idx val="1"/>
          <c:order val="1"/>
          <c:tx>
            <c:strRef>
              <c:f>pivot!$C$73:$C$74</c:f>
              <c:strCache>
                <c:ptCount val="1"/>
                <c:pt idx="0">
                  <c:v>2022</c:v>
                </c:pt>
              </c:strCache>
            </c:strRef>
          </c:tx>
          <c:spPr>
            <a:solidFill>
              <a:schemeClr val="accent6"/>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pivot!$C$75:$C$81</c:f>
              <c:numCache>
                <c:formatCode>General</c:formatCode>
                <c:ptCount val="6"/>
                <c:pt idx="0">
                  <c:v>3273</c:v>
                </c:pt>
                <c:pt idx="1">
                  <c:v>4055</c:v>
                </c:pt>
                <c:pt idx="2">
                  <c:v>4613</c:v>
                </c:pt>
                <c:pt idx="3">
                  <c:v>5425</c:v>
                </c:pt>
                <c:pt idx="4">
                  <c:v>5670</c:v>
                </c:pt>
                <c:pt idx="5">
                  <c:v>7152</c:v>
                </c:pt>
              </c:numCache>
            </c:numRef>
          </c:val>
          <c:extLst>
            <c:ext xmlns:c16="http://schemas.microsoft.com/office/drawing/2014/chart" uri="{C3380CC4-5D6E-409C-BE32-E72D297353CC}">
              <c16:uniqueId val="{00000000-851F-4FF8-9F09-70A232F59521}"/>
            </c:ext>
          </c:extLst>
        </c:ser>
        <c:ser>
          <c:idx val="2"/>
          <c:order val="2"/>
          <c:tx>
            <c:strRef>
              <c:f>pivot!$D$73:$D$74</c:f>
              <c:strCache>
                <c:ptCount val="1"/>
                <c:pt idx="0">
                  <c:v>2023</c:v>
                </c:pt>
              </c:strCache>
            </c:strRef>
          </c:tx>
          <c:spPr>
            <a:solidFill>
              <a:schemeClr val="accent6">
                <a:lumMod val="60000"/>
                <a:lumOff val="40000"/>
              </a:schemeClr>
            </a:solidFill>
            <a:ln>
              <a:noFill/>
            </a:ln>
            <a:effectLst/>
          </c:spPr>
          <c:invertIfNegative val="0"/>
          <c:cat>
            <c:strRef>
              <c:f>pivot!$A$75:$A$81</c:f>
              <c:strCache>
                <c:ptCount val="6"/>
                <c:pt idx="0">
                  <c:v>Houston</c:v>
                </c:pt>
                <c:pt idx="1">
                  <c:v>Denver</c:v>
                </c:pt>
                <c:pt idx="2">
                  <c:v>Phoenix</c:v>
                </c:pt>
                <c:pt idx="3">
                  <c:v>Los Angeles</c:v>
                </c:pt>
                <c:pt idx="4">
                  <c:v>Austin</c:v>
                </c:pt>
                <c:pt idx="5">
                  <c:v>New York</c:v>
                </c:pt>
              </c:strCache>
            </c:strRef>
          </c:cat>
          <c:val>
            <c:numRef>
              <c:f>pivot!$D$75:$D$81</c:f>
              <c:numCache>
                <c:formatCode>General</c:formatCode>
                <c:ptCount val="6"/>
                <c:pt idx="0">
                  <c:v>2206</c:v>
                </c:pt>
                <c:pt idx="1">
                  <c:v>2240</c:v>
                </c:pt>
                <c:pt idx="2">
                  <c:v>2245</c:v>
                </c:pt>
                <c:pt idx="3">
                  <c:v>3803</c:v>
                </c:pt>
                <c:pt idx="4">
                  <c:v>3608</c:v>
                </c:pt>
                <c:pt idx="5">
                  <c:v>3909</c:v>
                </c:pt>
              </c:numCache>
            </c:numRef>
          </c:val>
          <c:extLst>
            <c:ext xmlns:c16="http://schemas.microsoft.com/office/drawing/2014/chart" uri="{C3380CC4-5D6E-409C-BE32-E72D297353CC}">
              <c16:uniqueId val="{00000001-851F-4FF8-9F09-70A232F59521}"/>
            </c:ext>
          </c:extLst>
        </c:ser>
        <c:dLbls>
          <c:showLegendKey val="0"/>
          <c:showVal val="0"/>
          <c:showCatName val="0"/>
          <c:showSerName val="0"/>
          <c:showPercent val="0"/>
          <c:showBubbleSize val="0"/>
        </c:dLbls>
        <c:gapWidth val="150"/>
        <c:overlap val="100"/>
        <c:axId val="311830799"/>
        <c:axId val="311815823"/>
      </c:barChart>
      <c:catAx>
        <c:axId val="311830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815823"/>
        <c:crosses val="autoZero"/>
        <c:auto val="1"/>
        <c:lblAlgn val="ctr"/>
        <c:lblOffset val="100"/>
        <c:noMultiLvlLbl val="0"/>
      </c:catAx>
      <c:valAx>
        <c:axId val="31181582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Items</a:t>
                </a:r>
                <a:r>
                  <a:rPr lang="en-US" baseline="0"/>
                  <a:t> Sold</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83079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147638</xdr:colOff>
      <xdr:row>16</xdr:row>
      <xdr:rowOff>142874</xdr:rowOff>
    </xdr:from>
    <xdr:to>
      <xdr:col>10</xdr:col>
      <xdr:colOff>1019175</xdr:colOff>
      <xdr:row>33</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185736</xdr:colOff>
      <xdr:row>35</xdr:row>
      <xdr:rowOff>0</xdr:rowOff>
    </xdr:from>
    <xdr:to>
      <xdr:col>11</xdr:col>
      <xdr:colOff>0</xdr:colOff>
      <xdr:row>48</xdr:row>
      <xdr:rowOff>47626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214310</xdr:colOff>
      <xdr:row>51</xdr:row>
      <xdr:rowOff>9524</xdr:rowOff>
    </xdr:from>
    <xdr:to>
      <xdr:col>11</xdr:col>
      <xdr:colOff>9524</xdr:colOff>
      <xdr:row>66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833435</xdr:colOff>
      <xdr:row>94</xdr:row>
      <xdr:rowOff>0</xdr:rowOff>
    </xdr:from>
    <xdr:to>
      <xdr:col>19</xdr:col>
      <xdr:colOff>790574</xdr:colOff>
      <xdr:row>113</xdr:row>
      <xdr:rowOff>76200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204787</xdr:colOff>
      <xdr:row>69</xdr:row>
      <xdr:rowOff>9525</xdr:rowOff>
    </xdr:from>
    <xdr:to>
      <xdr:col>10</xdr:col>
      <xdr:colOff>781050</xdr:colOff>
      <xdr:row>83</xdr:row>
      <xdr:rowOff>85725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23</xdr:row>
      <xdr:rowOff>19049</xdr:rowOff>
    </xdr:from>
    <xdr:to>
      <xdr:col>10</xdr:col>
      <xdr:colOff>9526</xdr:colOff>
      <xdr:row>29</xdr:row>
      <xdr:rowOff>38100</xdr:rowOff>
    </xdr:to>
    <xdr:grpSp>
      <xdr:nvGrpSpPr>
        <xdr:cNvPr id="37" name="Group 36"/>
        <xdr:cNvGrpSpPr/>
      </xdr:nvGrpSpPr>
      <xdr:grpSpPr>
        <a:xfrm>
          <a:off x="5381625" y="4400549"/>
          <a:ext cx="1838326" cy="1162051"/>
          <a:chOff x="5381625" y="4400549"/>
          <a:chExt cx="1838326" cy="1162051"/>
        </a:xfrm>
      </xdr:grpSpPr>
      <xdr:grpSp>
        <xdr:nvGrpSpPr>
          <xdr:cNvPr id="4" name="Group 3"/>
          <xdr:cNvGrpSpPr/>
        </xdr:nvGrpSpPr>
        <xdr:grpSpPr>
          <a:xfrm>
            <a:off x="5381625" y="4400549"/>
            <a:ext cx="1838326" cy="1162051"/>
            <a:chOff x="4581525" y="4400549"/>
            <a:chExt cx="1838326" cy="1162051"/>
          </a:xfrm>
          <a:solidFill>
            <a:srgbClr val="ECF0ED"/>
          </a:solidFill>
        </xdr:grpSpPr>
        <xdr:sp macro="" textlink="TotalRevenue">
          <xdr:nvSpPr>
            <xdr:cNvPr id="5" name="TextBox 4"/>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08370CB-70AA-405E-ACF3-62669D1CCC9F}" type="TxLink">
                <a:rPr lang="en-US" sz="2400" b="0" i="0" u="none" strike="noStrike">
                  <a:solidFill>
                    <a:schemeClr val="accent6">
                      <a:lumMod val="75000"/>
                    </a:schemeClr>
                  </a:solidFill>
                  <a:latin typeface="Bahnschrift" panose="020B0502040204020203" pitchFamily="34" charset="0"/>
                  <a:cs typeface="Calibri"/>
                </a:rPr>
                <a:pPr algn="ctr"/>
                <a:t>$1.62 B</a:t>
              </a:fld>
              <a:endParaRPr lang="en-US" sz="4800">
                <a:solidFill>
                  <a:schemeClr val="accent6">
                    <a:lumMod val="75000"/>
                  </a:schemeClr>
                </a:solidFill>
                <a:latin typeface="Bahnschrift" panose="020B0502040204020203" pitchFamily="34" charset="0"/>
              </a:endParaRPr>
            </a:p>
          </xdr:txBody>
        </xdr:sp>
        <xdr:sp macro="" textlink="">
          <xdr:nvSpPr>
            <xdr:cNvPr id="6" name="TextBox 5"/>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latin typeface="AbadiMTStd-Light" panose="020B0302020104020204" pitchFamily="34" charset="0"/>
                  <a:cs typeface="Segoe UI" panose="020B0502040204020203" pitchFamily="34" charset="0"/>
                </a:rPr>
                <a:t>Total Revenue Including</a:t>
              </a:r>
              <a:r>
                <a:rPr lang="en-US" sz="1050" baseline="0">
                  <a:latin typeface="AbadiMTStd-Light" panose="020B0302020104020204" pitchFamily="34" charset="0"/>
                  <a:cs typeface="Segoe UI" panose="020B0502040204020203" pitchFamily="34" charset="0"/>
                </a:rPr>
                <a:t> Tax</a:t>
              </a:r>
              <a:endParaRPr lang="en-US" sz="1050">
                <a:latin typeface="AbadiMTStd-Light" panose="020B0302020104020204" pitchFamily="34" charset="0"/>
                <a:cs typeface="Segoe UI" panose="020B0502040204020203" pitchFamily="34" charset="0"/>
              </a:endParaRPr>
            </a:p>
          </xdr:txBody>
        </xdr:sp>
      </xdr:grpSp>
      <xdr:sp macro="" textlink="Min">
        <xdr:nvSpPr>
          <xdr:cNvPr id="10" name="TextBox 9"/>
          <xdr:cNvSpPr txBox="1"/>
        </xdr:nvSpPr>
        <xdr:spPr>
          <a:xfrm>
            <a:off x="5591175" y="5029199"/>
            <a:ext cx="7239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72E2010-5784-49BD-B7C3-58642643D3D6}" type="TxLink">
              <a:rPr lang="en-US" sz="900" b="0" i="0" u="none" strike="noStrike">
                <a:solidFill>
                  <a:srgbClr val="000000"/>
                </a:solidFill>
                <a:latin typeface="Calibri"/>
                <a:cs typeface="Calibri"/>
              </a:rPr>
              <a:pPr/>
              <a:t>$53.25 M</a:t>
            </a:fld>
            <a:endParaRPr lang="en-US" sz="400"/>
          </a:p>
        </xdr:txBody>
      </xdr:sp>
      <xdr:sp macro="" textlink="Highest">
        <xdr:nvSpPr>
          <xdr:cNvPr id="11" name="TextBox 10"/>
          <xdr:cNvSpPr txBox="1"/>
        </xdr:nvSpPr>
        <xdr:spPr>
          <a:xfrm>
            <a:off x="6334124" y="5029199"/>
            <a:ext cx="79057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71B4350-27DD-44A6-8EE1-4EE3FF663A2D}" type="TxLink">
              <a:rPr lang="en-US" sz="900" b="0" i="0" u="none" strike="noStrike">
                <a:solidFill>
                  <a:srgbClr val="000000"/>
                </a:solidFill>
                <a:latin typeface="Calibri"/>
                <a:cs typeface="Calibri"/>
              </a:rPr>
              <a:pPr/>
              <a:t>$153.28 M</a:t>
            </a:fld>
            <a:endParaRPr lang="en-US" sz="500"/>
          </a:p>
        </xdr:txBody>
      </xdr:sp>
      <xdr:sp macro="" textlink="">
        <xdr:nvSpPr>
          <xdr:cNvPr id="12" name="TextBox 11"/>
          <xdr:cNvSpPr txBox="1"/>
        </xdr:nvSpPr>
        <xdr:spPr>
          <a:xfrm>
            <a:off x="5629274" y="4867274"/>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MIN</a:t>
            </a:r>
            <a:r>
              <a:rPr lang="en-US" sz="1100" baseline="0"/>
              <a:t>                  </a:t>
            </a:r>
            <a:r>
              <a:rPr lang="en-US" sz="1100"/>
              <a:t>MAX</a:t>
            </a:r>
          </a:p>
        </xdr:txBody>
      </xdr:sp>
    </xdr:grpSp>
    <xdr:clientData/>
  </xdr:twoCellAnchor>
  <xdr:twoCellAnchor>
    <xdr:from>
      <xdr:col>11</xdr:col>
      <xdr:colOff>0</xdr:colOff>
      <xdr:row>23</xdr:row>
      <xdr:rowOff>0</xdr:rowOff>
    </xdr:from>
    <xdr:to>
      <xdr:col>14</xdr:col>
      <xdr:colOff>9526</xdr:colOff>
      <xdr:row>29</xdr:row>
      <xdr:rowOff>19051</xdr:rowOff>
    </xdr:to>
    <xdr:grpSp>
      <xdr:nvGrpSpPr>
        <xdr:cNvPr id="34" name="Group 33"/>
        <xdr:cNvGrpSpPr/>
      </xdr:nvGrpSpPr>
      <xdr:grpSpPr>
        <a:xfrm>
          <a:off x="7820025" y="4381500"/>
          <a:ext cx="1838326" cy="1162051"/>
          <a:chOff x="7820025" y="4381500"/>
          <a:chExt cx="1838326" cy="1162051"/>
        </a:xfrm>
      </xdr:grpSpPr>
      <xdr:grpSp>
        <xdr:nvGrpSpPr>
          <xdr:cNvPr id="13" name="Group 12"/>
          <xdr:cNvGrpSpPr/>
        </xdr:nvGrpSpPr>
        <xdr:grpSpPr>
          <a:xfrm>
            <a:off x="7820025" y="4381500"/>
            <a:ext cx="1838326" cy="1162051"/>
            <a:chOff x="4581525" y="4400549"/>
            <a:chExt cx="1838326" cy="1162051"/>
          </a:xfrm>
          <a:solidFill>
            <a:srgbClr val="ECF0ED"/>
          </a:solidFill>
        </xdr:grpSpPr>
        <xdr:sp macro="" textlink="Discount">
          <xdr:nvSpPr>
            <xdr:cNvPr id="14" name="TextBox 13"/>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F3A42A1-9CFB-4C82-9A7B-57248773277C}" type="TxLink">
                <a:rPr lang="en-US" sz="2400" b="0" i="0" u="none" strike="noStrike">
                  <a:solidFill>
                    <a:srgbClr val="000000"/>
                  </a:solidFill>
                  <a:latin typeface="Bahnschrift" panose="020B0502040204020203" pitchFamily="34" charset="0"/>
                  <a:cs typeface="Calibri"/>
                </a:rPr>
                <a:pPr algn="ctr"/>
                <a:t>$124.63 M</a:t>
              </a:fld>
              <a:endParaRPr lang="en-US" sz="2400">
                <a:solidFill>
                  <a:schemeClr val="accent6">
                    <a:lumMod val="75000"/>
                  </a:schemeClr>
                </a:solidFill>
                <a:latin typeface="Bahnschrift" panose="020B0502040204020203" pitchFamily="34" charset="0"/>
              </a:endParaRPr>
            </a:p>
          </xdr:txBody>
        </xdr:sp>
        <xdr:sp macro="" textlink="">
          <xdr:nvSpPr>
            <xdr:cNvPr id="15" name="TextBox 14"/>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latin typeface="AbadiMTStd-Light" panose="020B0302020104020204" pitchFamily="34" charset="0"/>
                  <a:cs typeface="Segoe UI" panose="020B0502040204020203" pitchFamily="34" charset="0"/>
                </a:rPr>
                <a:t>Total</a:t>
              </a:r>
              <a:r>
                <a:rPr lang="en-US" sz="1050" baseline="0">
                  <a:latin typeface="AbadiMTStd-Light" panose="020B0302020104020204" pitchFamily="34" charset="0"/>
                  <a:cs typeface="Segoe UI" panose="020B0502040204020203" pitchFamily="34" charset="0"/>
                </a:rPr>
                <a:t> Discounts on Sales</a:t>
              </a:r>
              <a:endParaRPr lang="en-US" sz="1050">
                <a:latin typeface="AbadiMTStd-Light" panose="020B0302020104020204" pitchFamily="34" charset="0"/>
                <a:cs typeface="Segoe UI" panose="020B0502040204020203" pitchFamily="34" charset="0"/>
              </a:endParaRPr>
            </a:p>
          </xdr:txBody>
        </xdr:sp>
      </xdr:grpSp>
      <xdr:sp macro="" textlink="DiscountPercent">
        <xdr:nvSpPr>
          <xdr:cNvPr id="16" name="TextBox 15"/>
          <xdr:cNvSpPr txBox="1"/>
        </xdr:nvSpPr>
        <xdr:spPr>
          <a:xfrm>
            <a:off x="8963025" y="4981575"/>
            <a:ext cx="6381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r"/>
            <a:fld id="{CBA60E08-B29E-484E-AA60-77860047F380}" type="TxLink">
              <a:rPr lang="en-US" sz="1100" b="0" i="0" u="none" strike="noStrike">
                <a:solidFill>
                  <a:srgbClr val="000000"/>
                </a:solidFill>
                <a:latin typeface="Calibri"/>
                <a:cs typeface="Calibri"/>
              </a:rPr>
              <a:pPr algn="r"/>
              <a:t>7.41%</a:t>
            </a:fld>
            <a:endParaRPr lang="en-US" sz="500"/>
          </a:p>
        </xdr:txBody>
      </xdr:sp>
      <xdr:sp macro="" textlink="">
        <xdr:nvSpPr>
          <xdr:cNvPr id="18" name="TextBox 17"/>
          <xdr:cNvSpPr txBox="1"/>
        </xdr:nvSpPr>
        <xdr:spPr>
          <a:xfrm>
            <a:off x="7829550" y="4981575"/>
            <a:ext cx="1485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a:t>  </a:t>
            </a:r>
            <a:r>
              <a:rPr lang="en-US" sz="900"/>
              <a:t>PERCENT</a:t>
            </a:r>
            <a:r>
              <a:rPr lang="en-US" sz="900" baseline="0"/>
              <a:t> OF REVENUE:</a:t>
            </a:r>
            <a:endParaRPr lang="en-US" sz="900"/>
          </a:p>
        </xdr:txBody>
      </xdr:sp>
    </xdr:grpSp>
    <xdr:clientData/>
  </xdr:twoCellAnchor>
  <xdr:twoCellAnchor>
    <xdr:from>
      <xdr:col>14</xdr:col>
      <xdr:colOff>600075</xdr:colOff>
      <xdr:row>23</xdr:row>
      <xdr:rowOff>0</xdr:rowOff>
    </xdr:from>
    <xdr:to>
      <xdr:col>18</xdr:col>
      <xdr:colOff>276225</xdr:colOff>
      <xdr:row>29</xdr:row>
      <xdr:rowOff>19051</xdr:rowOff>
    </xdr:to>
    <xdr:grpSp>
      <xdr:nvGrpSpPr>
        <xdr:cNvPr id="36" name="Group 35"/>
        <xdr:cNvGrpSpPr/>
      </xdr:nvGrpSpPr>
      <xdr:grpSpPr>
        <a:xfrm>
          <a:off x="10248900" y="4381500"/>
          <a:ext cx="2114550" cy="1162051"/>
          <a:chOff x="10248900" y="4381500"/>
          <a:chExt cx="2114550" cy="1162051"/>
        </a:xfrm>
      </xdr:grpSpPr>
      <xdr:grpSp>
        <xdr:nvGrpSpPr>
          <xdr:cNvPr id="19" name="Group 18"/>
          <xdr:cNvGrpSpPr/>
        </xdr:nvGrpSpPr>
        <xdr:grpSpPr>
          <a:xfrm>
            <a:off x="10258425" y="4381500"/>
            <a:ext cx="1838326" cy="1162051"/>
            <a:chOff x="4581525" y="4400549"/>
            <a:chExt cx="1838326" cy="1162051"/>
          </a:xfrm>
          <a:solidFill>
            <a:srgbClr val="ECF0ED"/>
          </a:solidFill>
        </xdr:grpSpPr>
        <xdr:sp macro="" textlink="Transactions">
          <xdr:nvSpPr>
            <xdr:cNvPr id="20" name="TextBox 19"/>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CD02E55-5FCC-443D-9E53-99F5D96603C1}" type="TxLink">
                <a:rPr lang="en-US" sz="2400" b="0" i="0" u="none" strike="noStrike">
                  <a:solidFill>
                    <a:srgbClr val="000000"/>
                  </a:solidFill>
                  <a:latin typeface="Bahnschrift" panose="020B0502040204020203" pitchFamily="34" charset="0"/>
                  <a:cs typeface="Calibri"/>
                </a:rPr>
                <a:pPr algn="ctr"/>
                <a:t> 34,565 </a:t>
              </a:fld>
              <a:endParaRPr lang="en-US" sz="2400">
                <a:solidFill>
                  <a:schemeClr val="accent6">
                    <a:lumMod val="75000"/>
                  </a:schemeClr>
                </a:solidFill>
                <a:latin typeface="Bahnschrift" panose="020B0502040204020203" pitchFamily="34" charset="0"/>
              </a:endParaRPr>
            </a:p>
          </xdr:txBody>
        </xdr:sp>
        <xdr:sp macro="" textlink="">
          <xdr:nvSpPr>
            <xdr:cNvPr id="21" name="TextBox 20"/>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latin typeface="AbadiMTStd-Light" panose="020B0302020104020204" pitchFamily="34" charset="0"/>
                  <a:cs typeface="Segoe UI" panose="020B0502040204020203" pitchFamily="34" charset="0"/>
                </a:rPr>
                <a:t>Total</a:t>
              </a:r>
              <a:r>
                <a:rPr lang="en-US" sz="1050" baseline="0">
                  <a:latin typeface="AbadiMTStd-Light" panose="020B0302020104020204" pitchFamily="34" charset="0"/>
                  <a:cs typeface="Segoe UI" panose="020B0502040204020203" pitchFamily="34" charset="0"/>
                </a:rPr>
                <a:t> Transactions Made</a:t>
              </a:r>
              <a:endParaRPr lang="en-US" sz="1050">
                <a:latin typeface="AbadiMTStd-Light" panose="020B0302020104020204" pitchFamily="34" charset="0"/>
                <a:cs typeface="Segoe UI" panose="020B0502040204020203" pitchFamily="34" charset="0"/>
              </a:endParaRPr>
            </a:p>
          </xdr:txBody>
        </xdr:sp>
      </xdr:grpSp>
      <xdr:sp macro="" textlink="Items">
        <xdr:nvSpPr>
          <xdr:cNvPr id="22" name="TextBox 21"/>
          <xdr:cNvSpPr txBox="1"/>
        </xdr:nvSpPr>
        <xdr:spPr>
          <a:xfrm>
            <a:off x="11353800" y="5010150"/>
            <a:ext cx="723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03661D1-6147-4B6D-8D2D-A9FE486A1C76}" type="TxLink">
              <a:rPr lang="en-US" sz="1100" b="0" i="0" u="none" strike="noStrike">
                <a:solidFill>
                  <a:srgbClr val="000000"/>
                </a:solidFill>
                <a:latin typeface="Calibri"/>
                <a:cs typeface="Calibri"/>
              </a:rPr>
              <a:pPr/>
              <a:t> 82,644 </a:t>
            </a:fld>
            <a:endParaRPr lang="en-US" sz="400"/>
          </a:p>
        </xdr:txBody>
      </xdr:sp>
      <xdr:sp macro="" textlink="Basket">
        <xdr:nvSpPr>
          <xdr:cNvPr id="23" name="TextBox 22"/>
          <xdr:cNvSpPr txBox="1"/>
        </xdr:nvSpPr>
        <xdr:spPr>
          <a:xfrm>
            <a:off x="11572874" y="4829175"/>
            <a:ext cx="7905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A274A33-E8DC-4FCB-AA3F-34F417222092}" type="TxLink">
              <a:rPr lang="en-US" sz="1100" b="0" i="0" u="none" strike="noStrike">
                <a:solidFill>
                  <a:srgbClr val="000000"/>
                </a:solidFill>
                <a:latin typeface="Calibri"/>
                <a:cs typeface="Calibri"/>
              </a:rPr>
              <a:pPr/>
              <a:t>2.4</a:t>
            </a:fld>
            <a:endParaRPr lang="en-US" sz="500"/>
          </a:p>
        </xdr:txBody>
      </xdr:sp>
      <xdr:sp macro="" textlink="">
        <xdr:nvSpPr>
          <xdr:cNvPr id="24" name="TextBox 23"/>
          <xdr:cNvSpPr txBox="1"/>
        </xdr:nvSpPr>
        <xdr:spPr>
          <a:xfrm>
            <a:off x="10306049" y="4838700"/>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000"/>
              <a:t>AVG. BASKET SIZE</a:t>
            </a:r>
          </a:p>
        </xdr:txBody>
      </xdr:sp>
      <xdr:sp macro="" textlink="">
        <xdr:nvSpPr>
          <xdr:cNvPr id="25" name="TextBox 24"/>
          <xdr:cNvSpPr txBox="1"/>
        </xdr:nvSpPr>
        <xdr:spPr>
          <a:xfrm>
            <a:off x="10248900" y="5010150"/>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000"/>
              <a:t>TOTAL</a:t>
            </a:r>
            <a:r>
              <a:rPr lang="en-US" sz="1100" baseline="0"/>
              <a:t> </a:t>
            </a:r>
            <a:r>
              <a:rPr lang="en-US" sz="1000" baseline="0"/>
              <a:t>ITEMS SOLD</a:t>
            </a:r>
            <a:endParaRPr lang="en-US" sz="1000"/>
          </a:p>
        </xdr:txBody>
      </xdr:sp>
    </xdr:grpSp>
    <xdr:clientData/>
  </xdr:twoCellAnchor>
  <xdr:twoCellAnchor>
    <xdr:from>
      <xdr:col>18</xdr:col>
      <xdr:colOff>581025</xdr:colOff>
      <xdr:row>23</xdr:row>
      <xdr:rowOff>0</xdr:rowOff>
    </xdr:from>
    <xdr:to>
      <xdr:col>22</xdr:col>
      <xdr:colOff>9526</xdr:colOff>
      <xdr:row>29</xdr:row>
      <xdr:rowOff>19051</xdr:rowOff>
    </xdr:to>
    <xdr:grpSp>
      <xdr:nvGrpSpPr>
        <xdr:cNvPr id="35" name="Group 34"/>
        <xdr:cNvGrpSpPr/>
      </xdr:nvGrpSpPr>
      <xdr:grpSpPr>
        <a:xfrm>
          <a:off x="12668250" y="4381500"/>
          <a:ext cx="1866901" cy="1162051"/>
          <a:chOff x="12668250" y="4381500"/>
          <a:chExt cx="1866901" cy="1162051"/>
        </a:xfrm>
      </xdr:grpSpPr>
      <xdr:grpSp>
        <xdr:nvGrpSpPr>
          <xdr:cNvPr id="29" name="Group 28"/>
          <xdr:cNvGrpSpPr/>
        </xdr:nvGrpSpPr>
        <xdr:grpSpPr>
          <a:xfrm>
            <a:off x="12696825" y="4381500"/>
            <a:ext cx="1838326" cy="1162051"/>
            <a:chOff x="4581525" y="4400549"/>
            <a:chExt cx="1838326" cy="1162051"/>
          </a:xfrm>
          <a:solidFill>
            <a:srgbClr val="ECF0ED"/>
          </a:solidFill>
        </xdr:grpSpPr>
        <xdr:sp macro="" textlink="visits">
          <xdr:nvSpPr>
            <xdr:cNvPr id="30" name="TextBox 29"/>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29882F8-9DF9-4870-8499-084AB6BA7827}" type="TxLink">
                <a:rPr lang="en-US" sz="2400" b="0" i="0" u="none" strike="noStrike">
                  <a:solidFill>
                    <a:srgbClr val="000000"/>
                  </a:solidFill>
                  <a:latin typeface="Bahnschrift" panose="020B0502040204020203" pitchFamily="34" charset="0"/>
                  <a:cs typeface="Calibri"/>
                </a:rPr>
                <a:pPr algn="ctr"/>
                <a:t> 32,610 </a:t>
              </a:fld>
              <a:endParaRPr lang="en-US" sz="2400">
                <a:solidFill>
                  <a:schemeClr val="accent6">
                    <a:lumMod val="75000"/>
                  </a:schemeClr>
                </a:solidFill>
                <a:latin typeface="Bahnschrift" panose="020B0502040204020203" pitchFamily="34" charset="0"/>
              </a:endParaRPr>
            </a:p>
          </xdr:txBody>
        </xdr:sp>
        <xdr:sp macro="" textlink="">
          <xdr:nvSpPr>
            <xdr:cNvPr id="31" name="TextBox 30"/>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latin typeface="AbadiMTStd-Light" panose="020B0302020104020204" pitchFamily="34" charset="0"/>
                  <a:cs typeface="Segoe UI" panose="020B0502040204020203" pitchFamily="34" charset="0"/>
                </a:rPr>
                <a:t>Total</a:t>
              </a:r>
              <a:r>
                <a:rPr lang="en-US" sz="1050" baseline="0">
                  <a:latin typeface="AbadiMTStd-Light" panose="020B0302020104020204" pitchFamily="34" charset="0"/>
                  <a:cs typeface="Segoe UI" panose="020B0502040204020203" pitchFamily="34" charset="0"/>
                </a:rPr>
                <a:t> Customer Visits</a:t>
              </a:r>
              <a:endParaRPr lang="en-US" sz="1050">
                <a:latin typeface="AbadiMTStd-Light" panose="020B0302020104020204" pitchFamily="34" charset="0"/>
                <a:cs typeface="Segoe UI" panose="020B0502040204020203" pitchFamily="34" charset="0"/>
              </a:endParaRPr>
            </a:p>
          </xdr:txBody>
        </xdr:sp>
      </xdr:grpSp>
      <xdr:sp macro="" textlink="RegCustomers">
        <xdr:nvSpPr>
          <xdr:cNvPr id="32" name="TextBox 31"/>
          <xdr:cNvSpPr txBox="1"/>
        </xdr:nvSpPr>
        <xdr:spPr>
          <a:xfrm>
            <a:off x="13839825" y="4981575"/>
            <a:ext cx="6381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r"/>
            <a:fld id="{CC564476-D091-4140-B0E9-EAF33CF213A2}" type="TxLink">
              <a:rPr lang="en-US" sz="1100" b="0" i="0" u="none" strike="noStrike">
                <a:solidFill>
                  <a:srgbClr val="000000"/>
                </a:solidFill>
                <a:latin typeface="Calibri"/>
                <a:cs typeface="Calibri"/>
              </a:rPr>
              <a:pPr algn="r"/>
              <a:t>95.86%</a:t>
            </a:fld>
            <a:endParaRPr lang="en-US" sz="500"/>
          </a:p>
        </xdr:txBody>
      </xdr:sp>
      <xdr:sp macro="" textlink="">
        <xdr:nvSpPr>
          <xdr:cNvPr id="33" name="TextBox 32"/>
          <xdr:cNvSpPr txBox="1"/>
        </xdr:nvSpPr>
        <xdr:spPr>
          <a:xfrm>
            <a:off x="12668250" y="4981575"/>
            <a:ext cx="1485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a:t>  REGISTERED CLIENTS</a:t>
            </a:r>
            <a:r>
              <a:rPr lang="en-US" sz="1000" baseline="0"/>
              <a:t>:</a:t>
            </a:r>
            <a:endParaRPr lang="en-US" sz="900"/>
          </a:p>
        </xdr:txBody>
      </xdr:sp>
    </xdr:grpSp>
    <xdr:clientData/>
  </xdr:twoCellAnchor>
  <xdr:twoCellAnchor editAs="oneCell">
    <xdr:from>
      <xdr:col>2</xdr:col>
      <xdr:colOff>0</xdr:colOff>
      <xdr:row>1</xdr:row>
      <xdr:rowOff>0</xdr:rowOff>
    </xdr:from>
    <xdr:to>
      <xdr:col>3</xdr:col>
      <xdr:colOff>352425</xdr:colOff>
      <xdr:row>12</xdr:row>
      <xdr:rowOff>0</xdr:rowOff>
    </xdr:to>
    <mc:AlternateContent xmlns:mc="http://schemas.openxmlformats.org/markup-compatibility/2006" xmlns:a14="http://schemas.microsoft.com/office/drawing/2010/main">
      <mc:Choice Requires="a14">
        <xdr:graphicFrame macro="">
          <xdr:nvGraphicFramePr>
            <xdr:cNvPr id="38" name="outlet 4"/>
            <xdr:cNvGraphicFramePr/>
          </xdr:nvGraphicFramePr>
          <xdr:xfrm>
            <a:off x="0" y="0"/>
            <a:ext cx="0" cy="0"/>
          </xdr:xfrm>
          <a:graphic>
            <a:graphicData uri="http://schemas.microsoft.com/office/drawing/2010/slicer">
              <sle:slicer xmlns:sle="http://schemas.microsoft.com/office/drawing/2010/slicer" name="outlet 4"/>
            </a:graphicData>
          </a:graphic>
        </xdr:graphicFrame>
      </mc:Choice>
      <mc:Fallback xmlns="">
        <xdr:sp macro="" textlink="">
          <xdr:nvSpPr>
            <xdr:cNvPr id="0" name=""/>
            <xdr:cNvSpPr>
              <a:spLocks noTextEdit="1"/>
            </xdr:cNvSpPr>
          </xdr:nvSpPr>
          <xdr:spPr>
            <a:xfrm>
              <a:off x="1219200" y="190500"/>
              <a:ext cx="1647825"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609600</xdr:colOff>
      <xdr:row>1</xdr:row>
      <xdr:rowOff>0</xdr:rowOff>
    </xdr:from>
    <xdr:to>
      <xdr:col>6</xdr:col>
      <xdr:colOff>0</xdr:colOff>
      <xdr:row>11</xdr:row>
      <xdr:rowOff>180975</xdr:rowOff>
    </xdr:to>
    <mc:AlternateContent xmlns:mc="http://schemas.openxmlformats.org/markup-compatibility/2006" xmlns:a14="http://schemas.microsoft.com/office/drawing/2010/main">
      <mc:Choice Requires="a14">
        <xdr:graphicFrame macro="">
          <xdr:nvGraphicFramePr>
            <xdr:cNvPr id="39"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124200" y="190500"/>
              <a:ext cx="1647825"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457199</xdr:colOff>
      <xdr:row>14</xdr:row>
      <xdr:rowOff>171451</xdr:rowOff>
    </xdr:from>
    <xdr:to>
      <xdr:col>10</xdr:col>
      <xdr:colOff>76200</xdr:colOff>
      <xdr:row>30</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219075</xdr:colOff>
      <xdr:row>15</xdr:row>
      <xdr:rowOff>19051</xdr:rowOff>
    </xdr:from>
    <xdr:to>
      <xdr:col>17</xdr:col>
      <xdr:colOff>0</xdr:colOff>
      <xdr:row>31</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21</xdr:row>
      <xdr:rowOff>171451</xdr:rowOff>
    </xdr:from>
    <xdr:to>
      <xdr:col>3</xdr:col>
      <xdr:colOff>0</xdr:colOff>
      <xdr:row>32</xdr:row>
      <xdr:rowOff>133351</xdr:rowOff>
    </xdr:to>
    <mc:AlternateContent xmlns:mc="http://schemas.openxmlformats.org/markup-compatibility/2006" xmlns:a14="http://schemas.microsoft.com/office/drawing/2010/main">
      <mc:Choice Requires="a14">
        <xdr:graphicFrame macro="">
          <xdr:nvGraphicFramePr>
            <xdr:cNvPr id="5" name="outlet"/>
            <xdr:cNvGraphicFramePr/>
          </xdr:nvGraphicFramePr>
          <xdr:xfrm>
            <a:off x="0" y="0"/>
            <a:ext cx="0" cy="0"/>
          </xdr:xfrm>
          <a:graphic>
            <a:graphicData uri="http://schemas.microsoft.com/office/drawing/2010/slicer">
              <sle:slicer xmlns:sle="http://schemas.microsoft.com/office/drawing/2010/slicer" name="outlet"/>
            </a:graphicData>
          </a:graphic>
        </xdr:graphicFrame>
      </mc:Choice>
      <mc:Fallback xmlns="">
        <xdr:sp macro="" textlink="">
          <xdr:nvSpPr>
            <xdr:cNvPr id="0" name=""/>
            <xdr:cNvSpPr>
              <a:spLocks noTextEdit="1"/>
            </xdr:cNvSpPr>
          </xdr:nvSpPr>
          <xdr:spPr>
            <a:xfrm>
              <a:off x="0" y="4171951"/>
              <a:ext cx="1828800" cy="2057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180975</xdr:rowOff>
    </xdr:from>
    <xdr:to>
      <xdr:col>3</xdr:col>
      <xdr:colOff>0</xdr:colOff>
      <xdr:row>21</xdr:row>
      <xdr:rowOff>57150</xdr:rowOff>
    </xdr:to>
    <mc:AlternateContent xmlns:mc="http://schemas.openxmlformats.org/markup-compatibility/2006" xmlns:a14="http://schemas.microsoft.com/office/drawing/2010/main">
      <mc:Choice Requires="a14">
        <xdr:graphicFrame macro="">
          <xdr:nvGraphicFramePr>
            <xdr:cNvPr id="6"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2847975"/>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85724</xdr:colOff>
      <xdr:row>50</xdr:row>
      <xdr:rowOff>161925</xdr:rowOff>
    </xdr:from>
    <xdr:to>
      <xdr:col>17</xdr:col>
      <xdr:colOff>0</xdr:colOff>
      <xdr:row>70</xdr:row>
      <xdr:rowOff>171450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76199</xdr:colOff>
      <xdr:row>34</xdr:row>
      <xdr:rowOff>0</xdr:rowOff>
    </xdr:from>
    <xdr:to>
      <xdr:col>6</xdr:col>
      <xdr:colOff>276225</xdr:colOff>
      <xdr:row>48</xdr:row>
      <xdr:rowOff>142875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485776</xdr:colOff>
      <xdr:row>33</xdr:row>
      <xdr:rowOff>190499</xdr:rowOff>
    </xdr:from>
    <xdr:to>
      <xdr:col>17</xdr:col>
      <xdr:colOff>0</xdr:colOff>
      <xdr:row>48</xdr:row>
      <xdr:rowOff>133350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8</xdr:row>
      <xdr:rowOff>0</xdr:rowOff>
    </xdr:from>
    <xdr:to>
      <xdr:col>7</xdr:col>
      <xdr:colOff>9526</xdr:colOff>
      <xdr:row>14</xdr:row>
      <xdr:rowOff>19051</xdr:rowOff>
    </xdr:to>
    <xdr:grpSp>
      <xdr:nvGrpSpPr>
        <xdr:cNvPr id="28" name="Group 27"/>
        <xdr:cNvGrpSpPr/>
      </xdr:nvGrpSpPr>
      <xdr:grpSpPr>
        <a:xfrm>
          <a:off x="2438400" y="1524000"/>
          <a:ext cx="1838326" cy="1162051"/>
          <a:chOff x="7820025" y="4381500"/>
          <a:chExt cx="1838326" cy="1162051"/>
        </a:xfrm>
      </xdr:grpSpPr>
      <xdr:grpSp>
        <xdr:nvGrpSpPr>
          <xdr:cNvPr id="29" name="Group 28"/>
          <xdr:cNvGrpSpPr/>
        </xdr:nvGrpSpPr>
        <xdr:grpSpPr>
          <a:xfrm>
            <a:off x="7820025" y="4381500"/>
            <a:ext cx="1838326" cy="1162051"/>
            <a:chOff x="4581525" y="4400549"/>
            <a:chExt cx="1838326" cy="1162051"/>
          </a:xfrm>
          <a:solidFill>
            <a:srgbClr val="ECF0ED"/>
          </a:solidFill>
        </xdr:grpSpPr>
        <xdr:sp macro="" textlink="Discount">
          <xdr:nvSpPr>
            <xdr:cNvPr id="32" name="TextBox 31"/>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AF3A42A1-9CFB-4C82-9A7B-57248773277C}" type="TxLink">
                <a:rPr lang="en-US" sz="2400" b="0" i="0" u="none" strike="noStrike">
                  <a:solidFill>
                    <a:schemeClr val="tx1">
                      <a:lumMod val="85000"/>
                      <a:lumOff val="15000"/>
                    </a:schemeClr>
                  </a:solidFill>
                  <a:latin typeface="Bahnschrift" panose="020B0502040204020203" pitchFamily="34" charset="0"/>
                  <a:cs typeface="Calibri"/>
                </a:rPr>
                <a:pPr algn="ctr"/>
                <a:t>$124.63 M</a:t>
              </a:fld>
              <a:endParaRPr lang="en-US" sz="2400">
                <a:solidFill>
                  <a:schemeClr val="tx1">
                    <a:lumMod val="85000"/>
                    <a:lumOff val="15000"/>
                  </a:schemeClr>
                </a:solidFill>
                <a:latin typeface="Bahnschrift" panose="020B0502040204020203" pitchFamily="34" charset="0"/>
              </a:endParaRPr>
            </a:p>
          </xdr:txBody>
        </xdr:sp>
        <xdr:sp macro="" textlink="">
          <xdr:nvSpPr>
            <xdr:cNvPr id="33" name="TextBox 32"/>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solidFill>
                    <a:schemeClr val="tx1">
                      <a:lumMod val="85000"/>
                      <a:lumOff val="15000"/>
                    </a:schemeClr>
                  </a:solidFill>
                  <a:latin typeface="AbadiMTStd-Light" panose="020B0302020104020204" pitchFamily="34" charset="0"/>
                  <a:cs typeface="Segoe UI" panose="020B0502040204020203" pitchFamily="34" charset="0"/>
                </a:rPr>
                <a:t>Total</a:t>
              </a:r>
              <a:r>
                <a:rPr lang="en-US" sz="1050" baseline="0">
                  <a:solidFill>
                    <a:schemeClr val="tx1">
                      <a:lumMod val="85000"/>
                      <a:lumOff val="15000"/>
                    </a:schemeClr>
                  </a:solidFill>
                  <a:latin typeface="AbadiMTStd-Light" panose="020B0302020104020204" pitchFamily="34" charset="0"/>
                  <a:cs typeface="Segoe UI" panose="020B0502040204020203" pitchFamily="34" charset="0"/>
                </a:rPr>
                <a:t> Discounts on Sales</a:t>
              </a:r>
              <a:endParaRPr lang="en-US" sz="1050">
                <a:solidFill>
                  <a:schemeClr val="tx1">
                    <a:lumMod val="85000"/>
                    <a:lumOff val="15000"/>
                  </a:schemeClr>
                </a:solidFill>
                <a:latin typeface="AbadiMTStd-Light" panose="020B0302020104020204" pitchFamily="34" charset="0"/>
                <a:cs typeface="Segoe UI" panose="020B0502040204020203" pitchFamily="34" charset="0"/>
              </a:endParaRPr>
            </a:p>
          </xdr:txBody>
        </xdr:sp>
      </xdr:grpSp>
      <xdr:sp macro="" textlink="DiscountPercent">
        <xdr:nvSpPr>
          <xdr:cNvPr id="30" name="TextBox 29"/>
          <xdr:cNvSpPr txBox="1"/>
        </xdr:nvSpPr>
        <xdr:spPr>
          <a:xfrm>
            <a:off x="8963025" y="4981575"/>
            <a:ext cx="6381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r"/>
            <a:fld id="{CBA60E08-B29E-484E-AA60-77860047F380}" type="TxLink">
              <a:rPr lang="en-US" sz="1100" b="0" i="0" u="none" strike="noStrike">
                <a:solidFill>
                  <a:schemeClr val="tx1">
                    <a:lumMod val="85000"/>
                    <a:lumOff val="15000"/>
                  </a:schemeClr>
                </a:solidFill>
                <a:latin typeface="Calibri"/>
                <a:cs typeface="Calibri"/>
              </a:rPr>
              <a:pPr algn="r"/>
              <a:t>7.41%</a:t>
            </a:fld>
            <a:endParaRPr lang="en-US" sz="500">
              <a:solidFill>
                <a:schemeClr val="tx1">
                  <a:lumMod val="85000"/>
                  <a:lumOff val="15000"/>
                </a:schemeClr>
              </a:solidFill>
            </a:endParaRPr>
          </a:p>
        </xdr:txBody>
      </xdr:sp>
      <xdr:sp macro="" textlink="">
        <xdr:nvSpPr>
          <xdr:cNvPr id="31" name="TextBox 30"/>
          <xdr:cNvSpPr txBox="1"/>
        </xdr:nvSpPr>
        <xdr:spPr>
          <a:xfrm>
            <a:off x="7829550" y="4981575"/>
            <a:ext cx="1485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a:solidFill>
                  <a:schemeClr val="tx1">
                    <a:lumMod val="85000"/>
                    <a:lumOff val="15000"/>
                  </a:schemeClr>
                </a:solidFill>
              </a:rPr>
              <a:t>  </a:t>
            </a:r>
            <a:r>
              <a:rPr lang="en-US" sz="900">
                <a:solidFill>
                  <a:schemeClr val="tx1">
                    <a:lumMod val="85000"/>
                    <a:lumOff val="15000"/>
                  </a:schemeClr>
                </a:solidFill>
              </a:rPr>
              <a:t>PERCENT</a:t>
            </a:r>
            <a:r>
              <a:rPr lang="en-US" sz="900" baseline="0">
                <a:solidFill>
                  <a:schemeClr val="tx1">
                    <a:lumMod val="85000"/>
                    <a:lumOff val="15000"/>
                  </a:schemeClr>
                </a:solidFill>
              </a:rPr>
              <a:t> OF REVENUE:</a:t>
            </a:r>
            <a:endParaRPr lang="en-US" sz="900">
              <a:solidFill>
                <a:schemeClr val="tx1">
                  <a:lumMod val="85000"/>
                  <a:lumOff val="15000"/>
                </a:schemeClr>
              </a:solidFill>
            </a:endParaRPr>
          </a:p>
        </xdr:txBody>
      </xdr:sp>
    </xdr:grpSp>
    <xdr:clientData/>
  </xdr:twoCellAnchor>
  <xdr:twoCellAnchor>
    <xdr:from>
      <xdr:col>8</xdr:col>
      <xdr:colOff>0</xdr:colOff>
      <xdr:row>8</xdr:row>
      <xdr:rowOff>0</xdr:rowOff>
    </xdr:from>
    <xdr:to>
      <xdr:col>11</xdr:col>
      <xdr:colOff>38101</xdr:colOff>
      <xdr:row>14</xdr:row>
      <xdr:rowOff>19051</xdr:rowOff>
    </xdr:to>
    <xdr:grpSp>
      <xdr:nvGrpSpPr>
        <xdr:cNvPr id="34" name="Group 33"/>
        <xdr:cNvGrpSpPr/>
      </xdr:nvGrpSpPr>
      <xdr:grpSpPr>
        <a:xfrm>
          <a:off x="4876800" y="1524000"/>
          <a:ext cx="1866901" cy="1162051"/>
          <a:chOff x="12668250" y="4381500"/>
          <a:chExt cx="1866901" cy="1162051"/>
        </a:xfrm>
      </xdr:grpSpPr>
      <xdr:grpSp>
        <xdr:nvGrpSpPr>
          <xdr:cNvPr id="35" name="Group 34"/>
          <xdr:cNvGrpSpPr/>
        </xdr:nvGrpSpPr>
        <xdr:grpSpPr>
          <a:xfrm>
            <a:off x="12696825" y="4381500"/>
            <a:ext cx="1838326" cy="1162051"/>
            <a:chOff x="4581525" y="4400549"/>
            <a:chExt cx="1838326" cy="1162051"/>
          </a:xfrm>
          <a:solidFill>
            <a:srgbClr val="ECF0ED"/>
          </a:solidFill>
        </xdr:grpSpPr>
        <xdr:sp macro="" textlink="visits">
          <xdr:nvSpPr>
            <xdr:cNvPr id="38" name="TextBox 37"/>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D29882F8-9DF9-4870-8499-084AB6BA7827}" type="TxLink">
                <a:rPr lang="en-US" sz="2400" b="0" i="0" u="none" strike="noStrike">
                  <a:solidFill>
                    <a:schemeClr val="tx1">
                      <a:lumMod val="85000"/>
                      <a:lumOff val="15000"/>
                    </a:schemeClr>
                  </a:solidFill>
                  <a:latin typeface="Bahnschrift" panose="020B0502040204020203" pitchFamily="34" charset="0"/>
                  <a:cs typeface="Calibri"/>
                </a:rPr>
                <a:pPr algn="ctr"/>
                <a:t> 32,610 </a:t>
              </a:fld>
              <a:endParaRPr lang="en-US" sz="2400">
                <a:solidFill>
                  <a:schemeClr val="tx1">
                    <a:lumMod val="85000"/>
                    <a:lumOff val="15000"/>
                  </a:schemeClr>
                </a:solidFill>
                <a:latin typeface="Bahnschrift" panose="020B0502040204020203" pitchFamily="34" charset="0"/>
              </a:endParaRPr>
            </a:p>
          </xdr:txBody>
        </xdr:sp>
        <xdr:sp macro="" textlink="">
          <xdr:nvSpPr>
            <xdr:cNvPr id="39" name="TextBox 38"/>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solidFill>
                    <a:schemeClr val="tx1">
                      <a:lumMod val="85000"/>
                      <a:lumOff val="15000"/>
                    </a:schemeClr>
                  </a:solidFill>
                  <a:latin typeface="AbadiMTStd-Light" panose="020B0302020104020204" pitchFamily="34" charset="0"/>
                  <a:cs typeface="Segoe UI" panose="020B0502040204020203" pitchFamily="34" charset="0"/>
                </a:rPr>
                <a:t>Total</a:t>
              </a:r>
              <a:r>
                <a:rPr lang="en-US" sz="1050" baseline="0">
                  <a:solidFill>
                    <a:schemeClr val="tx1">
                      <a:lumMod val="85000"/>
                      <a:lumOff val="15000"/>
                    </a:schemeClr>
                  </a:solidFill>
                  <a:latin typeface="AbadiMTStd-Light" panose="020B0302020104020204" pitchFamily="34" charset="0"/>
                  <a:cs typeface="Segoe UI" panose="020B0502040204020203" pitchFamily="34" charset="0"/>
                </a:rPr>
                <a:t> Customer Visits</a:t>
              </a:r>
              <a:endParaRPr lang="en-US" sz="1050">
                <a:solidFill>
                  <a:schemeClr val="tx1">
                    <a:lumMod val="85000"/>
                    <a:lumOff val="15000"/>
                  </a:schemeClr>
                </a:solidFill>
                <a:latin typeface="AbadiMTStd-Light" panose="020B0302020104020204" pitchFamily="34" charset="0"/>
                <a:cs typeface="Segoe UI" panose="020B0502040204020203" pitchFamily="34" charset="0"/>
              </a:endParaRPr>
            </a:p>
          </xdr:txBody>
        </xdr:sp>
      </xdr:grpSp>
      <xdr:sp macro="" textlink="RegCustomers">
        <xdr:nvSpPr>
          <xdr:cNvPr id="36" name="TextBox 35"/>
          <xdr:cNvSpPr txBox="1"/>
        </xdr:nvSpPr>
        <xdr:spPr>
          <a:xfrm>
            <a:off x="13839825" y="4981575"/>
            <a:ext cx="638175" cy="257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noAutofit/>
          </a:bodyPr>
          <a:lstStyle/>
          <a:p>
            <a:pPr algn="r"/>
            <a:fld id="{CC564476-D091-4140-B0E9-EAF33CF213A2}" type="TxLink">
              <a:rPr lang="en-US" sz="1100" b="0" i="0" u="none" strike="noStrike">
                <a:solidFill>
                  <a:schemeClr val="tx1">
                    <a:lumMod val="85000"/>
                    <a:lumOff val="15000"/>
                  </a:schemeClr>
                </a:solidFill>
                <a:latin typeface="Calibri"/>
                <a:cs typeface="Calibri"/>
              </a:rPr>
              <a:pPr algn="r"/>
              <a:t>95.86%</a:t>
            </a:fld>
            <a:endParaRPr lang="en-US" sz="500">
              <a:solidFill>
                <a:schemeClr val="tx1">
                  <a:lumMod val="85000"/>
                  <a:lumOff val="15000"/>
                </a:schemeClr>
              </a:solidFill>
            </a:endParaRPr>
          </a:p>
        </xdr:txBody>
      </xdr:sp>
      <xdr:sp macro="" textlink="">
        <xdr:nvSpPr>
          <xdr:cNvPr id="37" name="TextBox 36"/>
          <xdr:cNvSpPr txBox="1"/>
        </xdr:nvSpPr>
        <xdr:spPr>
          <a:xfrm>
            <a:off x="12668250" y="4981575"/>
            <a:ext cx="14859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a:solidFill>
                  <a:schemeClr val="tx1">
                    <a:lumMod val="85000"/>
                    <a:lumOff val="15000"/>
                  </a:schemeClr>
                </a:solidFill>
              </a:rPr>
              <a:t>  REGISTERED CLIENTS</a:t>
            </a:r>
            <a:r>
              <a:rPr lang="en-US" sz="1000" baseline="0">
                <a:solidFill>
                  <a:schemeClr val="tx1">
                    <a:lumMod val="85000"/>
                    <a:lumOff val="15000"/>
                  </a:schemeClr>
                </a:solidFill>
              </a:rPr>
              <a:t>:</a:t>
            </a:r>
            <a:endParaRPr lang="en-US" sz="900">
              <a:solidFill>
                <a:schemeClr val="tx1">
                  <a:lumMod val="85000"/>
                  <a:lumOff val="15000"/>
                </a:schemeClr>
              </a:solidFill>
            </a:endParaRPr>
          </a:p>
        </xdr:txBody>
      </xdr:sp>
    </xdr:grpSp>
    <xdr:clientData/>
  </xdr:twoCellAnchor>
  <xdr:twoCellAnchor>
    <xdr:from>
      <xdr:col>12</xdr:col>
      <xdr:colOff>0</xdr:colOff>
      <xdr:row>8</xdr:row>
      <xdr:rowOff>0</xdr:rowOff>
    </xdr:from>
    <xdr:to>
      <xdr:col>15</xdr:col>
      <xdr:colOff>285750</xdr:colOff>
      <xdr:row>14</xdr:row>
      <xdr:rowOff>19051</xdr:rowOff>
    </xdr:to>
    <xdr:grpSp>
      <xdr:nvGrpSpPr>
        <xdr:cNvPr id="40" name="Group 39"/>
        <xdr:cNvGrpSpPr/>
      </xdr:nvGrpSpPr>
      <xdr:grpSpPr>
        <a:xfrm>
          <a:off x="7315200" y="1524000"/>
          <a:ext cx="2114550" cy="1162051"/>
          <a:chOff x="10248900" y="4381500"/>
          <a:chExt cx="2114550" cy="1162051"/>
        </a:xfrm>
      </xdr:grpSpPr>
      <xdr:grpSp>
        <xdr:nvGrpSpPr>
          <xdr:cNvPr id="41" name="Group 40"/>
          <xdr:cNvGrpSpPr/>
        </xdr:nvGrpSpPr>
        <xdr:grpSpPr>
          <a:xfrm>
            <a:off x="10258425" y="4381500"/>
            <a:ext cx="1838326" cy="1162051"/>
            <a:chOff x="4581525" y="4400549"/>
            <a:chExt cx="1838326" cy="1162051"/>
          </a:xfrm>
          <a:solidFill>
            <a:srgbClr val="ECF0ED"/>
          </a:solidFill>
        </xdr:grpSpPr>
        <xdr:sp macro="" textlink="Transactions">
          <xdr:nvSpPr>
            <xdr:cNvPr id="46" name="TextBox 45"/>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CD02E55-5FCC-443D-9E53-99F5D96603C1}" type="TxLink">
                <a:rPr lang="en-US" sz="2400" b="0" i="0" u="none" strike="noStrike">
                  <a:solidFill>
                    <a:schemeClr val="tx1">
                      <a:lumMod val="85000"/>
                      <a:lumOff val="15000"/>
                    </a:schemeClr>
                  </a:solidFill>
                  <a:latin typeface="Bahnschrift" panose="020B0502040204020203" pitchFamily="34" charset="0"/>
                  <a:cs typeface="Calibri"/>
                </a:rPr>
                <a:pPr algn="ctr"/>
                <a:t> 34,565 </a:t>
              </a:fld>
              <a:endParaRPr lang="en-US" sz="2400">
                <a:solidFill>
                  <a:schemeClr val="tx1">
                    <a:lumMod val="85000"/>
                    <a:lumOff val="15000"/>
                  </a:schemeClr>
                </a:solidFill>
                <a:latin typeface="Bahnschrift" panose="020B0502040204020203" pitchFamily="34" charset="0"/>
              </a:endParaRPr>
            </a:p>
          </xdr:txBody>
        </xdr:sp>
        <xdr:sp macro="" textlink="">
          <xdr:nvSpPr>
            <xdr:cNvPr id="47" name="TextBox 46"/>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solidFill>
                    <a:schemeClr val="tx1">
                      <a:lumMod val="85000"/>
                      <a:lumOff val="15000"/>
                    </a:schemeClr>
                  </a:solidFill>
                  <a:latin typeface="AbadiMTStd-Light" panose="020B0302020104020204" pitchFamily="34" charset="0"/>
                  <a:cs typeface="Segoe UI" panose="020B0502040204020203" pitchFamily="34" charset="0"/>
                </a:rPr>
                <a:t>Total</a:t>
              </a:r>
              <a:r>
                <a:rPr lang="en-US" sz="1050" baseline="0">
                  <a:solidFill>
                    <a:schemeClr val="tx1">
                      <a:lumMod val="85000"/>
                      <a:lumOff val="15000"/>
                    </a:schemeClr>
                  </a:solidFill>
                  <a:latin typeface="AbadiMTStd-Light" panose="020B0302020104020204" pitchFamily="34" charset="0"/>
                  <a:cs typeface="Segoe UI" panose="020B0502040204020203" pitchFamily="34" charset="0"/>
                </a:rPr>
                <a:t> Transactions Made</a:t>
              </a:r>
              <a:endParaRPr lang="en-US" sz="1050">
                <a:solidFill>
                  <a:schemeClr val="tx1">
                    <a:lumMod val="85000"/>
                    <a:lumOff val="15000"/>
                  </a:schemeClr>
                </a:solidFill>
                <a:latin typeface="AbadiMTStd-Light" panose="020B0302020104020204" pitchFamily="34" charset="0"/>
                <a:cs typeface="Segoe UI" panose="020B0502040204020203" pitchFamily="34" charset="0"/>
              </a:endParaRPr>
            </a:p>
          </xdr:txBody>
        </xdr:sp>
      </xdr:grpSp>
      <xdr:sp macro="" textlink="Items">
        <xdr:nvSpPr>
          <xdr:cNvPr id="42" name="TextBox 41"/>
          <xdr:cNvSpPr txBox="1"/>
        </xdr:nvSpPr>
        <xdr:spPr>
          <a:xfrm>
            <a:off x="11353800" y="5010150"/>
            <a:ext cx="723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403661D1-6147-4B6D-8D2D-A9FE486A1C76}" type="TxLink">
              <a:rPr lang="en-US" sz="1100" b="0" i="0" u="none" strike="noStrike">
                <a:solidFill>
                  <a:schemeClr val="tx1">
                    <a:lumMod val="85000"/>
                    <a:lumOff val="15000"/>
                  </a:schemeClr>
                </a:solidFill>
                <a:latin typeface="Calibri"/>
                <a:cs typeface="Calibri"/>
              </a:rPr>
              <a:pPr/>
              <a:t> 82,644 </a:t>
            </a:fld>
            <a:endParaRPr lang="en-US" sz="400">
              <a:solidFill>
                <a:schemeClr val="tx1">
                  <a:lumMod val="85000"/>
                  <a:lumOff val="15000"/>
                </a:schemeClr>
              </a:solidFill>
            </a:endParaRPr>
          </a:p>
        </xdr:txBody>
      </xdr:sp>
      <xdr:sp macro="" textlink="Basket">
        <xdr:nvSpPr>
          <xdr:cNvPr id="43" name="TextBox 42"/>
          <xdr:cNvSpPr txBox="1"/>
        </xdr:nvSpPr>
        <xdr:spPr>
          <a:xfrm>
            <a:off x="11572874" y="4829175"/>
            <a:ext cx="7905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A274A33-E8DC-4FCB-AA3F-34F417222092}" type="TxLink">
              <a:rPr lang="en-US" sz="1100" b="0" i="0" u="none" strike="noStrike">
                <a:solidFill>
                  <a:schemeClr val="tx1">
                    <a:lumMod val="85000"/>
                    <a:lumOff val="15000"/>
                  </a:schemeClr>
                </a:solidFill>
                <a:latin typeface="Calibri"/>
                <a:cs typeface="Calibri"/>
              </a:rPr>
              <a:pPr/>
              <a:t>2.4</a:t>
            </a:fld>
            <a:endParaRPr lang="en-US" sz="500">
              <a:solidFill>
                <a:schemeClr val="tx1">
                  <a:lumMod val="85000"/>
                  <a:lumOff val="15000"/>
                </a:schemeClr>
              </a:solidFill>
            </a:endParaRPr>
          </a:p>
        </xdr:txBody>
      </xdr:sp>
      <xdr:sp macro="" textlink="">
        <xdr:nvSpPr>
          <xdr:cNvPr id="44" name="TextBox 43"/>
          <xdr:cNvSpPr txBox="1"/>
        </xdr:nvSpPr>
        <xdr:spPr>
          <a:xfrm>
            <a:off x="10306049" y="4838700"/>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85000"/>
                    <a:lumOff val="15000"/>
                  </a:schemeClr>
                </a:solidFill>
              </a:rPr>
              <a:t>  </a:t>
            </a:r>
            <a:r>
              <a:rPr lang="en-US" sz="1000">
                <a:solidFill>
                  <a:schemeClr val="tx1">
                    <a:lumMod val="85000"/>
                    <a:lumOff val="15000"/>
                  </a:schemeClr>
                </a:solidFill>
              </a:rPr>
              <a:t>AVG. BASKET SIZE</a:t>
            </a:r>
          </a:p>
        </xdr:txBody>
      </xdr:sp>
      <xdr:sp macro="" textlink="">
        <xdr:nvSpPr>
          <xdr:cNvPr id="45" name="TextBox 44"/>
          <xdr:cNvSpPr txBox="1"/>
        </xdr:nvSpPr>
        <xdr:spPr>
          <a:xfrm>
            <a:off x="10248900" y="5010150"/>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85000"/>
                    <a:lumOff val="15000"/>
                  </a:schemeClr>
                </a:solidFill>
              </a:rPr>
              <a:t>  </a:t>
            </a:r>
            <a:r>
              <a:rPr lang="en-US" sz="1000">
                <a:solidFill>
                  <a:schemeClr val="tx1">
                    <a:lumMod val="85000"/>
                    <a:lumOff val="15000"/>
                  </a:schemeClr>
                </a:solidFill>
              </a:rPr>
              <a:t>TOTAL</a:t>
            </a:r>
            <a:r>
              <a:rPr lang="en-US" sz="1100" baseline="0">
                <a:solidFill>
                  <a:schemeClr val="tx1">
                    <a:lumMod val="85000"/>
                    <a:lumOff val="15000"/>
                  </a:schemeClr>
                </a:solidFill>
              </a:rPr>
              <a:t> </a:t>
            </a:r>
            <a:r>
              <a:rPr lang="en-US" sz="1000" baseline="0">
                <a:solidFill>
                  <a:schemeClr val="tx1">
                    <a:lumMod val="85000"/>
                    <a:lumOff val="15000"/>
                  </a:schemeClr>
                </a:solidFill>
              </a:rPr>
              <a:t>ITEMS SOLD</a:t>
            </a:r>
            <a:endParaRPr lang="en-US" sz="1000">
              <a:solidFill>
                <a:schemeClr val="tx1">
                  <a:lumMod val="85000"/>
                  <a:lumOff val="15000"/>
                </a:schemeClr>
              </a:solidFill>
            </a:endParaRPr>
          </a:p>
        </xdr:txBody>
      </xdr:sp>
    </xdr:grpSp>
    <xdr:clientData/>
  </xdr:twoCellAnchor>
  <xdr:twoCellAnchor editAs="oneCell">
    <xdr:from>
      <xdr:col>15</xdr:col>
      <xdr:colOff>123825</xdr:colOff>
      <xdr:row>11</xdr:row>
      <xdr:rowOff>38100</xdr:rowOff>
    </xdr:from>
    <xdr:to>
      <xdr:col>17</xdr:col>
      <xdr:colOff>9525</xdr:colOff>
      <xdr:row>14</xdr:row>
      <xdr:rowOff>104775</xdr:rowOff>
    </xdr:to>
    <mc:AlternateContent xmlns:mc="http://schemas.openxmlformats.org/markup-compatibility/2006" xmlns:a14="http://schemas.microsoft.com/office/drawing/2010/main">
      <mc:Choice Requires="a14">
        <xdr:graphicFrame macro="">
          <xdr:nvGraphicFramePr>
            <xdr:cNvPr id="50" name="outlet 3"/>
            <xdr:cNvGraphicFramePr/>
          </xdr:nvGraphicFramePr>
          <xdr:xfrm>
            <a:off x="0" y="0"/>
            <a:ext cx="0" cy="0"/>
          </xdr:xfrm>
          <a:graphic>
            <a:graphicData uri="http://schemas.microsoft.com/office/drawing/2010/slicer">
              <sle:slicer xmlns:sle="http://schemas.microsoft.com/office/drawing/2010/slicer" name="outlet 3"/>
            </a:graphicData>
          </a:graphic>
        </xdr:graphicFrame>
      </mc:Choice>
      <mc:Fallback xmlns="">
        <xdr:sp macro="" textlink="">
          <xdr:nvSpPr>
            <xdr:cNvPr id="0" name=""/>
            <xdr:cNvSpPr>
              <a:spLocks noTextEdit="1"/>
            </xdr:cNvSpPr>
          </xdr:nvSpPr>
          <xdr:spPr>
            <a:xfrm>
              <a:off x="9267825" y="2133600"/>
              <a:ext cx="1104900" cy="638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133349</xdr:colOff>
      <xdr:row>7</xdr:row>
      <xdr:rowOff>171450</xdr:rowOff>
    </xdr:from>
    <xdr:to>
      <xdr:col>17</xdr:col>
      <xdr:colOff>9524</xdr:colOff>
      <xdr:row>11</xdr:row>
      <xdr:rowOff>38100</xdr:rowOff>
    </xdr:to>
    <mc:AlternateContent xmlns:mc="http://schemas.openxmlformats.org/markup-compatibility/2006" xmlns:a14="http://schemas.microsoft.com/office/drawing/2010/main">
      <mc:Choice Requires="a14">
        <xdr:graphicFrame macro="">
          <xdr:nvGraphicFramePr>
            <xdr:cNvPr id="51"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277349" y="1504950"/>
              <a:ext cx="1095375"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0</xdr:rowOff>
    </xdr:from>
    <xdr:to>
      <xdr:col>3</xdr:col>
      <xdr:colOff>9526</xdr:colOff>
      <xdr:row>14</xdr:row>
      <xdr:rowOff>19051</xdr:rowOff>
    </xdr:to>
    <xdr:grpSp>
      <xdr:nvGrpSpPr>
        <xdr:cNvPr id="48" name="Group 47"/>
        <xdr:cNvGrpSpPr/>
      </xdr:nvGrpSpPr>
      <xdr:grpSpPr>
        <a:xfrm>
          <a:off x="0" y="1524000"/>
          <a:ext cx="1838326" cy="1162051"/>
          <a:chOff x="5381625" y="4400549"/>
          <a:chExt cx="1838326" cy="1162051"/>
        </a:xfrm>
      </xdr:grpSpPr>
      <xdr:grpSp>
        <xdr:nvGrpSpPr>
          <xdr:cNvPr id="49" name="Group 48"/>
          <xdr:cNvGrpSpPr/>
        </xdr:nvGrpSpPr>
        <xdr:grpSpPr>
          <a:xfrm>
            <a:off x="5381625" y="4400549"/>
            <a:ext cx="1838326" cy="1162051"/>
            <a:chOff x="4581525" y="4400549"/>
            <a:chExt cx="1838326" cy="1162051"/>
          </a:xfrm>
          <a:solidFill>
            <a:srgbClr val="ECF0ED"/>
          </a:solidFill>
        </xdr:grpSpPr>
        <xdr:sp macro="" textlink="TotalRevenue">
          <xdr:nvSpPr>
            <xdr:cNvPr id="55" name="TextBox 54"/>
            <xdr:cNvSpPr txBox="1"/>
          </xdr:nvSpPr>
          <xdr:spPr>
            <a:xfrm>
              <a:off x="4581525" y="4400549"/>
              <a:ext cx="1828800" cy="92392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08370CB-70AA-405E-ACF3-62669D1CCC9F}" type="TxLink">
                <a:rPr lang="en-US" sz="2400" b="0" i="0" u="none" strike="noStrike">
                  <a:solidFill>
                    <a:schemeClr val="tx1">
                      <a:lumMod val="85000"/>
                      <a:lumOff val="15000"/>
                    </a:schemeClr>
                  </a:solidFill>
                  <a:latin typeface="Bahnschrift" panose="020B0502040204020203" pitchFamily="34" charset="0"/>
                  <a:cs typeface="Calibri"/>
                </a:rPr>
                <a:pPr algn="ctr"/>
                <a:t>$1.62 B</a:t>
              </a:fld>
              <a:endParaRPr lang="en-US" sz="4800">
                <a:solidFill>
                  <a:schemeClr val="tx1">
                    <a:lumMod val="85000"/>
                    <a:lumOff val="15000"/>
                  </a:schemeClr>
                </a:solidFill>
                <a:latin typeface="Bahnschrift" panose="020B0502040204020203" pitchFamily="34" charset="0"/>
              </a:endParaRPr>
            </a:p>
          </xdr:txBody>
        </xdr:sp>
        <xdr:sp macro="" textlink="">
          <xdr:nvSpPr>
            <xdr:cNvPr id="56" name="TextBox 55"/>
            <xdr:cNvSpPr txBox="1"/>
          </xdr:nvSpPr>
          <xdr:spPr>
            <a:xfrm>
              <a:off x="4581525" y="5324475"/>
              <a:ext cx="1838326" cy="238125"/>
            </a:xfrm>
            <a:prstGeom prst="rect">
              <a:avLst/>
            </a:prstGeom>
            <a:grpFill/>
            <a:ln>
              <a:solidFill>
                <a:schemeClr val="bg2">
                  <a:lumMod val="9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50">
                  <a:solidFill>
                    <a:schemeClr val="tx1">
                      <a:lumMod val="85000"/>
                      <a:lumOff val="15000"/>
                    </a:schemeClr>
                  </a:solidFill>
                  <a:latin typeface="AbadiMTStd-Light" panose="020B0302020104020204" pitchFamily="34" charset="0"/>
                  <a:cs typeface="Segoe UI" panose="020B0502040204020203" pitchFamily="34" charset="0"/>
                </a:rPr>
                <a:t>Total Revenue Including</a:t>
              </a:r>
              <a:r>
                <a:rPr lang="en-US" sz="1050" baseline="0">
                  <a:solidFill>
                    <a:schemeClr val="tx1">
                      <a:lumMod val="85000"/>
                      <a:lumOff val="15000"/>
                    </a:schemeClr>
                  </a:solidFill>
                  <a:latin typeface="AbadiMTStd-Light" panose="020B0302020104020204" pitchFamily="34" charset="0"/>
                  <a:cs typeface="Segoe UI" panose="020B0502040204020203" pitchFamily="34" charset="0"/>
                </a:rPr>
                <a:t> Tax</a:t>
              </a:r>
              <a:endParaRPr lang="en-US" sz="1050">
                <a:solidFill>
                  <a:schemeClr val="tx1">
                    <a:lumMod val="85000"/>
                    <a:lumOff val="15000"/>
                  </a:schemeClr>
                </a:solidFill>
                <a:latin typeface="AbadiMTStd-Light" panose="020B0302020104020204" pitchFamily="34" charset="0"/>
                <a:cs typeface="Segoe UI" panose="020B0502040204020203" pitchFamily="34" charset="0"/>
              </a:endParaRPr>
            </a:p>
          </xdr:txBody>
        </xdr:sp>
      </xdr:grpSp>
      <xdr:sp macro="" textlink="Min">
        <xdr:nvSpPr>
          <xdr:cNvPr id="52" name="TextBox 51"/>
          <xdr:cNvSpPr txBox="1"/>
        </xdr:nvSpPr>
        <xdr:spPr>
          <a:xfrm>
            <a:off x="5591175" y="5029199"/>
            <a:ext cx="7239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B72E2010-5784-49BD-B7C3-58642643D3D6}" type="TxLink">
              <a:rPr lang="en-US" sz="900" b="0" i="0" u="none" strike="noStrike">
                <a:solidFill>
                  <a:schemeClr val="tx1">
                    <a:lumMod val="85000"/>
                    <a:lumOff val="15000"/>
                  </a:schemeClr>
                </a:solidFill>
                <a:latin typeface="Calibri"/>
                <a:cs typeface="Calibri"/>
              </a:rPr>
              <a:pPr/>
              <a:t>$53.25 M</a:t>
            </a:fld>
            <a:endParaRPr lang="en-US" sz="400">
              <a:solidFill>
                <a:schemeClr val="tx1">
                  <a:lumMod val="85000"/>
                  <a:lumOff val="15000"/>
                </a:schemeClr>
              </a:solidFill>
            </a:endParaRPr>
          </a:p>
        </xdr:txBody>
      </xdr:sp>
      <xdr:sp macro="" textlink="Highest">
        <xdr:nvSpPr>
          <xdr:cNvPr id="53" name="TextBox 52"/>
          <xdr:cNvSpPr txBox="1"/>
        </xdr:nvSpPr>
        <xdr:spPr>
          <a:xfrm>
            <a:off x="6334124" y="5029199"/>
            <a:ext cx="79057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71B4350-27DD-44A6-8EE1-4EE3FF663A2D}" type="TxLink">
              <a:rPr lang="en-US" sz="900" b="0" i="0" u="none" strike="noStrike">
                <a:solidFill>
                  <a:schemeClr val="tx1">
                    <a:lumMod val="85000"/>
                    <a:lumOff val="15000"/>
                  </a:schemeClr>
                </a:solidFill>
                <a:latin typeface="Calibri"/>
                <a:cs typeface="Calibri"/>
              </a:rPr>
              <a:pPr/>
              <a:t>$153.28 M</a:t>
            </a:fld>
            <a:endParaRPr lang="en-US" sz="500">
              <a:solidFill>
                <a:schemeClr val="tx1">
                  <a:lumMod val="85000"/>
                  <a:lumOff val="15000"/>
                </a:schemeClr>
              </a:solidFill>
            </a:endParaRPr>
          </a:p>
        </xdr:txBody>
      </xdr:sp>
      <xdr:sp macro="" textlink="">
        <xdr:nvSpPr>
          <xdr:cNvPr id="54" name="TextBox 53"/>
          <xdr:cNvSpPr txBox="1"/>
        </xdr:nvSpPr>
        <xdr:spPr>
          <a:xfrm>
            <a:off x="5629274" y="4867274"/>
            <a:ext cx="13906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lumMod val="85000"/>
                    <a:lumOff val="15000"/>
                  </a:schemeClr>
                </a:solidFill>
              </a:rPr>
              <a:t>  MIN</a:t>
            </a:r>
            <a:r>
              <a:rPr lang="en-US" sz="1100" baseline="0">
                <a:solidFill>
                  <a:schemeClr val="tx1">
                    <a:lumMod val="85000"/>
                    <a:lumOff val="15000"/>
                  </a:schemeClr>
                </a:solidFill>
              </a:rPr>
              <a:t>                  </a:t>
            </a:r>
            <a:r>
              <a:rPr lang="en-US" sz="1100">
                <a:solidFill>
                  <a:schemeClr val="tx1">
                    <a:lumMod val="85000"/>
                    <a:lumOff val="15000"/>
                  </a:schemeClr>
                </a:solidFill>
              </a:rPr>
              <a:t>MAX</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usa%20yahaya/Downloads/sales_data_kp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6">
          <cell r="D26">
            <v>153281439.59</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usa yahaya" refreshedDate="45386.843603472225" createdVersion="6" refreshedVersion="6" minRefreshableVersion="3" recordCount="216">
  <cacheSource type="worksheet">
    <worksheetSource ref="A1:D217" sheet="monthly_data_clean"/>
  </cacheSource>
  <cacheFields count="4">
    <cacheField name="outlet" numFmtId="0">
      <sharedItems count="12">
        <s v="Houston"/>
        <s v="Phoenix"/>
        <s v="New York"/>
        <s v="Denver"/>
        <s v="Los Angeles"/>
        <s v="Austin"/>
        <s v="Orders Dept" u="1"/>
        <s v="Garki" u="1"/>
        <s v="Lekki" u="1"/>
        <s v="Ikeja" u="1"/>
        <s v="Wuse" u="1"/>
        <s v="Port Harcourt" u="1"/>
      </sharedItems>
    </cacheField>
    <cacheField name="year" numFmtId="0">
      <sharedItems containsSemiMixedTypes="0" containsString="0" containsNumber="1" containsInteger="1" minValue="2021" maxValue="2023" count="3">
        <n v="2021"/>
        <n v="2022"/>
        <n v="2023"/>
      </sharedItems>
    </cacheField>
    <cacheField name="month" numFmtId="0">
      <sharedItems count="12">
        <s v="January"/>
        <s v="February"/>
        <s v="March"/>
        <s v="April"/>
        <s v="May"/>
        <s v="June"/>
        <s v="July"/>
        <s v="August"/>
        <s v="September"/>
        <s v="October"/>
        <s v="November"/>
        <s v="December"/>
      </sharedItems>
    </cacheField>
    <cacheField name="revenue" numFmtId="1">
      <sharedItems containsSemiMixedTypes="0" containsString="0" containsNumber="1" minValue="209403.63" maxValue="19767900"/>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musa yahaya" refreshedDate="45386.843603935187" createdVersion="6" refreshedVersion="6" minRefreshableVersion="3" recordCount="18">
  <cacheSource type="worksheet">
    <worksheetSource ref="A1:J19" sheet="yearly_data_clean"/>
  </cacheSource>
  <cacheFields count="12">
    <cacheField name="outlet" numFmtId="0">
      <sharedItems containsBlank="1" count="13">
        <s v="Houston"/>
        <s v="Phoenix"/>
        <s v="New York"/>
        <s v="Austin"/>
        <s v="Denver"/>
        <s v="Los Angeles"/>
        <m u="1"/>
        <s v="Orders Dept" u="1"/>
        <s v="Garki" u="1"/>
        <s v="Lekki" u="1"/>
        <s v="Ikeja" u="1"/>
        <s v="Wuse" u="1"/>
        <s v="Port Harcourt" u="1"/>
      </sharedItems>
    </cacheField>
    <cacheField name="year" numFmtId="0">
      <sharedItems containsSemiMixedTypes="0" containsString="0" containsNumber="1" containsInteger="1" minValue="2021" maxValue="2023" count="3">
        <n v="2021"/>
        <n v="2022"/>
        <n v="2023"/>
      </sharedItems>
    </cacheField>
    <cacheField name="discount_value" numFmtId="0">
      <sharedItems containsSemiMixedTypes="0" containsString="0" containsNumber="1" minValue="1131484.74" maxValue="16989260.25"/>
    </cacheField>
    <cacheField name="discount_percent" numFmtId="2">
      <sharedItems containsSemiMixedTypes="0" containsString="0" containsNumber="1" minValue="1.9827225310244061" maxValue="14.240524098580837"/>
    </cacheField>
    <cacheField name="transaction_count" numFmtId="0">
      <sharedItems containsSemiMixedTypes="0" containsString="0" containsNumber="1" containsInteger="1" minValue="1019" maxValue="3155"/>
    </cacheField>
    <cacheField name="items_sold" numFmtId="0">
      <sharedItems containsSemiMixedTypes="0" containsString="0" containsNumber="1" containsInteger="1" minValue="2206" maxValue="7716"/>
    </cacheField>
    <cacheField name="customer_count" numFmtId="0">
      <sharedItems containsSemiMixedTypes="0" containsString="0" containsNumber="1" containsInteger="1" minValue="966" maxValue="3148"/>
    </cacheField>
    <cacheField name="sales_customer_known_percent" numFmtId="0">
      <sharedItems containsSemiMixedTypes="0" containsString="0" containsNumber="1" minValue="81.83" maxValue="100"/>
    </cacheField>
    <cacheField name="basket_size" numFmtId="0">
      <sharedItems containsSemiMixedTypes="0" containsString="0" containsNumber="1" minValue="2.09" maxValue="2.89"/>
    </cacheField>
    <cacheField name="revenue" numFmtId="4">
      <sharedItems containsSemiMixedTypes="0" containsString="0" containsNumber="1" minValue="53245677.439999998" maxValue="153281439.59"/>
    </cacheField>
    <cacheField name="Field1" numFmtId="0" formula=" 0" databaseField="0"/>
    <cacheField name="Field2" numFmtId="0" formula="discount_value/revenue* 100" databaseField="0"/>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invalid="1" saveData="0" refreshedBy="musa yahaya" refreshedDate="45387.849678009261" backgroundQuery="1" createdVersion="3" refreshedVersion="6" minRefreshableVersion="3" recordCount="0" tupleCache="1">
  <cacheSource type="external" connectionId="2"/>
  <cacheFields count="3">
    <cacheField name="[Measures].[MeasuresLevel]" caption="MeasuresLevel" numFmtId="0">
      <sharedItems count="10">
        <s v="[Measures].[DiscountPercent]" c="DiscountPercent"/>
        <s v="[Measures].[TotalDiscounts]" c="TotalDiscounts"/>
        <s v="[Measures].[BasketSize]" c="BasketSize"/>
        <s v="[Measures].[SalesKnownCustomers]" c="SalesKnownCustomers"/>
        <s v="[Measures].[Total Revenue]" c="Total Revenue"/>
        <s v="[Measures].[Max]" c="Max"/>
        <s v="[Measures].[CustomerVisits]" c="CustomerVisits"/>
        <s v="[Measures].[Total Transactions]" c="Total Transactions"/>
        <s v="[Measures].[Items Sold]" c="Items Sold"/>
        <s v="[Measures].[Min]" c="Min"/>
      </sharedItems>
    </cacheField>
    <cacheField name="[Table1].[year].[year]" caption="year" numFmtId="0" hierarchy="2" level="1">
      <sharedItems count="1">
        <s v="[Table1].[year].&amp;[2021]" c="2021"/>
      </sharedItems>
    </cacheField>
    <cacheField name="[Table1].[outlet].[outlet]" caption="outlet" numFmtId="0" hierarchy="1" level="1">
      <sharedItems count="2">
        <s v="[Table1].[outlet].&amp;[Austin]" c="Austin"/>
        <s v="[Table1].[outlet].&amp;[Denver]" c="Denver"/>
      </sharedItems>
    </cacheField>
  </cacheFields>
  <cacheHierarchies count="23">
    <cacheHierarchy uniqueName="[Measures]" caption="Measures" attribute="1" keyAttribute="1" defaultMemberUniqueName="[Measures].[__No measures defined]" dimensionUniqueName="[Measures]" displayFolder="" measures="1" count="1" memberValueDatatype="130" unbalanced="0">
      <fieldsUsage count="1">
        <fieldUsage x="0"/>
      </fieldsUsage>
    </cacheHierarchy>
    <cacheHierarchy uniqueName="[Table1].[outlet]" caption="outlet" attribute="1" defaultMemberUniqueName="[Table1].[outlet].[All]" allUniqueName="[Table1].[outlet].[All]" allCaption="All" dimensionUniqueName="[Table1]" displayFolder="" count="2" memberValueDatatype="130" unbalanced="0">
      <fieldsUsage count="2">
        <fieldUsage x="-1"/>
        <fieldUsage x="2"/>
      </fieldsUsage>
    </cacheHierarchy>
    <cacheHierarchy uniqueName="[Table1].[year]" caption="year" attribute="1" defaultMemberUniqueName="[Table1].[year].[All]" allUniqueName="[Table1].[year].[All]" allCaption="All" dimensionUniqueName="[Table1]" displayFolder="" count="2" memberValueDatatype="20" unbalanced="0">
      <fieldsUsage count="2">
        <fieldUsage x="-1"/>
        <fieldUsage x="1"/>
      </fieldsUsage>
    </cacheHierarchy>
    <cacheHierarchy uniqueName="[Table1].[discount_value]" caption="discount_value" attribute="1" defaultMemberUniqueName="[Table1].[discount_value].[All]" allUniqueName="[Table1].[discount_value].[All]" dimensionUniqueName="[Table1]" displayFolder="" count="2" memberValueDatatype="5" unbalanced="0"/>
    <cacheHierarchy uniqueName="[Table1].[discount_percent]" caption="discount_percent" attribute="1" defaultMemberUniqueName="[Table1].[discount_percent].[All]" allUniqueName="[Table1].[discount_percent].[All]" dimensionUniqueName="[Table1]" displayFolder="" count="2" memberValueDatatype="5" unbalanced="0"/>
    <cacheHierarchy uniqueName="[Table1].[transaction_count]" caption="transaction_count" attribute="1" defaultMemberUniqueName="[Table1].[transaction_count].[All]" allUniqueName="[Table1].[transaction_count].[All]" dimensionUniqueName="[Table1]" displayFolder="" count="2" memberValueDatatype="20" unbalanced="0"/>
    <cacheHierarchy uniqueName="[Table1].[items_sold]" caption="items_sold" attribute="1" defaultMemberUniqueName="[Table1].[items_sold].[All]" allUniqueName="[Table1].[items_sold].[All]" dimensionUniqueName="[Table1]" displayFolder="" count="2" memberValueDatatype="20" unbalanced="0"/>
    <cacheHierarchy uniqueName="[Table1].[customer_count]" caption="customer_count" attribute="1" defaultMemberUniqueName="[Table1].[customer_count].[All]" allUniqueName="[Table1].[customer_count].[All]" dimensionUniqueName="[Table1]" displayFolder="" count="2" memberValueDatatype="20" unbalanced="0"/>
    <cacheHierarchy uniqueName="[Table1].[sales_customer_known_percent]" caption="sales_customer_known_percent" attribute="1" defaultMemberUniqueName="[Table1].[sales_customer_known_percent].[All]" allUniqueName="[Table1].[sales_customer_known_percent].[All]" dimensionUniqueName="[Table1]" displayFolder="" count="2" memberValueDatatype="5" unbalanced="0"/>
    <cacheHierarchy uniqueName="[Table1].[basket_size]" caption="basket_size" attribute="1" defaultMemberUniqueName="[Table1].[basket_size].[All]" allUniqueName="[Table1].[basket_size].[All]" dimensionUniqueName="[Table1]" displayFolder="" count="2" memberValueDatatype="5" unbalanced="0"/>
    <cacheHierarchy uniqueName="[Table1].[revenue]" caption="revenue" attribute="1" defaultMemberUniqueName="[Table1].[revenue].[All]" allUniqueName="[Table1].[revenue].[All]" dimensionUniqueName="[Table1]" displayFolder="" count="2" memberValueDatatype="5" unbalanced="0"/>
    <cacheHierarchy uniqueName="[Measures].[BasketSize]" caption="BasketSize" measure="1" displayFolder="" measureGroup="Table1" count="0"/>
    <cacheHierarchy uniqueName="[Measures].[CustomerVisits]" caption="CustomerVisits" measure="1" displayFolder="" measureGroup="Table1" count="0"/>
    <cacheHierarchy uniqueName="[Measures].[DiscountPercent]" caption="DiscountPercent" measure="1" displayFolder="" measureGroup="Table1" count="0"/>
    <cacheHierarchy uniqueName="[Measures].[Items Sold]" caption="Items Sold" measure="1" displayFolder="" measureGroup="Table1" count="0"/>
    <cacheHierarchy uniqueName="[Measures].[Max]" caption="Max" measure="1" displayFolder="" measureGroup="Table1" count="0"/>
    <cacheHierarchy uniqueName="[Measures].[Min]" caption="Min" measure="1" displayFolder="" measureGroup="Table1" count="0"/>
    <cacheHierarchy uniqueName="[Measures].[SalesKnownCustomers]" caption="SalesKnownCustomers" measure="1" displayFolder="" measureGroup="Table1" count="0"/>
    <cacheHierarchy uniqueName="[Measures].[Total Revenue]" caption="Total Revenue" measure="1" displayFolder="" measureGroup="Table1" count="0"/>
    <cacheHierarchy uniqueName="[Measures].[Total Transactions]" caption="Total Transactions" measure="1" displayFolder="" measureGroup="Table1" count="0"/>
    <cacheHierarchy uniqueName="[Measures].[TotalDiscounts]" caption="TotalDiscoun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tupleCache>
    <entries count="60">
      <n v="7.409824574547514" in="0">
        <tpls c="3">
          <tpl fld="0" item="0"/>
          <tpl hier="1" item="0"/>
          <tpl hier="2" item="1"/>
        </tpls>
      </n>
      <n v="124630554.97" in="0">
        <tpls c="3">
          <tpl fld="0" item="1"/>
          <tpl hier="1" item="0"/>
          <tpl hier="2" item="1"/>
        </tpls>
      </n>
      <n v="2.3699999999999997" in="0">
        <tpls c="3">
          <tpl fld="0" item="2"/>
          <tpl hier="1" item="0"/>
          <tpl hier="2" item="1"/>
        </tpls>
      </n>
      <n v="95.858888888888885" in="0">
        <tpls c="3">
          <tpl fld="0" item="3"/>
          <tpl hier="1" item="0"/>
          <tpl hier="2" item="1"/>
        </tpls>
      </n>
      <n v="1615546544.9500003" in="0">
        <tpls c="3">
          <tpl fld="0" item="4"/>
          <tpl hier="1" item="0"/>
          <tpl hier="2" item="1"/>
        </tpls>
      </n>
      <n v="153281439.59" in="0">
        <tpls c="3">
          <tpl fld="0" item="5"/>
          <tpl hier="1" item="0"/>
          <tpl hier="2" item="1"/>
        </tpls>
      </n>
      <n v="32610" in="0">
        <tpls c="3">
          <tpl fld="0" item="6"/>
          <tpl hier="1" item="0"/>
          <tpl hier="2" item="1"/>
        </tpls>
      </n>
      <n v="34565" in="0">
        <tpls c="3">
          <tpl fld="0" item="7"/>
          <tpl hier="1" item="0"/>
          <tpl hier="2" item="1"/>
        </tpls>
      </n>
      <n v="82644" in="0">
        <tpls c="3">
          <tpl fld="0" item="8"/>
          <tpl hier="1" item="0"/>
          <tpl hier="2" item="1"/>
        </tpls>
      </n>
      <n v="53245677.439999998" in="0">
        <tpls c="3">
          <tpl fld="0" item="9"/>
          <tpl hier="1" item="0"/>
          <tpl hier="2" item="1"/>
        </tpls>
      </n>
      <n v="10.760002817384555" in="0">
        <tpls c="3">
          <tpl fld="0" item="0"/>
          <tpl hier="1" item="0"/>
          <tpl hier="2" item="2"/>
        </tpls>
      </n>
      <n v="57270840.25" in="0">
        <tpls c="3">
          <tpl fld="0" item="1"/>
          <tpl hier="1" item="0"/>
          <tpl hier="2" item="2"/>
        </tpls>
      </n>
      <n v="2.4550000000000001" in="0">
        <tpls c="3">
          <tpl fld="0" item="2"/>
          <tpl hier="1" item="0"/>
          <tpl hier="2" item="2"/>
        </tpls>
      </n>
      <n v="93.36333333333333" in="0">
        <tpls c="3">
          <tpl fld="0" item="3"/>
          <tpl hier="1" item="0"/>
          <tpl hier="2" item="2"/>
        </tpls>
      </n>
      <n v="520340122" in="0">
        <tpls c="3">
          <tpl fld="0" item="4"/>
          <tpl hier="1" item="0"/>
          <tpl hier="2" item="2"/>
        </tpls>
      </n>
      <n v="119302212" in="0">
        <tpls c="3">
          <tpl fld="0" item="5"/>
          <tpl hier="1" item="0"/>
          <tpl hier="2" item="2"/>
        </tpls>
      </n>
      <n v="12826" in="0">
        <tpls c="3">
          <tpl fld="0" item="6"/>
          <tpl hier="1" item="0"/>
          <tpl hier="2" item="2"/>
        </tpls>
      </n>
      <n v="14004" in="0">
        <tpls c="3">
          <tpl fld="0" item="7"/>
          <tpl hier="1" item="0"/>
          <tpl hier="2" item="2"/>
        </tpls>
      </n>
      <n v="34445" in="0">
        <tpls c="3">
          <tpl fld="0" item="8"/>
          <tpl hier="1" item="0"/>
          <tpl hier="2" item="2"/>
        </tpls>
      </n>
      <n v="59032680" in="0">
        <tpls c="3">
          <tpl fld="0" item="9"/>
          <tpl hier="1" item="0"/>
          <tpl hier="2" item="2"/>
        </tpls>
      </n>
      <n v="14.240524098580837" in="0">
        <tpls c="3">
          <tpl fld="0" item="0"/>
          <tpl hier="1" item="3"/>
          <tpl hier="2" item="2"/>
        </tpls>
      </n>
      <n v="16989260.25" in="0">
        <tpls c="3">
          <tpl fld="0" item="1"/>
          <tpl hier="1" item="3"/>
          <tpl hier="2" item="2"/>
        </tpls>
      </n>
      <n v="2.89" in="0">
        <tpls c="3">
          <tpl fld="0" item="2"/>
          <tpl hier="1" item="3"/>
          <tpl hier="2" item="2"/>
        </tpls>
      </n>
      <n v="99.57" in="0">
        <tpls c="3">
          <tpl fld="0" item="3"/>
          <tpl hier="1" item="3"/>
          <tpl hier="2" item="2"/>
        </tpls>
      </n>
      <n v="119302212" in="0">
        <tpls c="3">
          <tpl fld="0" item="4"/>
          <tpl hier="1" item="3"/>
          <tpl hier="2" item="2"/>
        </tpls>
      </n>
      <n v="119302212" in="0">
        <tpls c="3">
          <tpl fld="0" item="5"/>
          <tpl hier="1" item="3"/>
          <tpl hier="2" item="2"/>
        </tpls>
      </n>
      <n v="2671" in="0">
        <tpls c="3">
          <tpl fld="0" item="6"/>
          <tpl hier="1" item="3"/>
          <tpl hier="2" item="2"/>
        </tpls>
      </n>
      <n v="2672" in="0">
        <tpls c="3">
          <tpl fld="0" item="7"/>
          <tpl hier="1" item="3"/>
          <tpl hier="2" item="2"/>
        </tpls>
      </n>
      <n v="7716" in="0">
        <tpls c="3">
          <tpl fld="0" item="8"/>
          <tpl hier="1" item="3"/>
          <tpl hier="2" item="2"/>
        </tpls>
      </n>
      <n v="119302212" in="0">
        <tpls c="3">
          <tpl fld="0" item="9"/>
          <tpl hier="1" item="3"/>
          <tpl hier="2" item="2"/>
        </tpls>
      </n>
      <n v="9.3401535078284876" in="0">
        <tpls c="3">
          <tpl fld="0" item="0"/>
          <tpl hier="1" item="3"/>
          <tpl hier="2" item="1"/>
        </tpls>
      </n>
      <n v="32025362.48" in="0">
        <tpls c="3">
          <tpl fld="0" item="1"/>
          <tpl hier="1" item="3"/>
          <tpl hier="2" item="1"/>
        </tpls>
      </n>
      <n v="2.7266666666666666" in="0">
        <tpls c="3">
          <tpl fld="0" item="2"/>
          <tpl hier="1" item="3"/>
          <tpl hier="2" item="1"/>
        </tpls>
      </n>
      <n v="99.786666666666676" in="0">
        <tpls c="3">
          <tpl fld="0" item="3"/>
          <tpl hier="1" item="3"/>
          <tpl hier="2" item="1"/>
        </tpls>
      </n>
      <n v="333290723.81" in="0">
        <tpls c="3">
          <tpl fld="0" item="4"/>
          <tpl hier="1" item="3"/>
          <tpl hier="2" item="1"/>
        </tpls>
      </n>
      <n v="119302212" in="0">
        <tpls c="3">
          <tpl fld="0" item="5"/>
          <tpl hier="1" item="3"/>
          <tpl hier="2" item="1"/>
        </tpls>
      </n>
      <n v="6149" in="0">
        <tpls c="3">
          <tpl fld="0" item="6"/>
          <tpl hier="1" item="3"/>
          <tpl hier="2" item="1"/>
        </tpls>
      </n>
      <n v="6153" in="0">
        <tpls c="3">
          <tpl fld="0" item="7"/>
          <tpl hier="1" item="3"/>
          <tpl hier="2" item="1"/>
        </tpls>
      </n>
      <n v="16994" in="0">
        <tpls c="3">
          <tpl fld="0" item="8"/>
          <tpl hier="1" item="3"/>
          <tpl hier="2" item="1"/>
        </tpls>
      </n>
      <n v="100913141.27" in="0">
        <tpls c="3">
          <tpl fld="0" item="9"/>
          <tpl hier="1" item="3"/>
          <tpl hier="2" item="1"/>
        </tpls>
      </n>
      <n v="7.6253279794901045" in="0">
        <tpls c="3">
          <tpl fld="0" item="0"/>
          <tpl hier="1" item="4"/>
          <tpl hier="2" item="1"/>
        </tpls>
      </n>
      <n v="15238074.050000001" in="0">
        <tpls c="3">
          <tpl fld="0" item="1"/>
          <tpl hier="1" item="4"/>
          <tpl hier="2" item="1"/>
        </tpls>
      </n>
      <n v="2.2733333333333334" in="0">
        <tpls c="3">
          <tpl fld="0" item="2"/>
          <tpl hier="1" item="4"/>
          <tpl hier="2" item="1"/>
        </tpls>
      </n>
      <n v="97.38666666666667" in="0">
        <tpls c="3">
          <tpl fld="0" item="3"/>
          <tpl hier="1" item="4"/>
          <tpl hier="2" item="1"/>
        </tpls>
      </n>
      <n v="192029594.57999998" in="0">
        <tpls c="3">
          <tpl fld="0" item="4"/>
          <tpl hier="1" item="4"/>
          <tpl hier="2" item="1"/>
        </tpls>
      </n>
      <n v="79751237.140000001" in="0">
        <tpls c="3">
          <tpl fld="0" item="5"/>
          <tpl hier="1" item="4"/>
          <tpl hier="2" item="1"/>
        </tpls>
      </n>
      <n v="4367" in="0">
        <tpls c="3">
          <tpl fld="0" item="6"/>
          <tpl hier="1" item="4"/>
          <tpl hier="2" item="1"/>
        </tpls>
      </n>
      <n v="4501" in="0">
        <tpls c="3">
          <tpl fld="0" item="7"/>
          <tpl hier="1" item="4"/>
          <tpl hier="2" item="1"/>
        </tpls>
      </n>
      <n v="10298" in="0">
        <tpls c="3">
          <tpl fld="0" item="8"/>
          <tpl hier="1" item="4"/>
          <tpl hier="2" item="1"/>
        </tpls>
      </n>
      <n v="53245677.439999998" in="0">
        <tpls c="3">
          <tpl fld="0" item="9"/>
          <tpl hier="1" item="4"/>
          <tpl hier="2" item="1"/>
        </tpls>
      </n>
      <n v="10.148734565328898" in="0">
        <tpls c="3">
          <tpl fld="0" item="0"/>
          <tpl hier="1" item="4"/>
          <tpl hier="2" item="2"/>
        </tpls>
      </n>
      <n v="5991070" in="0">
        <tpls c="3">
          <tpl fld="0" item="1"/>
          <tpl hier="1" item="4"/>
          <tpl hier="2" item="2"/>
        </tpls>
      </n>
      <n v="2.23" in="0">
        <tpls c="3">
          <tpl fld="0" item="2"/>
          <tpl hier="1" item="4"/>
          <tpl hier="2" item="2"/>
        </tpls>
      </n>
      <n v="94.66" in="0">
        <tpls c="3">
          <tpl fld="0" item="3"/>
          <tpl hier="1" item="4"/>
          <tpl hier="2" item="2"/>
        </tpls>
      </n>
      <n v="59032680" in="0">
        <tpls c="3">
          <tpl fld="0" item="4"/>
          <tpl hier="1" item="4"/>
          <tpl hier="2" item="2"/>
        </tpls>
      </n>
      <n v="59032680" in="0">
        <tpls c="3">
          <tpl fld="0" item="5"/>
          <tpl hier="1" item="4"/>
          <tpl hier="2" item="2"/>
        </tpls>
      </n>
      <n v="1712" in="0">
        <tpls c="3">
          <tpl fld="0" item="6"/>
          <tpl hier="1" item="4"/>
          <tpl hier="2" item="2"/>
        </tpls>
      </n>
      <n v="1795" in="0">
        <tpls c="3">
          <tpl fld="0" item="7"/>
          <tpl hier="1" item="4"/>
          <tpl hier="2" item="2"/>
        </tpls>
      </n>
      <n v="4003" in="0">
        <tpls c="3">
          <tpl fld="0" item="8"/>
          <tpl hier="1" item="4"/>
          <tpl hier="2" item="2"/>
        </tpls>
      </n>
      <n v="59032680" in="0">
        <tpls c="3">
          <tpl fld="0" item="9"/>
          <tpl hier="1" item="4"/>
          <tpl hier="2" item="2"/>
        </tpls>
      </n>
    </entries>
    <sets count="5">
      <set count="1" maxRank="1" setDefinition="{[Table1].[outlet].[All]}">
        <tpls c="1">
          <tpl hier="1" item="4294967295"/>
        </tpls>
      </set>
      <set count="1" maxRank="1" setDefinition="{[Table1].[year].[All]}">
        <tpls c="1">
          <tpl hier="2" item="4294967295"/>
        </tpls>
      </set>
      <set count="1" maxRank="1" setDefinition="{[Table1].[year].&amp;[2021]}">
        <tpls c="1">
          <tpl fld="1" item="0"/>
        </tpls>
      </set>
      <set count="1" maxRank="1" setDefinition="{[Table1].[outlet].&amp;[Austin]}">
        <tpls c="1">
          <tpl fld="2" item="0"/>
        </tpls>
      </set>
      <set count="1" maxRank="1" setDefinition="{[Table1].[outlet].&amp;[Denver]}">
        <tpls c="1">
          <tpl fld="2" item="1"/>
        </tpls>
      </set>
    </sets>
    <queryCache count="10">
      <query mdx="[Measures].[DiscountPercent]">
        <tpls c="1">
          <tpl fld="0" item="0"/>
        </tpls>
      </query>
      <query mdx="[Measures].[TotalDiscounts]]">
        <tpls c="1">
          <tpl fld="0" item="1"/>
        </tpls>
      </query>
      <query mdx="[Measures].[BasketSize]">
        <tpls c="1">
          <tpl fld="0" item="2"/>
        </tpls>
      </query>
      <query mdx="[Measures].[SalesKnownCustomers]">
        <tpls c="1">
          <tpl fld="0" item="3"/>
        </tpls>
      </query>
      <query mdx="[Measures].[Total Revenue]">
        <tpls c="1">
          <tpl fld="0" item="4"/>
        </tpls>
      </query>
      <query mdx="[Measures].[Max]">
        <tpls c="1">
          <tpl fld="0" item="5"/>
        </tpls>
      </query>
      <query mdx="[Measures].[CustomerVisits]">
        <tpls c="1">
          <tpl fld="0" item="6"/>
        </tpls>
      </query>
      <query mdx="[Measures].[Total Transactions]">
        <tpls c="1">
          <tpl fld="0" item="7"/>
        </tpls>
      </query>
      <query mdx="[Measures].[Items Sold]">
        <tpls c="1">
          <tpl fld="0" item="8"/>
        </tpls>
      </query>
      <query mdx="[Measures].[Min]">
        <tpls c="1">
          <tpl fld="0" item="9"/>
        </tpls>
      </query>
    </queryCache>
    <serverFormats count="1">
      <serverFormat format=""/>
    </serverForma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usa yahaya" refreshedDate="45387.849678240738" backgroundQuery="1" createdVersion="3" refreshedVersion="6" minRefreshableVersion="3" recordCount="0" supportSubquery="1" supportAdvancedDrill="1">
  <cacheSource type="external" connectionId="2">
    <extLst>
      <ext xmlns:x14="http://schemas.microsoft.com/office/spreadsheetml/2009/9/main" uri="{F057638F-6D5F-4e77-A914-E7F072B9BCA8}">
        <x14:sourceConnection name="ThisWorkbookDataModel"/>
      </ext>
    </extLst>
  </cacheSource>
  <cacheFields count="0"/>
  <cacheHierarchies count="22">
    <cacheHierarchy uniqueName="[Table1].[outlet]" caption="outlet" attribute="1" defaultMemberUniqueName="[Table1].[outlet].[All]" allUniqueName="[Table1].[outlet].[All]" dimensionUniqueName="[Table1]" displayFolder="" count="2" memberValueDatatype="130" unbalanced="0"/>
    <cacheHierarchy uniqueName="[Table1].[year]" caption="year" attribute="1" defaultMemberUniqueName="[Table1].[year].[All]" allUniqueName="[Table1].[year].[All]" dimensionUniqueName="[Table1]" displayFolder="" count="2" memberValueDatatype="20" unbalanced="0"/>
    <cacheHierarchy uniqueName="[Table1].[discount_value]" caption="discount_value" attribute="1" defaultMemberUniqueName="[Table1].[discount_value].[All]" allUniqueName="[Table1].[discount_value].[All]" dimensionUniqueName="[Table1]" displayFolder="" count="0" memberValueDatatype="5" unbalanced="0"/>
    <cacheHierarchy uniqueName="[Table1].[discount_percent]" caption="discount_percent" attribute="1" defaultMemberUniqueName="[Table1].[discount_percent].[All]" allUniqueName="[Table1].[discount_percent].[All]" dimensionUniqueName="[Table1]" displayFolder="" count="0" memberValueDatatype="5" unbalanced="0"/>
    <cacheHierarchy uniqueName="[Table1].[transaction_count]" caption="transaction_count" attribute="1" defaultMemberUniqueName="[Table1].[transaction_count].[All]" allUniqueName="[Table1].[transaction_count].[All]" dimensionUniqueName="[Table1]" displayFolder="" count="0" memberValueDatatype="20" unbalanced="0"/>
    <cacheHierarchy uniqueName="[Table1].[items_sold]" caption="items_sold" attribute="1" defaultMemberUniqueName="[Table1].[items_sold].[All]" allUniqueName="[Table1].[items_sold].[All]" dimensionUniqueName="[Table1]" displayFolder="" count="0" memberValueDatatype="20" unbalanced="0"/>
    <cacheHierarchy uniqueName="[Table1].[customer_count]" caption="customer_count" attribute="1" defaultMemberUniqueName="[Table1].[customer_count].[All]" allUniqueName="[Table1].[customer_count].[All]" dimensionUniqueName="[Table1]" displayFolder="" count="0" memberValueDatatype="20" unbalanced="0"/>
    <cacheHierarchy uniqueName="[Table1].[sales_customer_known_percent]" caption="sales_customer_known_percent" attribute="1" defaultMemberUniqueName="[Table1].[sales_customer_known_percent].[All]" allUniqueName="[Table1].[sales_customer_known_percent].[All]" dimensionUniqueName="[Table1]" displayFolder="" count="0" memberValueDatatype="5" unbalanced="0"/>
    <cacheHierarchy uniqueName="[Table1].[basket_size]" caption="basket_size" attribute="1" defaultMemberUniqueName="[Table1].[basket_size].[All]" allUniqueName="[Table1].[basket_size].[All]" dimensionUniqueName="[Table1]" displayFolder="" count="0" memberValueDatatype="5" unbalanced="0"/>
    <cacheHierarchy uniqueName="[Table1].[revenue]" caption="revenue" attribute="1" defaultMemberUniqueName="[Table1].[revenue].[All]" allUniqueName="[Table1].[revenue].[All]" dimensionUniqueName="[Table1]" displayFolder="" count="0" memberValueDatatype="5" unbalanced="0"/>
    <cacheHierarchy uniqueName="[Measures].[BasketSize]" caption="BasketSize" measure="1" displayFolder="" measureGroup="Table1" count="0"/>
    <cacheHierarchy uniqueName="[Measures].[CustomerVisits]" caption="CustomerVisits" measure="1" displayFolder="" measureGroup="Table1" count="0"/>
    <cacheHierarchy uniqueName="[Measures].[DiscountPercent]" caption="DiscountPercent" measure="1" displayFolder="" measureGroup="Table1" count="0"/>
    <cacheHierarchy uniqueName="[Measures].[Items Sold]" caption="Items Sold" measure="1" displayFolder="" measureGroup="Table1" count="0"/>
    <cacheHierarchy uniqueName="[Measures].[Max]" caption="Max" measure="1" displayFolder="" measureGroup="Table1" count="0"/>
    <cacheHierarchy uniqueName="[Measures].[Min]" caption="Min" measure="1" displayFolder="" measureGroup="Table1" count="0"/>
    <cacheHierarchy uniqueName="[Measures].[SalesKnownCustomers]" caption="SalesKnownCustomers" measure="1" displayFolder="" measureGroup="Table1" count="0"/>
    <cacheHierarchy uniqueName="[Measures].[Total Revenue]" caption="Total Revenue" measure="1" displayFolder="" measureGroup="Table1" count="0"/>
    <cacheHierarchy uniqueName="[Measures].[Total Transactions]" caption="Total Transactions" measure="1" displayFolder="" measureGroup="Table1" count="0"/>
    <cacheHierarchy uniqueName="[Measures].[TotalDiscounts]" caption="TotalDiscounts" measure="1" displayFolder="" measureGroup="Table1" count="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16">
  <r>
    <x v="0"/>
    <x v="0"/>
    <x v="0"/>
    <n v="4656250"/>
  </r>
  <r>
    <x v="0"/>
    <x v="0"/>
    <x v="1"/>
    <n v="5991040"/>
  </r>
  <r>
    <x v="0"/>
    <x v="0"/>
    <x v="2"/>
    <n v="4273865"/>
  </r>
  <r>
    <x v="0"/>
    <x v="0"/>
    <x v="3"/>
    <n v="5222850"/>
  </r>
  <r>
    <x v="0"/>
    <x v="0"/>
    <x v="4"/>
    <n v="6894630"/>
  </r>
  <r>
    <x v="0"/>
    <x v="0"/>
    <x v="5"/>
    <n v="6464950"/>
  </r>
  <r>
    <x v="0"/>
    <x v="0"/>
    <x v="6"/>
    <n v="8666700"/>
  </r>
  <r>
    <x v="0"/>
    <x v="0"/>
    <x v="7"/>
    <n v="3855000"/>
  </r>
  <r>
    <x v="0"/>
    <x v="0"/>
    <x v="8"/>
    <n v="5921540"/>
  </r>
  <r>
    <x v="0"/>
    <x v="0"/>
    <x v="9"/>
    <n v="5412887.5"/>
  </r>
  <r>
    <x v="0"/>
    <x v="0"/>
    <x v="10"/>
    <n v="5881390"/>
  </r>
  <r>
    <x v="0"/>
    <x v="0"/>
    <x v="11"/>
    <n v="6004690"/>
  </r>
  <r>
    <x v="0"/>
    <x v="1"/>
    <x v="0"/>
    <n v="2394850"/>
  </r>
  <r>
    <x v="0"/>
    <x v="1"/>
    <x v="1"/>
    <n v="3832530"/>
  </r>
  <r>
    <x v="0"/>
    <x v="1"/>
    <x v="2"/>
    <n v="8613550"/>
  </r>
  <r>
    <x v="0"/>
    <x v="1"/>
    <x v="3"/>
    <n v="7225450"/>
  </r>
  <r>
    <x v="0"/>
    <x v="1"/>
    <x v="4"/>
    <n v="4760010"/>
  </r>
  <r>
    <x v="0"/>
    <x v="1"/>
    <x v="5"/>
    <n v="5876410"/>
  </r>
  <r>
    <x v="0"/>
    <x v="1"/>
    <x v="6"/>
    <n v="6397144"/>
  </r>
  <r>
    <x v="0"/>
    <x v="1"/>
    <x v="7"/>
    <n v="4202766"/>
  </r>
  <r>
    <x v="0"/>
    <x v="1"/>
    <x v="8"/>
    <n v="5124444"/>
  </r>
  <r>
    <x v="0"/>
    <x v="1"/>
    <x v="9"/>
    <n v="6237484"/>
  </r>
  <r>
    <x v="0"/>
    <x v="1"/>
    <x v="10"/>
    <n v="7706837"/>
  </r>
  <r>
    <x v="0"/>
    <x v="1"/>
    <x v="11"/>
    <n v="4794761"/>
  </r>
  <r>
    <x v="0"/>
    <x v="2"/>
    <x v="0"/>
    <n v="4227735.54"/>
  </r>
  <r>
    <x v="0"/>
    <x v="2"/>
    <x v="1"/>
    <n v="3762899.77"/>
  </r>
  <r>
    <x v="0"/>
    <x v="2"/>
    <x v="2"/>
    <n v="6200067.3399999999"/>
  </r>
  <r>
    <x v="0"/>
    <x v="2"/>
    <x v="3"/>
    <n v="4448704.75"/>
  </r>
  <r>
    <x v="0"/>
    <x v="2"/>
    <x v="4"/>
    <n v="6293228.2300000004"/>
  </r>
  <r>
    <x v="0"/>
    <x v="2"/>
    <x v="5"/>
    <n v="4259017.84"/>
  </r>
  <r>
    <x v="0"/>
    <x v="2"/>
    <x v="6"/>
    <n v="4433568.22"/>
  </r>
  <r>
    <x v="0"/>
    <x v="2"/>
    <x v="7"/>
    <n v="6266676.6600000001"/>
  </r>
  <r>
    <x v="0"/>
    <x v="2"/>
    <x v="8"/>
    <n v="5039536.3499999996"/>
  </r>
  <r>
    <x v="0"/>
    <x v="2"/>
    <x v="9"/>
    <n v="8608688.0899999999"/>
  </r>
  <r>
    <x v="0"/>
    <x v="2"/>
    <x v="10"/>
    <n v="2493547.83"/>
  </r>
  <r>
    <x v="0"/>
    <x v="2"/>
    <x v="11"/>
    <n v="1033554.81"/>
  </r>
  <r>
    <x v="1"/>
    <x v="0"/>
    <x v="0"/>
    <n v="3996050"/>
  </r>
  <r>
    <x v="1"/>
    <x v="0"/>
    <x v="1"/>
    <n v="5391365"/>
  </r>
  <r>
    <x v="1"/>
    <x v="0"/>
    <x v="2"/>
    <n v="3818960"/>
  </r>
  <r>
    <x v="1"/>
    <x v="0"/>
    <x v="3"/>
    <n v="6734570"/>
  </r>
  <r>
    <x v="1"/>
    <x v="0"/>
    <x v="4"/>
    <n v="5880510"/>
  </r>
  <r>
    <x v="1"/>
    <x v="0"/>
    <x v="5"/>
    <n v="6778000"/>
  </r>
  <r>
    <x v="1"/>
    <x v="0"/>
    <x v="6"/>
    <n v="6870290"/>
  </r>
  <r>
    <x v="1"/>
    <x v="0"/>
    <x v="7"/>
    <n v="3435120"/>
  </r>
  <r>
    <x v="1"/>
    <x v="0"/>
    <x v="8"/>
    <n v="6455810"/>
  </r>
  <r>
    <x v="1"/>
    <x v="0"/>
    <x v="9"/>
    <n v="5362250"/>
  </r>
  <r>
    <x v="1"/>
    <x v="0"/>
    <x v="10"/>
    <n v="6755700"/>
  </r>
  <r>
    <x v="1"/>
    <x v="0"/>
    <x v="11"/>
    <n v="6252380"/>
  </r>
  <r>
    <x v="1"/>
    <x v="1"/>
    <x v="0"/>
    <n v="2952700"/>
  </r>
  <r>
    <x v="1"/>
    <x v="1"/>
    <x v="1"/>
    <n v="5590450"/>
  </r>
  <r>
    <x v="1"/>
    <x v="1"/>
    <x v="2"/>
    <n v="10174650"/>
  </r>
  <r>
    <x v="1"/>
    <x v="1"/>
    <x v="3"/>
    <n v="7221210"/>
  </r>
  <r>
    <x v="1"/>
    <x v="1"/>
    <x v="4"/>
    <n v="7746500"/>
  </r>
  <r>
    <x v="1"/>
    <x v="1"/>
    <x v="5"/>
    <n v="6892900"/>
  </r>
  <r>
    <x v="1"/>
    <x v="1"/>
    <x v="6"/>
    <n v="9811171"/>
  </r>
  <r>
    <x v="1"/>
    <x v="1"/>
    <x v="7"/>
    <n v="6512888"/>
  </r>
  <r>
    <x v="1"/>
    <x v="1"/>
    <x v="8"/>
    <n v="8651618"/>
  </r>
  <r>
    <x v="1"/>
    <x v="1"/>
    <x v="9"/>
    <n v="8931412"/>
  </r>
  <r>
    <x v="1"/>
    <x v="1"/>
    <x v="10"/>
    <n v="14543334"/>
  </r>
  <r>
    <x v="1"/>
    <x v="1"/>
    <x v="11"/>
    <n v="7842852"/>
  </r>
  <r>
    <x v="1"/>
    <x v="2"/>
    <x v="0"/>
    <n v="3747179.1"/>
  </r>
  <r>
    <x v="1"/>
    <x v="2"/>
    <x v="1"/>
    <n v="4618495.09"/>
  </r>
  <r>
    <x v="1"/>
    <x v="2"/>
    <x v="2"/>
    <n v="6934528.0800000001"/>
  </r>
  <r>
    <x v="1"/>
    <x v="2"/>
    <x v="3"/>
    <n v="4586474.07"/>
  </r>
  <r>
    <x v="1"/>
    <x v="2"/>
    <x v="4"/>
    <n v="7492295.5999999996"/>
  </r>
  <r>
    <x v="1"/>
    <x v="2"/>
    <x v="5"/>
    <n v="3913409.12"/>
  </r>
  <r>
    <x v="1"/>
    <x v="2"/>
    <x v="6"/>
    <n v="6287420.7999999998"/>
  </r>
  <r>
    <x v="1"/>
    <x v="2"/>
    <x v="7"/>
    <n v="5316240.83"/>
  </r>
  <r>
    <x v="1"/>
    <x v="2"/>
    <x v="8"/>
    <n v="3753492.79"/>
  </r>
  <r>
    <x v="1"/>
    <x v="2"/>
    <x v="9"/>
    <n v="7513412.0999999996"/>
  </r>
  <r>
    <x v="1"/>
    <x v="2"/>
    <x v="10"/>
    <n v="2147661.44"/>
  </r>
  <r>
    <x v="1"/>
    <x v="2"/>
    <x v="11"/>
    <n v="1515585.89"/>
  </r>
  <r>
    <x v="2"/>
    <x v="0"/>
    <x v="0"/>
    <n v="7059000"/>
  </r>
  <r>
    <x v="2"/>
    <x v="0"/>
    <x v="1"/>
    <n v="6792605"/>
  </r>
  <r>
    <x v="2"/>
    <x v="0"/>
    <x v="2"/>
    <n v="5816595"/>
  </r>
  <r>
    <x v="2"/>
    <x v="0"/>
    <x v="3"/>
    <n v="12085190"/>
  </r>
  <r>
    <x v="2"/>
    <x v="0"/>
    <x v="4"/>
    <n v="9625560"/>
  </r>
  <r>
    <x v="2"/>
    <x v="0"/>
    <x v="5"/>
    <n v="9564670"/>
  </r>
  <r>
    <x v="2"/>
    <x v="0"/>
    <x v="6"/>
    <n v="12499930"/>
  </r>
  <r>
    <x v="2"/>
    <x v="0"/>
    <x v="7"/>
    <n v="6931170"/>
  </r>
  <r>
    <x v="2"/>
    <x v="0"/>
    <x v="8"/>
    <n v="9654590"/>
  </r>
  <r>
    <x v="2"/>
    <x v="0"/>
    <x v="9"/>
    <n v="7468302.5"/>
  </r>
  <r>
    <x v="2"/>
    <x v="0"/>
    <x v="10"/>
    <n v="10131070"/>
  </r>
  <r>
    <x v="2"/>
    <x v="0"/>
    <x v="11"/>
    <n v="8240310"/>
  </r>
  <r>
    <x v="2"/>
    <x v="1"/>
    <x v="0"/>
    <n v="3694220"/>
  </r>
  <r>
    <x v="2"/>
    <x v="1"/>
    <x v="1"/>
    <n v="8299320"/>
  </r>
  <r>
    <x v="2"/>
    <x v="1"/>
    <x v="2"/>
    <n v="18664040"/>
  </r>
  <r>
    <x v="2"/>
    <x v="1"/>
    <x v="3"/>
    <n v="12094060"/>
  </r>
  <r>
    <x v="2"/>
    <x v="1"/>
    <x v="4"/>
    <n v="12499240"/>
  </r>
  <r>
    <x v="2"/>
    <x v="1"/>
    <x v="5"/>
    <n v="10243450"/>
  </r>
  <r>
    <x v="2"/>
    <x v="1"/>
    <x v="6"/>
    <n v="15048068"/>
  </r>
  <r>
    <x v="2"/>
    <x v="1"/>
    <x v="7"/>
    <n v="10818039"/>
  </r>
  <r>
    <x v="2"/>
    <x v="1"/>
    <x v="8"/>
    <n v="11255228"/>
  </r>
  <r>
    <x v="2"/>
    <x v="1"/>
    <x v="9"/>
    <n v="12623859"/>
  </r>
  <r>
    <x v="2"/>
    <x v="1"/>
    <x v="10"/>
    <n v="19767900"/>
  </r>
  <r>
    <x v="2"/>
    <x v="1"/>
    <x v="11"/>
    <n v="10354928"/>
  </r>
  <r>
    <x v="2"/>
    <x v="2"/>
    <x v="0"/>
    <n v="9094530.6300000008"/>
  </r>
  <r>
    <x v="2"/>
    <x v="2"/>
    <x v="1"/>
    <n v="7551111.75"/>
  </r>
  <r>
    <x v="2"/>
    <x v="2"/>
    <x v="2"/>
    <n v="9863378.6899999995"/>
  </r>
  <r>
    <x v="2"/>
    <x v="2"/>
    <x v="3"/>
    <n v="6911990.9299999997"/>
  </r>
  <r>
    <x v="2"/>
    <x v="2"/>
    <x v="4"/>
    <n v="10346437.449999999"/>
  </r>
  <r>
    <x v="2"/>
    <x v="2"/>
    <x v="5"/>
    <n v="7081414.46"/>
  </r>
  <r>
    <x v="2"/>
    <x v="2"/>
    <x v="6"/>
    <n v="10281234.029999999"/>
  </r>
  <r>
    <x v="2"/>
    <x v="2"/>
    <x v="7"/>
    <n v="14141571.73"/>
  </r>
  <r>
    <x v="2"/>
    <x v="2"/>
    <x v="8"/>
    <n v="8067696.7999999998"/>
  </r>
  <r>
    <x v="2"/>
    <x v="2"/>
    <x v="9"/>
    <n v="13946489.99"/>
  </r>
  <r>
    <x v="2"/>
    <x v="2"/>
    <x v="10"/>
    <n v="4046886.76"/>
  </r>
  <r>
    <x v="2"/>
    <x v="2"/>
    <x v="11"/>
    <n v="1762985.13"/>
  </r>
  <r>
    <x v="3"/>
    <x v="0"/>
    <x v="0"/>
    <n v="3567800"/>
  </r>
  <r>
    <x v="3"/>
    <x v="0"/>
    <x v="1"/>
    <n v="4571430"/>
  </r>
  <r>
    <x v="3"/>
    <x v="0"/>
    <x v="2"/>
    <n v="3472330"/>
  </r>
  <r>
    <x v="3"/>
    <x v="0"/>
    <x v="3"/>
    <n v="5841770"/>
  </r>
  <r>
    <x v="3"/>
    <x v="0"/>
    <x v="4"/>
    <n v="4872880"/>
  </r>
  <r>
    <x v="3"/>
    <x v="0"/>
    <x v="5"/>
    <n v="4670900"/>
  </r>
  <r>
    <x v="3"/>
    <x v="0"/>
    <x v="6"/>
    <n v="5899870"/>
  </r>
  <r>
    <x v="3"/>
    <x v="0"/>
    <x v="7"/>
    <n v="2960250"/>
  </r>
  <r>
    <x v="3"/>
    <x v="0"/>
    <x v="8"/>
    <n v="6037600"/>
  </r>
  <r>
    <x v="3"/>
    <x v="0"/>
    <x v="9"/>
    <n v="3898910"/>
  </r>
  <r>
    <x v="3"/>
    <x v="0"/>
    <x v="10"/>
    <n v="6040970"/>
  </r>
  <r>
    <x v="3"/>
    <x v="0"/>
    <x v="11"/>
    <n v="7197970"/>
  </r>
  <r>
    <x v="3"/>
    <x v="1"/>
    <x v="0"/>
    <n v="3215610"/>
  </r>
  <r>
    <x v="3"/>
    <x v="1"/>
    <x v="1"/>
    <n v="4620770"/>
  </r>
  <r>
    <x v="3"/>
    <x v="1"/>
    <x v="2"/>
    <n v="7959050"/>
  </r>
  <r>
    <x v="3"/>
    <x v="1"/>
    <x v="3"/>
    <n v="5929140"/>
  </r>
  <r>
    <x v="3"/>
    <x v="1"/>
    <x v="4"/>
    <n v="6628700"/>
  </r>
  <r>
    <x v="3"/>
    <x v="1"/>
    <x v="5"/>
    <n v="5286600"/>
  </r>
  <r>
    <x v="3"/>
    <x v="1"/>
    <x v="6"/>
    <n v="7606115"/>
  </r>
  <r>
    <x v="3"/>
    <x v="1"/>
    <x v="7"/>
    <n v="4808206"/>
  </r>
  <r>
    <x v="3"/>
    <x v="1"/>
    <x v="8"/>
    <n v="6846544"/>
  </r>
  <r>
    <x v="3"/>
    <x v="1"/>
    <x v="9"/>
    <n v="6364749"/>
  </r>
  <r>
    <x v="3"/>
    <x v="1"/>
    <x v="10"/>
    <n v="10130825"/>
  </r>
  <r>
    <x v="3"/>
    <x v="1"/>
    <x v="11"/>
    <n v="16124555"/>
  </r>
  <r>
    <x v="3"/>
    <x v="2"/>
    <x v="0"/>
    <n v="4652171.34"/>
  </r>
  <r>
    <x v="3"/>
    <x v="2"/>
    <x v="1"/>
    <n v="4667916.5999999996"/>
  </r>
  <r>
    <x v="3"/>
    <x v="2"/>
    <x v="2"/>
    <n v="5134403.17"/>
  </r>
  <r>
    <x v="3"/>
    <x v="2"/>
    <x v="3"/>
    <n v="3973557.44"/>
  </r>
  <r>
    <x v="3"/>
    <x v="2"/>
    <x v="4"/>
    <n v="6574589.8099999996"/>
  </r>
  <r>
    <x v="3"/>
    <x v="2"/>
    <x v="5"/>
    <n v="3415856.68"/>
  </r>
  <r>
    <x v="3"/>
    <x v="2"/>
    <x v="6"/>
    <n v="4287953.25"/>
  </r>
  <r>
    <x v="3"/>
    <x v="2"/>
    <x v="7"/>
    <n v="5862074.54"/>
  </r>
  <r>
    <x v="3"/>
    <x v="2"/>
    <x v="8"/>
    <n v="3368533.15"/>
  </r>
  <r>
    <x v="3"/>
    <x v="2"/>
    <x v="9"/>
    <n v="6625791.6100000003"/>
  </r>
  <r>
    <x v="3"/>
    <x v="2"/>
    <x v="10"/>
    <n v="3712100.73"/>
  </r>
  <r>
    <x v="3"/>
    <x v="2"/>
    <x v="11"/>
    <n v="967533.69"/>
  </r>
  <r>
    <x v="4"/>
    <x v="0"/>
    <x v="0"/>
    <n v="5755900"/>
  </r>
  <r>
    <x v="4"/>
    <x v="0"/>
    <x v="1"/>
    <n v="7057170"/>
  </r>
  <r>
    <x v="4"/>
    <x v="0"/>
    <x v="2"/>
    <n v="4608200"/>
  </r>
  <r>
    <x v="4"/>
    <x v="0"/>
    <x v="3"/>
    <n v="7820730"/>
  </r>
  <r>
    <x v="4"/>
    <x v="0"/>
    <x v="4"/>
    <n v="7605680"/>
  </r>
  <r>
    <x v="4"/>
    <x v="0"/>
    <x v="5"/>
    <n v="10235130"/>
  </r>
  <r>
    <x v="4"/>
    <x v="0"/>
    <x v="6"/>
    <n v="12015560"/>
  </r>
  <r>
    <x v="4"/>
    <x v="0"/>
    <x v="7"/>
    <n v="6540200"/>
  </r>
  <r>
    <x v="4"/>
    <x v="0"/>
    <x v="8"/>
    <n v="8674220"/>
  </r>
  <r>
    <x v="4"/>
    <x v="0"/>
    <x v="9"/>
    <n v="9232142.5"/>
  </r>
  <r>
    <x v="4"/>
    <x v="0"/>
    <x v="10"/>
    <n v="9686907.5"/>
  </r>
  <r>
    <x v="4"/>
    <x v="0"/>
    <x v="11"/>
    <n v="9848580"/>
  </r>
  <r>
    <x v="4"/>
    <x v="1"/>
    <x v="0"/>
    <n v="4832303"/>
  </r>
  <r>
    <x v="4"/>
    <x v="1"/>
    <x v="1"/>
    <n v="5921110"/>
  </r>
  <r>
    <x v="4"/>
    <x v="1"/>
    <x v="2"/>
    <n v="11532350"/>
  </r>
  <r>
    <x v="4"/>
    <x v="1"/>
    <x v="3"/>
    <n v="7860745"/>
  </r>
  <r>
    <x v="4"/>
    <x v="1"/>
    <x v="4"/>
    <n v="9786800"/>
  </r>
  <r>
    <x v="4"/>
    <x v="1"/>
    <x v="5"/>
    <n v="7780250"/>
  </r>
  <r>
    <x v="4"/>
    <x v="1"/>
    <x v="6"/>
    <n v="9800435"/>
  </r>
  <r>
    <x v="4"/>
    <x v="1"/>
    <x v="7"/>
    <n v="6979223"/>
  </r>
  <r>
    <x v="4"/>
    <x v="1"/>
    <x v="8"/>
    <n v="7673565"/>
  </r>
  <r>
    <x v="4"/>
    <x v="1"/>
    <x v="9"/>
    <n v="10785635"/>
  </r>
  <r>
    <x v="4"/>
    <x v="1"/>
    <x v="10"/>
    <n v="13298786"/>
  </r>
  <r>
    <x v="4"/>
    <x v="1"/>
    <x v="11"/>
    <n v="6494181"/>
  </r>
  <r>
    <x v="4"/>
    <x v="2"/>
    <x v="0"/>
    <n v="11309908.98"/>
  </r>
  <r>
    <x v="4"/>
    <x v="2"/>
    <x v="1"/>
    <n v="8433517.7100000009"/>
  </r>
  <r>
    <x v="4"/>
    <x v="2"/>
    <x v="2"/>
    <n v="9485608.6500000004"/>
  </r>
  <r>
    <x v="4"/>
    <x v="2"/>
    <x v="3"/>
    <n v="5154023"/>
  </r>
  <r>
    <x v="4"/>
    <x v="2"/>
    <x v="4"/>
    <n v="10007083.619999999"/>
  </r>
  <r>
    <x v="4"/>
    <x v="2"/>
    <x v="5"/>
    <n v="6790543.29"/>
  </r>
  <r>
    <x v="4"/>
    <x v="2"/>
    <x v="6"/>
    <n v="9040076.75"/>
  </r>
  <r>
    <x v="4"/>
    <x v="2"/>
    <x v="7"/>
    <n v="11486934.390000001"/>
  </r>
  <r>
    <x v="4"/>
    <x v="2"/>
    <x v="8"/>
    <n v="8857878.5399999991"/>
  </r>
  <r>
    <x v="4"/>
    <x v="2"/>
    <x v="9"/>
    <n v="13472476.74"/>
  </r>
  <r>
    <x v="4"/>
    <x v="2"/>
    <x v="10"/>
    <n v="4863403.6900000004"/>
  </r>
  <r>
    <x v="4"/>
    <x v="2"/>
    <x v="11"/>
    <n v="2020319.96"/>
  </r>
  <r>
    <x v="5"/>
    <x v="0"/>
    <x v="0"/>
    <n v="9104890"/>
  </r>
  <r>
    <x v="5"/>
    <x v="0"/>
    <x v="1"/>
    <n v="9281650"/>
  </r>
  <r>
    <x v="5"/>
    <x v="0"/>
    <x v="2"/>
    <n v="6375535"/>
  </r>
  <r>
    <x v="5"/>
    <x v="0"/>
    <x v="3"/>
    <n v="9237940"/>
  </r>
  <r>
    <x v="5"/>
    <x v="0"/>
    <x v="4"/>
    <n v="12169250"/>
  </r>
  <r>
    <x v="5"/>
    <x v="0"/>
    <x v="5"/>
    <n v="12350265"/>
  </r>
  <r>
    <x v="5"/>
    <x v="0"/>
    <x v="6"/>
    <n v="14203850"/>
  </r>
  <r>
    <x v="5"/>
    <x v="0"/>
    <x v="7"/>
    <n v="6958050"/>
  </r>
  <r>
    <x v="5"/>
    <x v="0"/>
    <x v="8"/>
    <n v="9713650"/>
  </r>
  <r>
    <x v="5"/>
    <x v="0"/>
    <x v="9"/>
    <n v="8367380"/>
  </r>
  <r>
    <x v="5"/>
    <x v="0"/>
    <x v="10"/>
    <n v="8449720"/>
  </r>
  <r>
    <x v="5"/>
    <x v="0"/>
    <x v="11"/>
    <n v="14767152"/>
  </r>
  <r>
    <x v="5"/>
    <x v="1"/>
    <x v="0"/>
    <n v="13461750"/>
  </r>
  <r>
    <x v="5"/>
    <x v="1"/>
    <x v="1"/>
    <n v="5942580"/>
  </r>
  <r>
    <x v="5"/>
    <x v="1"/>
    <x v="2"/>
    <n v="14584945"/>
  </r>
  <r>
    <x v="5"/>
    <x v="1"/>
    <x v="3"/>
    <n v="8007190"/>
  </r>
  <r>
    <x v="5"/>
    <x v="1"/>
    <x v="4"/>
    <n v="11189190"/>
  </r>
  <r>
    <x v="5"/>
    <x v="1"/>
    <x v="5"/>
    <n v="8184390"/>
  </r>
  <r>
    <x v="5"/>
    <x v="1"/>
    <x v="6"/>
    <n v="14294649"/>
  </r>
  <r>
    <x v="5"/>
    <x v="1"/>
    <x v="7"/>
    <n v="3541956"/>
  </r>
  <r>
    <x v="5"/>
    <x v="1"/>
    <x v="8"/>
    <n v="4977409"/>
  </r>
  <r>
    <x v="5"/>
    <x v="1"/>
    <x v="9"/>
    <n v="9460195"/>
  </r>
  <r>
    <x v="5"/>
    <x v="1"/>
    <x v="10"/>
    <n v="12836935"/>
  </r>
  <r>
    <x v="5"/>
    <x v="1"/>
    <x v="11"/>
    <n v="4643282"/>
  </r>
  <r>
    <x v="5"/>
    <x v="2"/>
    <x v="0"/>
    <n v="6071826.8300000001"/>
  </r>
  <r>
    <x v="5"/>
    <x v="2"/>
    <x v="1"/>
    <n v="7405321"/>
  </r>
  <r>
    <x v="5"/>
    <x v="2"/>
    <x v="2"/>
    <n v="9535172.1199999992"/>
  </r>
  <r>
    <x v="5"/>
    <x v="2"/>
    <x v="3"/>
    <n v="2017358.9"/>
  </r>
  <r>
    <x v="5"/>
    <x v="2"/>
    <x v="4"/>
    <n v="9511902.8200000003"/>
  </r>
  <r>
    <x v="5"/>
    <x v="2"/>
    <x v="5"/>
    <n v="6104853.4199999999"/>
  </r>
  <r>
    <x v="5"/>
    <x v="2"/>
    <x v="6"/>
    <n v="5502956.29"/>
  </r>
  <r>
    <x v="5"/>
    <x v="2"/>
    <x v="7"/>
    <n v="16109247.93"/>
  </r>
  <r>
    <x v="5"/>
    <x v="2"/>
    <x v="8"/>
    <n v="13889047.800000001"/>
  </r>
  <r>
    <x v="5"/>
    <x v="2"/>
    <x v="9"/>
    <n v="18481845.32"/>
  </r>
  <r>
    <x v="5"/>
    <x v="2"/>
    <x v="10"/>
    <n v="6069136.9400000004"/>
  </r>
  <r>
    <x v="5"/>
    <x v="2"/>
    <x v="11"/>
    <n v="209403.63"/>
  </r>
</pivotCacheRecords>
</file>

<file path=xl/pivotCache/pivotCacheRecords2.xml><?xml version="1.0" encoding="utf-8"?>
<pivotCacheRecords xmlns="http://schemas.openxmlformats.org/spreadsheetml/2006/main" xmlns:r="http://schemas.openxmlformats.org/officeDocument/2006/relationships" count="18">
  <r>
    <x v="0"/>
    <x v="0"/>
    <n v="6939187.5"/>
    <n v="10.021096227615562"/>
    <n v="1732"/>
    <n v="4569"/>
    <n v="1318"/>
    <n v="84.47"/>
    <n v="2.64"/>
    <n v="69245792.5"/>
  </r>
  <r>
    <x v="0"/>
    <x v="1"/>
    <n v="5346551"/>
    <n v="7.9601765792915922"/>
    <n v="1363"/>
    <n v="3273"/>
    <n v="1162"/>
    <n v="88.86"/>
    <n v="2.4"/>
    <n v="67166236.159999996"/>
  </r>
  <r>
    <x v="0"/>
    <x v="2"/>
    <n v="1131484.74"/>
    <n v="1.9827225310244061"/>
    <n v="1019"/>
    <n v="2206"/>
    <n v="966"/>
    <n v="96.52"/>
    <n v="2.17"/>
    <n v="57067225.609999999"/>
  </r>
  <r>
    <x v="1"/>
    <x v="0"/>
    <n v="6792720"/>
    <n v="10.028966792977604"/>
    <n v="2090"/>
    <n v="4461"/>
    <n v="2089"/>
    <n v="99.98"/>
    <n v="2.13"/>
    <n v="67731005"/>
  </r>
  <r>
    <x v="1"/>
    <x v="1"/>
    <n v="8437891.4000000004"/>
    <n v="8.7103795267118151"/>
    <n v="2009"/>
    <n v="4613"/>
    <n v="2007"/>
    <n v="99.96"/>
    <n v="2.2999999999999998"/>
    <n v="96871684.799999997"/>
  </r>
  <r>
    <x v="1"/>
    <x v="2"/>
    <n v="1413694.62"/>
    <n v="2.4446586857298018"/>
    <n v="1076"/>
    <n v="2245"/>
    <n v="1076"/>
    <n v="100"/>
    <n v="2.09"/>
    <n v="57827893.450000003"/>
  </r>
  <r>
    <x v="2"/>
    <x v="0"/>
    <n v="9578292.5"/>
    <n v="9.0473067456460399"/>
    <n v="3155"/>
    <n v="6993"/>
    <n v="3148"/>
    <n v="99.67"/>
    <n v="2.2200000000000002"/>
    <n v="105868992.5"/>
  </r>
  <r>
    <x v="2"/>
    <x v="1"/>
    <n v="12788902.789999999"/>
    <n v="8.3434124993919614"/>
    <n v="3012"/>
    <n v="7152"/>
    <n v="3007"/>
    <n v="99.93"/>
    <n v="2.38"/>
    <n v="153281439.59"/>
  </r>
  <r>
    <x v="2"/>
    <x v="2"/>
    <n v="2217841.23"/>
    <n v="2.1496904517641497"/>
    <n v="1676"/>
    <n v="3909"/>
    <n v="1676"/>
    <n v="100"/>
    <n v="2.34"/>
    <n v="103170260.08"/>
  </r>
  <r>
    <x v="3"/>
    <x v="0"/>
    <n v="16989260.25"/>
    <n v="14.240524098580837"/>
    <n v="2672"/>
    <n v="7716"/>
    <n v="2671"/>
    <n v="99.57"/>
    <n v="2.89"/>
    <n v="119302212"/>
  </r>
  <r>
    <x v="3"/>
    <x v="1"/>
    <n v="10509019.75"/>
    <n v="9.2938185387440075"/>
    <n v="2023"/>
    <n v="5670"/>
    <n v="2021"/>
    <n v="99.95"/>
    <n v="2.81"/>
    <n v="113075370.54000001"/>
  </r>
  <r>
    <x v="3"/>
    <x v="2"/>
    <n v="4527082.4800000004"/>
    <n v="4.4861178861606161"/>
    <n v="1458"/>
    <n v="3608"/>
    <n v="1457"/>
    <n v="99.84"/>
    <n v="2.48"/>
    <n v="100913141.27"/>
  </r>
  <r>
    <x v="4"/>
    <x v="0"/>
    <n v="5991070"/>
    <n v="10.148734565328898"/>
    <n v="1795"/>
    <n v="4003"/>
    <n v="1712"/>
    <n v="94.66"/>
    <n v="2.23"/>
    <n v="59032680"/>
  </r>
  <r>
    <x v="4"/>
    <x v="1"/>
    <n v="7432742.2999999998"/>
    <n v="9.3199084635541478"/>
    <n v="1666"/>
    <n v="4055"/>
    <n v="1630"/>
    <n v="98.5"/>
    <n v="2.44"/>
    <n v="79751237.140000001"/>
  </r>
  <r>
    <x v="4"/>
    <x v="2"/>
    <n v="1814261.75"/>
    <n v="3.4073409095872704"/>
    <n v="1040"/>
    <n v="2240"/>
    <n v="1025"/>
    <n v="99"/>
    <n v="2.15"/>
    <n v="53245677.439999998"/>
  </r>
  <r>
    <x v="5"/>
    <x v="0"/>
    <n v="10980310"/>
    <n v="11.073388474158385"/>
    <n v="2560"/>
    <n v="6703"/>
    <n v="1888"/>
    <n v="81.83"/>
    <n v="2.62"/>
    <n v="99159440"/>
  </r>
  <r>
    <x v="5"/>
    <x v="1"/>
    <n v="9169854.5"/>
    <n v="8.1599936101662287"/>
    <n v="2383"/>
    <n v="5425"/>
    <n v="2146"/>
    <n v="91.83"/>
    <n v="2.2799999999999998"/>
    <n v="112375755.89"/>
  </r>
  <r>
    <x v="5"/>
    <x v="2"/>
    <n v="2570388.16"/>
    <n v="2.5586057554219459"/>
    <n v="1836"/>
    <n v="3803"/>
    <n v="1612"/>
    <n v="90.89"/>
    <n v="2.09"/>
    <n v="100460500.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9:E47" firstHeaderRow="1" firstDataRow="2" firstDataCol="1"/>
  <pivotFields count="12">
    <pivotField axis="axisRow" showAll="0" sortType="descending">
      <items count="14">
        <item m="1" x="8"/>
        <item m="1" x="10"/>
        <item m="1" x="9"/>
        <item m="1" x="7"/>
        <item m="1" x="12"/>
        <item m="1" x="11"/>
        <item m="1" x="6"/>
        <item x="0"/>
        <item x="1"/>
        <item x="2"/>
        <item x="3"/>
        <item x="4"/>
        <item x="5"/>
        <item t="default"/>
      </items>
      <autoSortScope>
        <pivotArea dataOnly="0" outline="0" fieldPosition="0">
          <references count="2">
            <reference field="4294967294" count="1" selected="0">
              <x v="0"/>
            </reference>
            <reference field="1" count="1" selected="0">
              <x v="1"/>
            </reference>
          </references>
        </pivotArea>
      </autoSortScope>
    </pivotField>
    <pivotField axis="axisCol" showAll="0">
      <items count="4">
        <item x="0"/>
        <item x="1"/>
        <item x="2"/>
        <item t="default"/>
      </items>
    </pivotField>
    <pivotField showAll="0"/>
    <pivotField showAll="0"/>
    <pivotField showAll="0"/>
    <pivotField showAll="0"/>
    <pivotField showAll="0"/>
    <pivotField showAll="0"/>
    <pivotField showAll="0"/>
    <pivotField dataField="1" numFmtId="4" showAll="0"/>
    <pivotField dragToRow="0" dragToCol="0" dragToPage="0" showAll="0" defaultSubtotal="0"/>
    <pivotField dragToRow="0" dragToCol="0" dragToPage="0" showAll="0" defaultSubtotal="0"/>
  </pivotFields>
  <rowFields count="1">
    <field x="0"/>
  </rowFields>
  <rowItems count="7">
    <i>
      <x v="9"/>
    </i>
    <i>
      <x v="10"/>
    </i>
    <i>
      <x v="12"/>
    </i>
    <i>
      <x v="8"/>
    </i>
    <i>
      <x v="11"/>
    </i>
    <i>
      <x v="7"/>
    </i>
    <i t="grand">
      <x/>
    </i>
  </rowItems>
  <colFields count="1">
    <field x="1"/>
  </colFields>
  <colItems count="4">
    <i>
      <x/>
    </i>
    <i>
      <x v="1"/>
    </i>
    <i>
      <x v="2"/>
    </i>
    <i t="grand">
      <x/>
    </i>
  </colItems>
  <dataFields count="1">
    <dataField name="Sum of revenue" fld="9" baseField="0" baseItem="0"/>
  </dataFields>
  <chartFormats count="6">
    <chartFormat chart="4" format="9" series="1">
      <pivotArea type="data" outline="0" fieldPosition="0">
        <references count="2">
          <reference field="4294967294" count="1" selected="0">
            <x v="0"/>
          </reference>
          <reference field="1" count="1" selected="0">
            <x v="0"/>
          </reference>
        </references>
      </pivotArea>
    </chartFormat>
    <chartFormat chart="4" format="10" series="1">
      <pivotArea type="data" outline="0" fieldPosition="0">
        <references count="2">
          <reference field="4294967294" count="1" selected="0">
            <x v="0"/>
          </reference>
          <reference field="1" count="1" selected="0">
            <x v="1"/>
          </reference>
        </references>
      </pivotArea>
    </chartFormat>
    <chartFormat chart="4" format="11"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0"/>
          </reference>
        </references>
      </pivotArea>
    </chartFormat>
    <chartFormat chart="2" format="4" series="1">
      <pivotArea type="data" outline="0" fieldPosition="0">
        <references count="2">
          <reference field="4294967294" count="1" selected="0">
            <x v="0"/>
          </reference>
          <reference field="1" count="1" selected="0">
            <x v="1"/>
          </reference>
        </references>
      </pivotArea>
    </chartFormat>
    <chartFormat chart="2" format="5"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0:E28" firstHeaderRow="1" firstDataRow="2" firstDataCol="1"/>
  <pivotFields count="12">
    <pivotField axis="axisRow" showAll="0" sortType="descending">
      <items count="14">
        <item m="1" x="8"/>
        <item m="1" x="10"/>
        <item m="1" x="9"/>
        <item m="1" x="7"/>
        <item m="1" x="12"/>
        <item m="1" x="11"/>
        <item m="1" x="6"/>
        <item x="0"/>
        <item x="1"/>
        <item x="2"/>
        <item x="3"/>
        <item x="4"/>
        <item x="5"/>
        <item t="default"/>
      </items>
      <autoSortScope>
        <pivotArea dataOnly="0" outline="0" fieldPosition="0">
          <references count="2">
            <reference field="4294967294" count="1" selected="0">
              <x v="0"/>
            </reference>
            <reference field="1" count="1" selected="0">
              <x v="1"/>
            </reference>
          </references>
        </pivotArea>
      </autoSortScope>
    </pivotField>
    <pivotField axis="axisCol" showAll="0">
      <items count="4">
        <item x="0"/>
        <item x="1"/>
        <item x="2"/>
        <item t="default"/>
      </items>
    </pivotField>
    <pivotField showAll="0"/>
    <pivotField showAll="0"/>
    <pivotField dataField="1" showAll="0"/>
    <pivotField showAll="0"/>
    <pivotField showAll="0"/>
    <pivotField showAll="0"/>
    <pivotField showAll="0"/>
    <pivotField numFmtId="4" showAll="0"/>
    <pivotField dragToRow="0" dragToCol="0" dragToPage="0" showAll="0" defaultSubtotal="0"/>
    <pivotField dragToRow="0" dragToCol="0" dragToPage="0" showAll="0" defaultSubtotal="0"/>
  </pivotFields>
  <rowFields count="1">
    <field x="0"/>
  </rowFields>
  <rowItems count="7">
    <i>
      <x v="9"/>
    </i>
    <i>
      <x v="12"/>
    </i>
    <i>
      <x v="10"/>
    </i>
    <i>
      <x v="8"/>
    </i>
    <i>
      <x v="11"/>
    </i>
    <i>
      <x v="7"/>
    </i>
    <i t="grand">
      <x/>
    </i>
  </rowItems>
  <colFields count="1">
    <field x="1"/>
  </colFields>
  <colItems count="4">
    <i>
      <x/>
    </i>
    <i>
      <x v="1"/>
    </i>
    <i>
      <x v="2"/>
    </i>
    <i t="grand">
      <x/>
    </i>
  </colItems>
  <dataFields count="1">
    <dataField name="Sum of transaction_count" fld="4" baseField="0" baseItem="0"/>
  </dataFields>
  <chartFormats count="6">
    <chartFormat chart="3" format="46" series="1">
      <pivotArea type="data" outline="0" fieldPosition="0">
        <references count="2">
          <reference field="4294967294" count="1" selected="0">
            <x v="0"/>
          </reference>
          <reference field="1" count="1" selected="0">
            <x v="0"/>
          </reference>
        </references>
      </pivotArea>
    </chartFormat>
    <chartFormat chart="3" format="47" series="1">
      <pivotArea type="data" outline="0" fieldPosition="0">
        <references count="2">
          <reference field="4294967294" count="1" selected="0">
            <x v="0"/>
          </reference>
          <reference field="1" count="1" selected="0">
            <x v="1"/>
          </reference>
        </references>
      </pivotArea>
    </chartFormat>
    <chartFormat chart="3" format="48" series="1">
      <pivotArea type="data" outline="0" fieldPosition="0">
        <references count="2">
          <reference field="4294967294" count="1" selected="0">
            <x v="0"/>
          </reference>
          <reference field="1" count="1" selected="0">
            <x v="2"/>
          </reference>
        </references>
      </pivotArea>
    </chartFormat>
    <chartFormat chart="1" format="37" series="1">
      <pivotArea type="data" outline="0" fieldPosition="0">
        <references count="2">
          <reference field="4294967294" count="1" selected="0">
            <x v="0"/>
          </reference>
          <reference field="1" count="1" selected="0">
            <x v="0"/>
          </reference>
        </references>
      </pivotArea>
    </chartFormat>
    <chartFormat chart="1" format="38" series="1">
      <pivotArea type="data" outline="0" fieldPosition="0">
        <references count="2">
          <reference field="4294967294" count="1" selected="0">
            <x v="0"/>
          </reference>
          <reference field="1" count="1" selected="0">
            <x v="1"/>
          </reference>
        </references>
      </pivotArea>
    </chartFormat>
    <chartFormat chart="1" format="39"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73:E81" firstHeaderRow="1" firstDataRow="2" firstDataCol="1"/>
  <pivotFields count="12">
    <pivotField axis="axisRow" showAll="0" sortType="ascending">
      <items count="14">
        <item m="1" x="8"/>
        <item m="1" x="10"/>
        <item m="1" x="9"/>
        <item m="1" x="7"/>
        <item m="1" x="12"/>
        <item m="1" x="11"/>
        <item m="1" x="6"/>
        <item x="0"/>
        <item x="1"/>
        <item x="2"/>
        <item x="3"/>
        <item x="4"/>
        <item x="5"/>
        <item t="default"/>
      </items>
      <autoSortScope>
        <pivotArea dataOnly="0" outline="0" fieldPosition="0">
          <references count="1">
            <reference field="4294967294" count="1" selected="0">
              <x v="0"/>
            </reference>
          </references>
        </pivotArea>
      </autoSortScope>
    </pivotField>
    <pivotField axis="axisCol" multipleItemSelectionAllowed="1" showAll="0">
      <items count="4">
        <item x="0"/>
        <item x="1"/>
        <item x="2"/>
        <item t="default"/>
      </items>
    </pivotField>
    <pivotField showAll="0"/>
    <pivotField showAll="0"/>
    <pivotField showAll="0"/>
    <pivotField dataField="1" showAll="0"/>
    <pivotField showAll="0"/>
    <pivotField showAll="0"/>
    <pivotField showAll="0"/>
    <pivotField numFmtId="4" showAll="0"/>
    <pivotField dragToRow="0" dragToCol="0" dragToPage="0" showAll="0" defaultSubtotal="0"/>
    <pivotField dragToRow="0" dragToCol="0" dragToPage="0" showAll="0" defaultSubtotal="0"/>
  </pivotFields>
  <rowFields count="1">
    <field x="0"/>
  </rowFields>
  <rowItems count="7">
    <i>
      <x v="7"/>
    </i>
    <i>
      <x v="11"/>
    </i>
    <i>
      <x v="8"/>
    </i>
    <i>
      <x v="12"/>
    </i>
    <i>
      <x v="10"/>
    </i>
    <i>
      <x v="9"/>
    </i>
    <i t="grand">
      <x/>
    </i>
  </rowItems>
  <colFields count="1">
    <field x="1"/>
  </colFields>
  <colItems count="4">
    <i>
      <x/>
    </i>
    <i>
      <x v="1"/>
    </i>
    <i>
      <x v="2"/>
    </i>
    <i t="grand">
      <x/>
    </i>
  </colItems>
  <dataFields count="1">
    <dataField name="total_items_sold" fld="5" baseField="0" baseItem="0"/>
  </dataFields>
  <chartFormats count="10">
    <chartFormat chart="0" format="9" series="1">
      <pivotArea type="data" outline="0" fieldPosition="0">
        <references count="1">
          <reference field="4294967294" count="1" selected="0">
            <x v="0"/>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2"/>
          </reference>
        </references>
      </pivotArea>
    </chartFormat>
    <chartFormat chart="3" format="14" series="1">
      <pivotArea type="data" outline="0" fieldPosition="0">
        <references count="2">
          <reference field="4294967294" count="1" selected="0">
            <x v="0"/>
          </reference>
          <reference field="1" count="1" selected="0">
            <x v="1"/>
          </reference>
        </references>
      </pivotArea>
    </chartFormat>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I10" firstHeaderRow="0" firstDataRow="1" firstDataCol="1" rowPageCount="1" colPageCount="1"/>
  <pivotFields count="12">
    <pivotField axis="axisRow" showAll="0">
      <items count="14">
        <item m="1" x="8"/>
        <item m="1" x="10"/>
        <item m="1" x="9"/>
        <item m="1" x="7"/>
        <item m="1" x="12"/>
        <item m="1" x="11"/>
        <item m="1" x="6"/>
        <item x="0"/>
        <item x="1"/>
        <item x="2"/>
        <item x="3"/>
        <item x="4"/>
        <item x="5"/>
        <item t="default"/>
      </items>
    </pivotField>
    <pivotField axis="axisPage" multipleItemSelectionAllowed="1" showAll="0">
      <items count="4">
        <item x="0"/>
        <item x="1"/>
        <item x="2"/>
        <item t="default"/>
      </items>
    </pivotField>
    <pivotField dataField="1" showAll="0"/>
    <pivotField showAll="0"/>
    <pivotField dataField="1" showAll="0"/>
    <pivotField dataField="1" showAll="0"/>
    <pivotField dataField="1" showAll="0"/>
    <pivotField dataField="1" showAll="0"/>
    <pivotField dataField="1" showAll="0"/>
    <pivotField dataField="1" numFmtId="4" showAll="0"/>
    <pivotField dragToRow="0" dragToCol="0" dragToPage="0" showAll="0" defaultSubtotal="0"/>
    <pivotField dataField="1" dragToRow="0" dragToCol="0" dragToPage="0" showAll="0" defaultSubtotal="0"/>
  </pivotFields>
  <rowFields count="1">
    <field x="0"/>
  </rowFields>
  <rowItems count="7">
    <i>
      <x v="7"/>
    </i>
    <i>
      <x v="8"/>
    </i>
    <i>
      <x v="9"/>
    </i>
    <i>
      <x v="10"/>
    </i>
    <i>
      <x v="11"/>
    </i>
    <i>
      <x v="12"/>
    </i>
    <i t="grand">
      <x/>
    </i>
  </rowItems>
  <colFields count="1">
    <field x="-2"/>
  </colFields>
  <colItems count="8">
    <i>
      <x/>
    </i>
    <i i="1">
      <x v="1"/>
    </i>
    <i i="2">
      <x v="2"/>
    </i>
    <i i="3">
      <x v="3"/>
    </i>
    <i i="4">
      <x v="4"/>
    </i>
    <i i="5">
      <x v="5"/>
    </i>
    <i i="6">
      <x v="6"/>
    </i>
    <i i="7">
      <x v="7"/>
    </i>
  </colItems>
  <pageFields count="1">
    <pageField fld="1" hier="-1"/>
  </pageFields>
  <dataFields count="8">
    <dataField name="total_transactions" fld="4" baseField="0" baseItem="0"/>
    <dataField name="total_items_sold" fld="5" baseField="0" baseItem="0"/>
    <dataField name="total customer_visits" fld="6" baseField="0" baseItem="0"/>
    <dataField name="sales_registered_customers" fld="7" subtotal="average" baseField="0" baseItem="0"/>
    <dataField name="avg_basket_size" fld="8" subtotal="average" baseField="0" baseItem="0" numFmtId="2"/>
    <dataField name="total_revenue" fld="9" baseField="0" baseItem="1" numFmtId="1"/>
    <dataField name="total_discounts_given" fld="2" baseField="0" baseItem="0" numFmtId="1"/>
    <dataField name="discount_percentage" fld="11" baseField="0" baseItem="0"/>
  </dataFields>
  <formats count="26">
    <format dxfId="25">
      <pivotArea collapsedLevelsAreSubtotals="1" fieldPosition="0">
        <references count="2">
          <reference field="4294967294" count="1" selected="0">
            <x v="3"/>
          </reference>
          <reference field="0" count="0"/>
        </references>
      </pivotArea>
    </format>
    <format dxfId="24">
      <pivotArea collapsedLevelsAreSubtotals="1" fieldPosition="0">
        <references count="2">
          <reference field="4294967294" count="1" selected="0">
            <x v="3"/>
          </reference>
          <reference field="0" count="0"/>
        </references>
      </pivotArea>
    </format>
    <format dxfId="23">
      <pivotArea collapsedLevelsAreSubtotals="1" fieldPosition="0">
        <references count="2">
          <reference field="4294967294" count="1" selected="0">
            <x v="3"/>
          </reference>
          <reference field="0" count="0"/>
        </references>
      </pivotArea>
    </format>
    <format dxfId="22">
      <pivotArea collapsedLevelsAreSubtotals="1" fieldPosition="0">
        <references count="2">
          <reference field="4294967294" count="1" selected="0">
            <x v="3"/>
          </reference>
          <reference field="0" count="0"/>
        </references>
      </pivotArea>
    </format>
    <format dxfId="21">
      <pivotArea outline="0" collapsedLevelsAreSubtotals="1" fieldPosition="0">
        <references count="1">
          <reference field="4294967294" count="1" selected="0">
            <x v="4"/>
          </reference>
        </references>
      </pivotArea>
    </format>
    <format dxfId="20">
      <pivotArea outline="0" collapsedLevelsAreSubtotals="1" fieldPosition="0">
        <references count="1">
          <reference field="4294967294" count="1" selected="0">
            <x v="4"/>
          </reference>
        </references>
      </pivotArea>
    </format>
    <format dxfId="19">
      <pivotArea outline="0" collapsedLevelsAreSubtotals="1" fieldPosition="0">
        <references count="1">
          <reference field="4294967294" count="1" selected="0">
            <x v="4"/>
          </reference>
        </references>
      </pivotArea>
    </format>
    <format dxfId="18">
      <pivotArea outline="0" collapsedLevelsAreSubtotals="1" fieldPosition="0">
        <references count="1">
          <reference field="4294967294" count="1" selected="0">
            <x v="4"/>
          </reference>
        </references>
      </pivotArea>
    </format>
    <format dxfId="17">
      <pivotArea outline="0" collapsedLevelsAreSubtotals="1" fieldPosition="0">
        <references count="1">
          <reference field="4294967294" count="1" selected="0">
            <x v="4"/>
          </reference>
        </references>
      </pivotArea>
    </format>
    <format dxfId="16">
      <pivotArea outline="0" collapsedLevelsAreSubtotals="1" fieldPosition="0">
        <references count="1">
          <reference field="4294967294" count="1" selected="0">
            <x v="4"/>
          </reference>
        </references>
      </pivotArea>
    </format>
    <format dxfId="15">
      <pivotArea outline="0" collapsedLevelsAreSubtotals="1" fieldPosition="0">
        <references count="1">
          <reference field="4294967294" count="1" selected="0">
            <x v="4"/>
          </reference>
        </references>
      </pivotArea>
    </format>
    <format dxfId="14">
      <pivotArea outline="0" collapsedLevelsAreSubtotals="1" fieldPosition="0">
        <references count="1">
          <reference field="4294967294" count="1" selected="0">
            <x v="4"/>
          </reference>
        </references>
      </pivotArea>
    </format>
    <format dxfId="13">
      <pivotArea outline="0" collapsedLevelsAreSubtotals="1" fieldPosition="0">
        <references count="1">
          <reference field="4294967294" count="1" selected="0">
            <x v="4"/>
          </reference>
        </references>
      </pivotArea>
    </format>
    <format dxfId="12">
      <pivotArea outline="0" collapsedLevelsAreSubtotals="1" fieldPosition="0">
        <references count="1">
          <reference field="4294967294" count="1" selected="0">
            <x v="4"/>
          </reference>
        </references>
      </pivotArea>
    </format>
    <format dxfId="11">
      <pivotArea outline="0" collapsedLevelsAreSubtotals="1" fieldPosition="0">
        <references count="1">
          <reference field="4294967294" count="1" selected="0">
            <x v="4"/>
          </reference>
        </references>
      </pivotArea>
    </format>
    <format dxfId="10">
      <pivotArea outline="0" collapsedLevelsAreSubtotals="1" fieldPosition="0">
        <references count="1">
          <reference field="4294967294" count="1" selected="0">
            <x v="4"/>
          </reference>
        </references>
      </pivotArea>
    </format>
    <format dxfId="9">
      <pivotArea outline="0" collapsedLevelsAreSubtotals="1" fieldPosition="0">
        <references count="1">
          <reference field="4294967294" count="1" selected="0">
            <x v="4"/>
          </reference>
        </references>
      </pivotArea>
    </format>
    <format dxfId="8">
      <pivotArea field="0" grandRow="1" outline="0" collapsedLevelsAreSubtotals="1" axis="axisRow" fieldPosition="0">
        <references count="1">
          <reference field="4294967294" count="1" selected="0">
            <x v="3"/>
          </reference>
        </references>
      </pivotArea>
    </format>
    <format dxfId="7">
      <pivotArea field="0" grandRow="1" outline="0" collapsedLevelsAreSubtotals="1" axis="axisRow" fieldPosition="0">
        <references count="1">
          <reference field="4294967294" count="1" selected="0">
            <x v="3"/>
          </reference>
        </references>
      </pivotArea>
    </format>
    <format dxfId="6">
      <pivotArea field="0" grandRow="1" outline="0" collapsedLevelsAreSubtotals="1" axis="axisRow" fieldPosition="0">
        <references count="1">
          <reference field="4294967294" count="1" selected="0">
            <x v="3"/>
          </reference>
        </references>
      </pivotArea>
    </format>
    <format dxfId="5">
      <pivotArea field="0" grandRow="1" outline="0" collapsedLevelsAreSubtotals="1" axis="axisRow" fieldPosition="0">
        <references count="1">
          <reference field="4294967294" count="1" selected="0">
            <x v="3"/>
          </reference>
        </references>
      </pivotArea>
    </format>
    <format dxfId="4">
      <pivotArea field="0" grandRow="1" outline="0" collapsedLevelsAreSubtotals="1" axis="axisRow" fieldPosition="0">
        <references count="1">
          <reference field="4294967294" count="1" selected="0">
            <x v="3"/>
          </reference>
        </references>
      </pivotArea>
    </format>
    <format dxfId="3">
      <pivotArea field="0" grandRow="1" outline="0" collapsedLevelsAreSubtotals="1" axis="axisRow" fieldPosition="0">
        <references count="1">
          <reference field="4294967294" count="1" selected="0">
            <x v="3"/>
          </reference>
        </references>
      </pivotArea>
    </format>
    <format dxfId="2">
      <pivotArea outline="0" collapsedLevelsAreSubtotals="1" fieldPosition="0">
        <references count="1">
          <reference field="4294967294" count="1" selected="0">
            <x v="5"/>
          </reference>
        </references>
      </pivotArea>
    </format>
    <format dxfId="1">
      <pivotArea outline="0" collapsedLevelsAreSubtotals="1" fieldPosition="0">
        <references count="1">
          <reference field="4294967294" count="1" selected="0">
            <x v="6"/>
          </reference>
        </references>
      </pivotArea>
    </format>
    <format dxfId="0">
      <pivotArea outline="0" collapsedLevelsAreSubtotals="1" fieldPosition="0">
        <references count="1">
          <reference field="4294967294" count="1" selected="0">
            <x v="6"/>
          </reference>
        </references>
      </pivotArea>
    </format>
  </formats>
  <chartFormats count="8">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1">
          <reference field="4294967294" count="1" selected="0">
            <x v="2"/>
          </reference>
        </references>
      </pivotArea>
    </chartFormat>
    <chartFormat chart="0" format="11" series="1">
      <pivotArea type="data" outline="0" fieldPosition="0">
        <references count="1">
          <reference field="4294967294" count="1" selected="0">
            <x v="3"/>
          </reference>
        </references>
      </pivotArea>
    </chartFormat>
    <chartFormat chart="0" format="12" series="1">
      <pivotArea type="data" outline="0" fieldPosition="0">
        <references count="1">
          <reference field="4294967294" count="1" selected="0">
            <x v="4"/>
          </reference>
        </references>
      </pivotArea>
    </chartFormat>
    <chartFormat chart="0" format="13" series="1">
      <pivotArea type="data" outline="0" fieldPosition="0">
        <references count="1">
          <reference field="4294967294" count="1" selected="0">
            <x v="5"/>
          </reference>
        </references>
      </pivotArea>
    </chartFormat>
    <chartFormat chart="0" format="14" series="1">
      <pivotArea type="data" outline="0" fieldPosition="0">
        <references count="1">
          <reference field="4294967294" count="1" selected="0">
            <x v="6"/>
          </reference>
        </references>
      </pivotArea>
    </chartFormat>
    <chartFormat chart="0" format="15" series="1">
      <pivotArea type="data" outline="0" fieldPosition="0">
        <references count="1">
          <reference field="429496729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96:H110" firstHeaderRow="1" firstDataRow="2" firstDataCol="1" rowPageCount="1" colPageCount="1"/>
  <pivotFields count="4">
    <pivotField axis="axisCol" showAll="0">
      <items count="13">
        <item m="1" x="7"/>
        <item m="1" x="9"/>
        <item m="1" x="8"/>
        <item m="1" x="6"/>
        <item m="1" x="11"/>
        <item m="1" x="10"/>
        <item x="0"/>
        <item x="1"/>
        <item x="2"/>
        <item x="3"/>
        <item x="4"/>
        <item x="5"/>
        <item t="default"/>
      </items>
    </pivotField>
    <pivotField axis="axisPage" multipleItemSelectionAllowed="1" showAll="0">
      <items count="4">
        <item x="0"/>
        <item x="1"/>
        <item x="2"/>
        <item t="default"/>
      </items>
    </pivotField>
    <pivotField axis="axisRow" showAll="0">
      <items count="13">
        <item x="0"/>
        <item x="1"/>
        <item x="2"/>
        <item x="3"/>
        <item x="4"/>
        <item x="5"/>
        <item x="6"/>
        <item x="7"/>
        <item x="8"/>
        <item x="9"/>
        <item x="10"/>
        <item x="11"/>
        <item t="default"/>
      </items>
    </pivotField>
    <pivotField dataField="1" numFmtId="1" showAll="0"/>
  </pivotFields>
  <rowFields count="1">
    <field x="2"/>
  </rowFields>
  <rowItems count="13">
    <i>
      <x/>
    </i>
    <i>
      <x v="1"/>
    </i>
    <i>
      <x v="2"/>
    </i>
    <i>
      <x v="3"/>
    </i>
    <i>
      <x v="4"/>
    </i>
    <i>
      <x v="5"/>
    </i>
    <i>
      <x v="6"/>
    </i>
    <i>
      <x v="7"/>
    </i>
    <i>
      <x v="8"/>
    </i>
    <i>
      <x v="9"/>
    </i>
    <i>
      <x v="10"/>
    </i>
    <i>
      <x v="11"/>
    </i>
    <i t="grand">
      <x/>
    </i>
  </rowItems>
  <colFields count="1">
    <field x="0"/>
  </colFields>
  <colItems count="7">
    <i>
      <x v="6"/>
    </i>
    <i>
      <x v="7"/>
    </i>
    <i>
      <x v="8"/>
    </i>
    <i>
      <x v="9"/>
    </i>
    <i>
      <x v="10"/>
    </i>
    <i>
      <x v="11"/>
    </i>
    <i t="grand">
      <x/>
    </i>
  </colItems>
  <pageFields count="1">
    <pageField fld="1" hier="-1"/>
  </pageFields>
  <dataFields count="1">
    <dataField name="Sum of revenue" fld="3" baseField="0" baseItem="0"/>
  </dataFields>
  <chartFormats count="49">
    <chartFormat chart="0" format="18" series="1">
      <pivotArea type="data" outline="0" fieldPosition="0">
        <references count="1">
          <reference field="4294967294" count="1" selected="0">
            <x v="0"/>
          </reference>
        </references>
      </pivotArea>
    </chartFormat>
    <chartFormat chart="0" format="19" series="1">
      <pivotArea type="data" outline="0" fieldPosition="0">
        <references count="2">
          <reference field="4294967294" count="1" selected="0">
            <x v="0"/>
          </reference>
          <reference field="0" count="1" selected="0">
            <x v="1"/>
          </reference>
        </references>
      </pivotArea>
    </chartFormat>
    <chartFormat chart="0" format="20" series="1">
      <pivotArea type="data" outline="0" fieldPosition="0">
        <references count="2">
          <reference field="4294967294" count="1" selected="0">
            <x v="0"/>
          </reference>
          <reference field="0" count="1" selected="0">
            <x v="2"/>
          </reference>
        </references>
      </pivotArea>
    </chartFormat>
    <chartFormat chart="0" format="21" series="1">
      <pivotArea type="data" outline="0" fieldPosition="0">
        <references count="2">
          <reference field="4294967294" count="1" selected="0">
            <x v="0"/>
          </reference>
          <reference field="0" count="1" selected="0">
            <x v="3"/>
          </reference>
        </references>
      </pivotArea>
    </chartFormat>
    <chartFormat chart="0" format="22" series="1">
      <pivotArea type="data" outline="0" fieldPosition="0">
        <references count="2">
          <reference field="4294967294" count="1" selected="0">
            <x v="0"/>
          </reference>
          <reference field="0" count="1" selected="0">
            <x v="4"/>
          </reference>
        </references>
      </pivotArea>
    </chartFormat>
    <chartFormat chart="0" format="23" series="1">
      <pivotArea type="data" outline="0" fieldPosition="0">
        <references count="2">
          <reference field="4294967294" count="1" selected="0">
            <x v="0"/>
          </reference>
          <reference field="0" count="1" selected="0">
            <x v="5"/>
          </reference>
        </references>
      </pivotArea>
    </chartFormat>
    <chartFormat chart="0" format="24" series="1">
      <pivotArea type="data" outline="0" fieldPosition="0">
        <references count="2">
          <reference field="4294967294" count="1" selected="0">
            <x v="0"/>
          </reference>
          <reference field="0" count="1" selected="0">
            <x v="0"/>
          </reference>
        </references>
      </pivotArea>
    </chartFormat>
    <chartFormat chart="2" format="56" series="1">
      <pivotArea type="data" outline="0" fieldPosition="0">
        <references count="2">
          <reference field="4294967294" count="1" selected="0">
            <x v="0"/>
          </reference>
          <reference field="0" count="1" selected="0">
            <x v="2"/>
          </reference>
        </references>
      </pivotArea>
    </chartFormat>
    <chartFormat chart="2" format="57">
      <pivotArea type="data" outline="0" fieldPosition="0">
        <references count="3">
          <reference field="4294967294" count="1" selected="0">
            <x v="0"/>
          </reference>
          <reference field="0" count="1" selected="0">
            <x v="2"/>
          </reference>
          <reference field="2" count="1" selected="0">
            <x v="6"/>
          </reference>
        </references>
      </pivotArea>
    </chartFormat>
    <chartFormat chart="2" format="58">
      <pivotArea type="data" outline="0" fieldPosition="0">
        <references count="3">
          <reference field="4294967294" count="1" selected="0">
            <x v="0"/>
          </reference>
          <reference field="0" count="1" selected="0">
            <x v="2"/>
          </reference>
          <reference field="2" count="1" selected="0">
            <x v="0"/>
          </reference>
        </references>
      </pivotArea>
    </chartFormat>
    <chartFormat chart="2" format="59">
      <pivotArea type="data" outline="0" fieldPosition="0">
        <references count="3">
          <reference field="4294967294" count="1" selected="0">
            <x v="0"/>
          </reference>
          <reference field="0" count="1" selected="0">
            <x v="2"/>
          </reference>
          <reference field="2" count="1" selected="0">
            <x v="1"/>
          </reference>
        </references>
      </pivotArea>
    </chartFormat>
    <chartFormat chart="2" format="60">
      <pivotArea type="data" outline="0" fieldPosition="0">
        <references count="3">
          <reference field="4294967294" count="1" selected="0">
            <x v="0"/>
          </reference>
          <reference field="0" count="1" selected="0">
            <x v="2"/>
          </reference>
          <reference field="2" count="1" selected="0">
            <x v="2"/>
          </reference>
        </references>
      </pivotArea>
    </chartFormat>
    <chartFormat chart="2" format="61">
      <pivotArea type="data" outline="0" fieldPosition="0">
        <references count="3">
          <reference field="4294967294" count="1" selected="0">
            <x v="0"/>
          </reference>
          <reference field="0" count="1" selected="0">
            <x v="2"/>
          </reference>
          <reference field="2" count="1" selected="0">
            <x v="3"/>
          </reference>
        </references>
      </pivotArea>
    </chartFormat>
    <chartFormat chart="2" format="62">
      <pivotArea type="data" outline="0" fieldPosition="0">
        <references count="3">
          <reference field="4294967294" count="1" selected="0">
            <x v="0"/>
          </reference>
          <reference field="0" count="1" selected="0">
            <x v="2"/>
          </reference>
          <reference field="2" count="1" selected="0">
            <x v="4"/>
          </reference>
        </references>
      </pivotArea>
    </chartFormat>
    <chartFormat chart="2" format="63">
      <pivotArea type="data" outline="0" fieldPosition="0">
        <references count="3">
          <reference field="4294967294" count="1" selected="0">
            <x v="0"/>
          </reference>
          <reference field="0" count="1" selected="0">
            <x v="2"/>
          </reference>
          <reference field="2" count="1" selected="0">
            <x v="5"/>
          </reference>
        </references>
      </pivotArea>
    </chartFormat>
    <chartFormat chart="2" format="64">
      <pivotArea type="data" outline="0" fieldPosition="0">
        <references count="3">
          <reference field="4294967294" count="1" selected="0">
            <x v="0"/>
          </reference>
          <reference field="0" count="1" selected="0">
            <x v="2"/>
          </reference>
          <reference field="2" count="1" selected="0">
            <x v="7"/>
          </reference>
        </references>
      </pivotArea>
    </chartFormat>
    <chartFormat chart="2" format="65">
      <pivotArea type="data" outline="0" fieldPosition="0">
        <references count="3">
          <reference field="4294967294" count="1" selected="0">
            <x v="0"/>
          </reference>
          <reference field="0" count="1" selected="0">
            <x v="2"/>
          </reference>
          <reference field="2" count="1" selected="0">
            <x v="8"/>
          </reference>
        </references>
      </pivotArea>
    </chartFormat>
    <chartFormat chart="2" format="66">
      <pivotArea type="data" outline="0" fieldPosition="0">
        <references count="3">
          <reference field="4294967294" count="1" selected="0">
            <x v="0"/>
          </reference>
          <reference field="0" count="1" selected="0">
            <x v="2"/>
          </reference>
          <reference field="2" count="1" selected="0">
            <x v="9"/>
          </reference>
        </references>
      </pivotArea>
    </chartFormat>
    <chartFormat chart="2" format="67">
      <pivotArea type="data" outline="0" fieldPosition="0">
        <references count="3">
          <reference field="4294967294" count="1" selected="0">
            <x v="0"/>
          </reference>
          <reference field="0" count="1" selected="0">
            <x v="2"/>
          </reference>
          <reference field="2" count="1" selected="0">
            <x v="10"/>
          </reference>
        </references>
      </pivotArea>
    </chartFormat>
    <chartFormat chart="2" format="68">
      <pivotArea type="data" outline="0" fieldPosition="0">
        <references count="3">
          <reference field="4294967294" count="1" selected="0">
            <x v="0"/>
          </reference>
          <reference field="0" count="1" selected="0">
            <x v="2"/>
          </reference>
          <reference field="2" count="1" selected="0">
            <x v="11"/>
          </reference>
        </references>
      </pivotArea>
    </chartFormat>
    <chartFormat chart="2" format="69" series="1">
      <pivotArea type="data" outline="0" fieldPosition="0">
        <references count="2">
          <reference field="4294967294" count="1" selected="0">
            <x v="0"/>
          </reference>
          <reference field="0" count="1" selected="0">
            <x v="0"/>
          </reference>
        </references>
      </pivotArea>
    </chartFormat>
    <chartFormat chart="2" format="70" series="1">
      <pivotArea type="data" outline="0" fieldPosition="0">
        <references count="2">
          <reference field="4294967294" count="1" selected="0">
            <x v="0"/>
          </reference>
          <reference field="0" count="1" selected="0">
            <x v="1"/>
          </reference>
        </references>
      </pivotArea>
    </chartFormat>
    <chartFormat chart="2" format="71" series="1">
      <pivotArea type="data" outline="0" fieldPosition="0">
        <references count="2">
          <reference field="4294967294" count="1" selected="0">
            <x v="0"/>
          </reference>
          <reference field="0" count="1" selected="0">
            <x v="3"/>
          </reference>
        </references>
      </pivotArea>
    </chartFormat>
    <chartFormat chart="2" format="72" series="1">
      <pivotArea type="data" outline="0" fieldPosition="0">
        <references count="2">
          <reference field="4294967294" count="1" selected="0">
            <x v="0"/>
          </reference>
          <reference field="0" count="1" selected="0">
            <x v="4"/>
          </reference>
        </references>
      </pivotArea>
    </chartFormat>
    <chartFormat chart="2" format="73" series="1">
      <pivotArea type="data" outline="0" fieldPosition="0">
        <references count="2">
          <reference field="4294967294" count="1" selected="0">
            <x v="0"/>
          </reference>
          <reference field="0" count="1" selected="0">
            <x v="5"/>
          </reference>
        </references>
      </pivotArea>
    </chartFormat>
    <chartFormat chart="2" format="74" series="1">
      <pivotArea type="data" outline="0" fieldPosition="0">
        <references count="2">
          <reference field="4294967294" count="1" selected="0">
            <x v="0"/>
          </reference>
          <reference field="0" count="1" selected="0">
            <x v="6"/>
          </reference>
        </references>
      </pivotArea>
    </chartFormat>
    <chartFormat chart="2" format="75" series="1">
      <pivotArea type="data" outline="0" fieldPosition="0">
        <references count="2">
          <reference field="4294967294" count="1" selected="0">
            <x v="0"/>
          </reference>
          <reference field="0" count="1" selected="0">
            <x v="7"/>
          </reference>
        </references>
      </pivotArea>
    </chartFormat>
    <chartFormat chart="2" format="76" series="1">
      <pivotArea type="data" outline="0" fieldPosition="0">
        <references count="2">
          <reference field="4294967294" count="1" selected="0">
            <x v="0"/>
          </reference>
          <reference field="0" count="1" selected="0">
            <x v="8"/>
          </reference>
        </references>
      </pivotArea>
    </chartFormat>
    <chartFormat chart="2" format="77" series="1">
      <pivotArea type="data" outline="0" fieldPosition="0">
        <references count="2">
          <reference field="4294967294" count="1" selected="0">
            <x v="0"/>
          </reference>
          <reference field="0" count="1" selected="0">
            <x v="9"/>
          </reference>
        </references>
      </pivotArea>
    </chartFormat>
    <chartFormat chart="2" format="78" series="1">
      <pivotArea type="data" outline="0" fieldPosition="0">
        <references count="2">
          <reference field="4294967294" count="1" selected="0">
            <x v="0"/>
          </reference>
          <reference field="0" count="1" selected="0">
            <x v="10"/>
          </reference>
        </references>
      </pivotArea>
    </chartFormat>
    <chartFormat chart="2" format="79" series="1">
      <pivotArea type="data" outline="0" fieldPosition="0">
        <references count="2">
          <reference field="4294967294" count="1" selected="0">
            <x v="0"/>
          </reference>
          <reference field="0" count="1" selected="0">
            <x v="11"/>
          </reference>
        </references>
      </pivotArea>
    </chartFormat>
    <chartFormat chart="0" format="25" series="1">
      <pivotArea type="data" outline="0" fieldPosition="0">
        <references count="2">
          <reference field="4294967294" count="1" selected="0">
            <x v="0"/>
          </reference>
          <reference field="0" count="1" selected="0">
            <x v="6"/>
          </reference>
        </references>
      </pivotArea>
    </chartFormat>
    <chartFormat chart="0" format="26" series="1">
      <pivotArea type="data" outline="0" fieldPosition="0">
        <references count="2">
          <reference field="4294967294" count="1" selected="0">
            <x v="0"/>
          </reference>
          <reference field="0" count="1" selected="0">
            <x v="7"/>
          </reference>
        </references>
      </pivotArea>
    </chartFormat>
    <chartFormat chart="0" format="27" series="1">
      <pivotArea type="data" outline="0" fieldPosition="0">
        <references count="2">
          <reference field="4294967294" count="1" selected="0">
            <x v="0"/>
          </reference>
          <reference field="0" count="1" selected="0">
            <x v="8"/>
          </reference>
        </references>
      </pivotArea>
    </chartFormat>
    <chartFormat chart="0" format="28" series="1">
      <pivotArea type="data" outline="0" fieldPosition="0">
        <references count="2">
          <reference field="4294967294" count="1" selected="0">
            <x v="0"/>
          </reference>
          <reference field="0" count="1" selected="0">
            <x v="9"/>
          </reference>
        </references>
      </pivotArea>
    </chartFormat>
    <chartFormat chart="0" format="29" series="1">
      <pivotArea type="data" outline="0" fieldPosition="0">
        <references count="2">
          <reference field="4294967294" count="1" selected="0">
            <x v="0"/>
          </reference>
          <reference field="0" count="1" selected="0">
            <x v="10"/>
          </reference>
        </references>
      </pivotArea>
    </chartFormat>
    <chartFormat chart="0" format="30" series="1">
      <pivotArea type="data" outline="0" fieldPosition="0">
        <references count="2">
          <reference field="4294967294" count="1" selected="0">
            <x v="0"/>
          </reference>
          <reference field="0" count="1" selected="0">
            <x v="11"/>
          </reference>
        </references>
      </pivotArea>
    </chartFormat>
    <chartFormat chart="2" format="80">
      <pivotArea type="data" outline="0" fieldPosition="0">
        <references count="3">
          <reference field="4294967294" count="1" selected="0">
            <x v="0"/>
          </reference>
          <reference field="0" count="1" selected="0">
            <x v="8"/>
          </reference>
          <reference field="2" count="1" selected="0">
            <x v="0"/>
          </reference>
        </references>
      </pivotArea>
    </chartFormat>
    <chartFormat chart="2" format="81">
      <pivotArea type="data" outline="0" fieldPosition="0">
        <references count="3">
          <reference field="4294967294" count="1" selected="0">
            <x v="0"/>
          </reference>
          <reference field="0" count="1" selected="0">
            <x v="8"/>
          </reference>
          <reference field="2" count="1" selected="0">
            <x v="1"/>
          </reference>
        </references>
      </pivotArea>
    </chartFormat>
    <chartFormat chart="2" format="82">
      <pivotArea type="data" outline="0" fieldPosition="0">
        <references count="3">
          <reference field="4294967294" count="1" selected="0">
            <x v="0"/>
          </reference>
          <reference field="0" count="1" selected="0">
            <x v="8"/>
          </reference>
          <reference field="2" count="1" selected="0">
            <x v="2"/>
          </reference>
        </references>
      </pivotArea>
    </chartFormat>
    <chartFormat chart="2" format="83">
      <pivotArea type="data" outline="0" fieldPosition="0">
        <references count="3">
          <reference field="4294967294" count="1" selected="0">
            <x v="0"/>
          </reference>
          <reference field="0" count="1" selected="0">
            <x v="8"/>
          </reference>
          <reference field="2" count="1" selected="0">
            <x v="3"/>
          </reference>
        </references>
      </pivotArea>
    </chartFormat>
    <chartFormat chart="2" format="84">
      <pivotArea type="data" outline="0" fieldPosition="0">
        <references count="3">
          <reference field="4294967294" count="1" selected="0">
            <x v="0"/>
          </reference>
          <reference field="0" count="1" selected="0">
            <x v="8"/>
          </reference>
          <reference field="2" count="1" selected="0">
            <x v="4"/>
          </reference>
        </references>
      </pivotArea>
    </chartFormat>
    <chartFormat chart="2" format="85">
      <pivotArea type="data" outline="0" fieldPosition="0">
        <references count="3">
          <reference field="4294967294" count="1" selected="0">
            <x v="0"/>
          </reference>
          <reference field="0" count="1" selected="0">
            <x v="8"/>
          </reference>
          <reference field="2" count="1" selected="0">
            <x v="5"/>
          </reference>
        </references>
      </pivotArea>
    </chartFormat>
    <chartFormat chart="2" format="86">
      <pivotArea type="data" outline="0" fieldPosition="0">
        <references count="3">
          <reference field="4294967294" count="1" selected="0">
            <x v="0"/>
          </reference>
          <reference field="0" count="1" selected="0">
            <x v="8"/>
          </reference>
          <reference field="2" count="1" selected="0">
            <x v="6"/>
          </reference>
        </references>
      </pivotArea>
    </chartFormat>
    <chartFormat chart="2" format="87">
      <pivotArea type="data" outline="0" fieldPosition="0">
        <references count="3">
          <reference field="4294967294" count="1" selected="0">
            <x v="0"/>
          </reference>
          <reference field="0" count="1" selected="0">
            <x v="8"/>
          </reference>
          <reference field="2" count="1" selected="0">
            <x v="7"/>
          </reference>
        </references>
      </pivotArea>
    </chartFormat>
    <chartFormat chart="2" format="88">
      <pivotArea type="data" outline="0" fieldPosition="0">
        <references count="3">
          <reference field="4294967294" count="1" selected="0">
            <x v="0"/>
          </reference>
          <reference field="0" count="1" selected="0">
            <x v="8"/>
          </reference>
          <reference field="2" count="1" selected="0">
            <x v="8"/>
          </reference>
        </references>
      </pivotArea>
    </chartFormat>
    <chartFormat chart="2" format="89">
      <pivotArea type="data" outline="0" fieldPosition="0">
        <references count="3">
          <reference field="4294967294" count="1" selected="0">
            <x v="0"/>
          </reference>
          <reference field="0" count="1" selected="0">
            <x v="8"/>
          </reference>
          <reference field="2" count="1" selected="0">
            <x v="9"/>
          </reference>
        </references>
      </pivotArea>
    </chartFormat>
    <chartFormat chart="2" format="90">
      <pivotArea type="data" outline="0" fieldPosition="0">
        <references count="3">
          <reference field="4294967294" count="1" selected="0">
            <x v="0"/>
          </reference>
          <reference field="0" count="1" selected="0">
            <x v="8"/>
          </reference>
          <reference field="2" count="1" selected="0">
            <x v="10"/>
          </reference>
        </references>
      </pivotArea>
    </chartFormat>
    <chartFormat chart="2" format="91">
      <pivotArea type="data" outline="0" fieldPosition="0">
        <references count="3">
          <reference field="4294967294" count="1" selected="0">
            <x v="0"/>
          </reference>
          <reference field="0" count="1" selected="0">
            <x v="8"/>
          </reference>
          <reference field="2"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56:B63" firstHeaderRow="1" firstDataRow="1" firstDataCol="1" rowPageCount="1" colPageCount="1"/>
  <pivotFields count="12">
    <pivotField axis="axisRow" showAll="0" sortType="descending">
      <items count="14">
        <item m="1" x="8"/>
        <item m="1" x="10"/>
        <item m="1" x="9"/>
        <item m="1" x="7"/>
        <item m="1" x="12"/>
        <item m="1" x="11"/>
        <item m="1" x="6"/>
        <item x="0"/>
        <item x="1"/>
        <item x="2"/>
        <item x="3"/>
        <item x="4"/>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x="0"/>
        <item x="1"/>
        <item x="2"/>
        <item t="default"/>
      </items>
    </pivotField>
    <pivotField showAll="0"/>
    <pivotField showAll="0"/>
    <pivotField showAll="0"/>
    <pivotField showAll="0"/>
    <pivotField showAll="0"/>
    <pivotField showAll="0"/>
    <pivotField showAll="0"/>
    <pivotField dataField="1" numFmtId="4" showAll="0"/>
    <pivotField dragToRow="0" dragToCol="0" dragToPage="0" showAll="0" defaultSubtotal="0"/>
    <pivotField dragToRow="0" dragToCol="0" dragToPage="0" showAll="0" defaultSubtotal="0"/>
  </pivotFields>
  <rowFields count="1">
    <field x="0"/>
  </rowFields>
  <rowItems count="7">
    <i>
      <x v="9"/>
    </i>
    <i>
      <x v="10"/>
    </i>
    <i>
      <x v="12"/>
    </i>
    <i>
      <x v="8"/>
    </i>
    <i>
      <x v="7"/>
    </i>
    <i>
      <x v="11"/>
    </i>
    <i t="grand">
      <x/>
    </i>
  </rowItems>
  <colItems count="1">
    <i/>
  </colItems>
  <pageFields count="1">
    <pageField fld="1" hier="-1"/>
  </pageFields>
  <dataFields count="1">
    <dataField name="Sum of revenue" fld="9" showDataAs="percentOfTotal" baseField="0" baseItem="9" numFmtId="10"/>
  </dataFields>
  <chartFormats count="26">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0" count="1" selected="0">
            <x v="1"/>
          </reference>
        </references>
      </pivotArea>
    </chartFormat>
    <chartFormat chart="10" format="18">
      <pivotArea type="data" outline="0" fieldPosition="0">
        <references count="2">
          <reference field="4294967294" count="1" selected="0">
            <x v="0"/>
          </reference>
          <reference field="0" count="1" selected="0">
            <x v="2"/>
          </reference>
        </references>
      </pivotArea>
    </chartFormat>
    <chartFormat chart="10" format="19">
      <pivotArea type="data" outline="0" fieldPosition="0">
        <references count="2">
          <reference field="4294967294" count="1" selected="0">
            <x v="0"/>
          </reference>
          <reference field="0" count="1" selected="0">
            <x v="3"/>
          </reference>
        </references>
      </pivotArea>
    </chartFormat>
    <chartFormat chart="10" format="20">
      <pivotArea type="data" outline="0" fieldPosition="0">
        <references count="2">
          <reference field="4294967294" count="1" selected="0">
            <x v="0"/>
          </reference>
          <reference field="0" count="1" selected="0">
            <x v="4"/>
          </reference>
        </references>
      </pivotArea>
    </chartFormat>
    <chartFormat chart="10" format="21">
      <pivotArea type="data" outline="0" fieldPosition="0">
        <references count="2">
          <reference field="4294967294" count="1" selected="0">
            <x v="0"/>
          </reference>
          <reference field="0" count="1" selected="0">
            <x v="5"/>
          </reference>
        </references>
      </pivotArea>
    </chartFormat>
    <chartFormat chart="9" format="29" series="1">
      <pivotArea type="data" outline="0" fieldPosition="0">
        <references count="1">
          <reference field="4294967294" count="1" selected="0">
            <x v="0"/>
          </reference>
        </references>
      </pivotArea>
    </chartFormat>
    <chartFormat chart="9" format="30">
      <pivotArea type="data" outline="0" fieldPosition="0">
        <references count="2">
          <reference field="4294967294" count="1" selected="0">
            <x v="0"/>
          </reference>
          <reference field="0" count="1" selected="0">
            <x v="2"/>
          </reference>
        </references>
      </pivotArea>
    </chartFormat>
    <chartFormat chart="9" format="31">
      <pivotArea type="data" outline="0" fieldPosition="0">
        <references count="2">
          <reference field="4294967294" count="1" selected="0">
            <x v="0"/>
          </reference>
          <reference field="0" count="1" selected="0">
            <x v="3"/>
          </reference>
        </references>
      </pivotArea>
    </chartFormat>
    <chartFormat chart="9" format="32">
      <pivotArea type="data" outline="0" fieldPosition="0">
        <references count="2">
          <reference field="4294967294" count="1" selected="0">
            <x v="0"/>
          </reference>
          <reference field="0" count="1" selected="0">
            <x v="5"/>
          </reference>
        </references>
      </pivotArea>
    </chartFormat>
    <chartFormat chart="9" format="33">
      <pivotArea type="data" outline="0" fieldPosition="0">
        <references count="2">
          <reference field="4294967294" count="1" selected="0">
            <x v="0"/>
          </reference>
          <reference field="0" count="1" selected="0">
            <x v="1"/>
          </reference>
        </references>
      </pivotArea>
    </chartFormat>
    <chartFormat chart="9" format="34">
      <pivotArea type="data" outline="0" fieldPosition="0">
        <references count="2">
          <reference field="4294967294" count="1" selected="0">
            <x v="0"/>
          </reference>
          <reference field="0" count="1" selected="0">
            <x v="0"/>
          </reference>
        </references>
      </pivotArea>
    </chartFormat>
    <chartFormat chart="9" format="35">
      <pivotArea type="data" outline="0" fieldPosition="0">
        <references count="2">
          <reference field="4294967294" count="1" selected="0">
            <x v="0"/>
          </reference>
          <reference field="0" count="1" selected="0">
            <x v="4"/>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0" count="1" selected="0">
            <x v="9"/>
          </reference>
        </references>
      </pivotArea>
    </chartFormat>
    <chartFormat chart="6" format="13">
      <pivotArea type="data" outline="0" fieldPosition="0">
        <references count="2">
          <reference field="4294967294" count="1" selected="0">
            <x v="0"/>
          </reference>
          <reference field="0" count="1" selected="0">
            <x v="10"/>
          </reference>
        </references>
      </pivotArea>
    </chartFormat>
    <chartFormat chart="6" format="14">
      <pivotArea type="data" outline="0" fieldPosition="0">
        <references count="2">
          <reference field="4294967294" count="1" selected="0">
            <x v="0"/>
          </reference>
          <reference field="0" count="1" selected="0">
            <x v="12"/>
          </reference>
        </references>
      </pivotArea>
    </chartFormat>
    <chartFormat chart="6" format="15">
      <pivotArea type="data" outline="0" fieldPosition="0">
        <references count="2">
          <reference field="4294967294" count="1" selected="0">
            <x v="0"/>
          </reference>
          <reference field="0" count="1" selected="0">
            <x v="8"/>
          </reference>
        </references>
      </pivotArea>
    </chartFormat>
    <chartFormat chart="6" format="16">
      <pivotArea type="data" outline="0" fieldPosition="0">
        <references count="2">
          <reference field="4294967294" count="1" selected="0">
            <x v="0"/>
          </reference>
          <reference field="0" count="1" selected="0">
            <x v="7"/>
          </reference>
        </references>
      </pivotArea>
    </chartFormat>
    <chartFormat chart="6" format="17">
      <pivotArea type="data" outline="0" fieldPosition="0">
        <references count="2">
          <reference field="4294967294" count="1" selected="0">
            <x v="0"/>
          </reference>
          <reference field="0" count="1" selected="0">
            <x v="11"/>
          </reference>
        </references>
      </pivotArea>
    </chartFormat>
    <chartFormat chart="9" format="36">
      <pivotArea type="data" outline="0" fieldPosition="0">
        <references count="2">
          <reference field="4294967294" count="1" selected="0">
            <x v="0"/>
          </reference>
          <reference field="0" count="1" selected="0">
            <x v="9"/>
          </reference>
        </references>
      </pivotArea>
    </chartFormat>
    <chartFormat chart="9" format="37">
      <pivotArea type="data" outline="0" fieldPosition="0">
        <references count="2">
          <reference field="4294967294" count="1" selected="0">
            <x v="0"/>
          </reference>
          <reference field="0" count="1" selected="0">
            <x v="10"/>
          </reference>
        </references>
      </pivotArea>
    </chartFormat>
    <chartFormat chart="9" format="38">
      <pivotArea type="data" outline="0" fieldPosition="0">
        <references count="2">
          <reference field="4294967294" count="1" selected="0">
            <x v="0"/>
          </reference>
          <reference field="0" count="1" selected="0">
            <x v="12"/>
          </reference>
        </references>
      </pivotArea>
    </chartFormat>
    <chartFormat chart="9" format="39">
      <pivotArea type="data" outline="0" fieldPosition="0">
        <references count="2">
          <reference field="4294967294" count="1" selected="0">
            <x v="0"/>
          </reference>
          <reference field="0" count="1" selected="0">
            <x v="8"/>
          </reference>
        </references>
      </pivotArea>
    </chartFormat>
    <chartFormat chart="9" format="40">
      <pivotArea type="data" outline="0" fieldPosition="0">
        <references count="2">
          <reference field="4294967294" count="1" selected="0">
            <x v="0"/>
          </reference>
          <reference field="0" count="1" selected="0">
            <x v="7"/>
          </reference>
        </references>
      </pivotArea>
    </chartFormat>
    <chartFormat chart="9" format="41">
      <pivotArea type="data" outline="0" fieldPosition="0">
        <references count="2">
          <reference field="4294967294" count="1" selected="0">
            <x v="0"/>
          </reference>
          <reference field="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 sourceName="outlet">
  <pivotTables>
    <pivotTable tabId="3" name="PivotTable2"/>
    <pivotTable tabId="3" name="PivotTable1"/>
    <pivotTable tabId="3" name="PivotTable3"/>
    <pivotTable tabId="3" name="PivotTable4"/>
    <pivotTable tabId="3" name="PivotTable9"/>
  </pivotTables>
  <data>
    <tabular pivotCacheId="2">
      <items count="13">
        <i x="3" s="1"/>
        <i x="4" s="1"/>
        <i x="0" s="1"/>
        <i x="5" s="1"/>
        <i x="2" s="1"/>
        <i x="1" s="1"/>
        <i x="8" s="1" nd="1"/>
        <i x="10" s="1" nd="1"/>
        <i x="9" s="1" nd="1"/>
        <i x="7" s="1" nd="1"/>
        <i x="12" s="1" nd="1"/>
        <i x="11"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2"/>
    <pivotTable tabId="3" name="PivotTable1"/>
    <pivotTable tabId="3" name="PivotTable3"/>
    <pivotTable tabId="3" name="PivotTable4"/>
    <pivotTable tabId="3" name="PivotTable9"/>
  </pivotTables>
  <data>
    <tabular pivotCacheId="2">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2" sourceName="[Table1].[outlet]">
  <data>
    <olap pivotCacheId="70">
      <levels count="2">
        <level uniqueName="[Table1].[outlet].[(All)]" sourceCaption="(All)" count="0"/>
        <level uniqueName="[Table1].[outlet].[outlet]" sourceCaption="outlet" count="6">
          <ranges>
            <range startItem="0">
              <i n="[Table1].[outlet].&amp;[Austin]" c="Austin"/>
              <i n="[Table1].[outlet].&amp;[Denver]" c="Denver"/>
              <i n="[Table1].[outlet].&amp;[Houston]" c="Houston"/>
              <i n="[Table1].[outlet].&amp;[Los Angeles]" c="Los Angeles"/>
              <i n="[Table1].[outlet].&amp;[New York]" c="New York"/>
              <i n="[Table1].[outlet].&amp;[Phoenix]" c="Phoenix"/>
            </range>
          </ranges>
        </level>
      </levels>
      <selections count="1">
        <selection n="[Table1].[outle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1" sourceName="[Table1].[year]">
  <data>
    <olap pivotCacheId="70">
      <levels count="2">
        <level uniqueName="[Table1].[year].[(All)]" sourceCaption="(All)" count="0"/>
        <level uniqueName="[Table1].[year].[year]" sourceCaption="year" count="3">
          <ranges>
            <range startItem="0">
              <i n="[Table1].[year].&amp;[2021]" c="2021"/>
              <i n="[Table1].[year].&amp;[2022]" c="2022"/>
              <i n="[Table1].[year].&amp;[2023]" c="2023"/>
            </range>
          </ranges>
        </level>
      </levels>
      <selections count="1">
        <selection n="[Table1].[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4" cache="Slicer_outlet2" caption="outlet" level="1" style="SlicerStyleLight6" rowHeight="241300"/>
  <slicer name="year 2" cache="Slicer_year1" caption="year" level="1" style="SlicerStyleLight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cache="Slicer_outlet" caption="outlet" style="SlicerStyleLight6" rowHeight="241300"/>
  <slicer name="year" cache="Slicer_year" caption="year" style="SlicerStyleLight6" rowHeight="241300"/>
  <slicer name="outlet 3" cache="Slicer_outlet2" caption="outlet" level="1" style="SlicerStyleLight6" rowHeight="241300"/>
  <slicer name="year 1" cache="Slicer_year1" caption="year" level="1" style="SlicerStyleLight6" rowHeight="241300"/>
</slicers>
</file>

<file path=xl/tables/table1.xml><?xml version="1.0" encoding="utf-8"?>
<table xmlns="http://schemas.openxmlformats.org/spreadsheetml/2006/main" id="1" name="Table1" displayName="Table1" ref="A1:J19" totalsRowShown="0" headerRowDxfId="29">
  <tableColumns count="10">
    <tableColumn id="1" name="outlet"/>
    <tableColumn id="2" name="year"/>
    <tableColumn id="3" name="discount_value" dataDxfId="28"/>
    <tableColumn id="4" name="discount_percent" dataDxfId="27"/>
    <tableColumn id="5" name="transaction_count"/>
    <tableColumn id="6" name="items_sold"/>
    <tableColumn id="7" name="customer_count"/>
    <tableColumn id="8" name="sales_customer_known_percent"/>
    <tableColumn id="9" name="basket_size"/>
    <tableColumn id="10" name="revenue" dataDxfId="2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M17" sqref="M17:M18"/>
    </sheetView>
  </sheetViews>
  <sheetFormatPr defaultRowHeight="15" x14ac:dyDescent="0.25"/>
  <cols>
    <col min="1" max="1" width="12.7109375" bestFit="1" customWidth="1"/>
    <col min="3" max="3" width="14.5703125" bestFit="1" customWidth="1"/>
    <col min="4" max="4" width="16.5703125" bestFit="1" customWidth="1"/>
    <col min="5" max="5" width="11.42578125" bestFit="1" customWidth="1"/>
    <col min="6" max="7" width="11.42578125" customWidth="1"/>
    <col min="8" max="8" width="13.140625" customWidth="1"/>
    <col min="10" max="10" width="13.85546875" bestFit="1" customWidth="1"/>
    <col min="13" max="13" width="11.7109375" bestFit="1" customWidth="1"/>
  </cols>
  <sheetData>
    <row r="1" spans="1:10" x14ac:dyDescent="0.25">
      <c r="A1" s="14" t="s">
        <v>6</v>
      </c>
      <c r="B1" s="14" t="s">
        <v>7</v>
      </c>
      <c r="C1" s="14" t="s">
        <v>8</v>
      </c>
      <c r="D1" s="14" t="s">
        <v>9</v>
      </c>
      <c r="E1" s="14" t="s">
        <v>15</v>
      </c>
      <c r="F1" s="14" t="s">
        <v>14</v>
      </c>
      <c r="G1" s="14" t="s">
        <v>11</v>
      </c>
      <c r="H1" s="14" t="s">
        <v>10</v>
      </c>
      <c r="I1" s="14" t="s">
        <v>12</v>
      </c>
      <c r="J1" s="14" t="s">
        <v>13</v>
      </c>
    </row>
    <row r="2" spans="1:10" x14ac:dyDescent="0.25">
      <c r="A2" t="s">
        <v>70</v>
      </c>
      <c r="B2">
        <v>2021</v>
      </c>
      <c r="C2" s="2">
        <v>6939187.5</v>
      </c>
      <c r="D2">
        <v>9.11</v>
      </c>
      <c r="E2">
        <v>1732</v>
      </c>
      <c r="F2">
        <v>4569</v>
      </c>
      <c r="G2">
        <v>1318</v>
      </c>
      <c r="H2">
        <v>84.47</v>
      </c>
      <c r="I2">
        <v>2.64</v>
      </c>
      <c r="J2" s="2">
        <v>69245792.5</v>
      </c>
    </row>
    <row r="3" spans="1:10" x14ac:dyDescent="0.25">
      <c r="B3">
        <v>2022</v>
      </c>
      <c r="C3" s="2">
        <v>5346551</v>
      </c>
      <c r="D3">
        <v>7.58</v>
      </c>
      <c r="E3">
        <v>1363</v>
      </c>
      <c r="F3">
        <v>3273</v>
      </c>
      <c r="G3">
        <v>1162</v>
      </c>
      <c r="H3">
        <v>88.86</v>
      </c>
      <c r="I3">
        <v>2.4</v>
      </c>
      <c r="J3" s="2">
        <v>67166236.159999996</v>
      </c>
    </row>
    <row r="4" spans="1:10" x14ac:dyDescent="0.25">
      <c r="B4">
        <v>2023</v>
      </c>
      <c r="C4" s="2">
        <v>1131484.74</v>
      </c>
      <c r="D4">
        <v>1.87</v>
      </c>
      <c r="E4">
        <v>1019</v>
      </c>
      <c r="F4">
        <v>2206</v>
      </c>
      <c r="G4">
        <v>966</v>
      </c>
      <c r="H4">
        <v>96.52</v>
      </c>
      <c r="I4">
        <v>2.17</v>
      </c>
      <c r="J4" s="2">
        <v>57067225.609999999</v>
      </c>
    </row>
    <row r="5" spans="1:10" x14ac:dyDescent="0.25">
      <c r="A5" t="s">
        <v>73</v>
      </c>
      <c r="B5">
        <v>2021</v>
      </c>
      <c r="C5" s="2">
        <v>6792720</v>
      </c>
      <c r="D5">
        <v>9.11</v>
      </c>
      <c r="E5">
        <v>2090</v>
      </c>
      <c r="F5">
        <v>4461</v>
      </c>
      <c r="G5">
        <v>2089</v>
      </c>
      <c r="H5">
        <v>99.98</v>
      </c>
      <c r="I5">
        <v>2.13</v>
      </c>
      <c r="J5" s="2">
        <v>67731005</v>
      </c>
    </row>
    <row r="6" spans="1:10" x14ac:dyDescent="0.25">
      <c r="B6">
        <v>2022</v>
      </c>
      <c r="C6" s="2">
        <v>8437891.4000000004</v>
      </c>
      <c r="D6">
        <v>8.27</v>
      </c>
      <c r="E6">
        <v>2009</v>
      </c>
      <c r="F6">
        <v>4613</v>
      </c>
      <c r="G6">
        <v>2007</v>
      </c>
      <c r="H6">
        <v>99.96</v>
      </c>
      <c r="I6">
        <v>2.2999999999999998</v>
      </c>
      <c r="J6" s="2">
        <v>96871684.799999997</v>
      </c>
    </row>
    <row r="7" spans="1:10" x14ac:dyDescent="0.25">
      <c r="B7">
        <v>2023</v>
      </c>
      <c r="C7" s="2">
        <v>1413694.62</v>
      </c>
      <c r="D7">
        <v>2.2999999999999998</v>
      </c>
      <c r="E7">
        <v>1076</v>
      </c>
      <c r="F7">
        <v>2245</v>
      </c>
      <c r="G7">
        <v>1076</v>
      </c>
      <c r="H7">
        <v>100</v>
      </c>
      <c r="I7">
        <v>2.09</v>
      </c>
      <c r="J7" s="2">
        <v>57827893.450000003</v>
      </c>
    </row>
    <row r="8" spans="1:10" ht="14.25" customHeight="1" x14ac:dyDescent="0.25">
      <c r="A8" t="s">
        <v>72</v>
      </c>
      <c r="B8">
        <v>2021</v>
      </c>
      <c r="C8" s="2">
        <v>9578292.5</v>
      </c>
      <c r="D8">
        <v>8.3000000000000007</v>
      </c>
      <c r="E8">
        <v>3155</v>
      </c>
      <c r="F8">
        <v>6993</v>
      </c>
      <c r="G8">
        <v>3148</v>
      </c>
      <c r="H8">
        <v>99.67</v>
      </c>
      <c r="I8">
        <v>2.2200000000000002</v>
      </c>
      <c r="J8" s="2">
        <v>105868992.5</v>
      </c>
    </row>
    <row r="9" spans="1:10" x14ac:dyDescent="0.25">
      <c r="B9">
        <v>2022</v>
      </c>
      <c r="C9" s="2">
        <v>12788902.789999999</v>
      </c>
      <c r="D9">
        <v>7.95</v>
      </c>
      <c r="E9">
        <v>3012</v>
      </c>
      <c r="F9">
        <v>7152</v>
      </c>
      <c r="G9">
        <v>3007</v>
      </c>
      <c r="H9">
        <v>99.93</v>
      </c>
      <c r="I9">
        <v>2.38</v>
      </c>
      <c r="J9" s="2">
        <v>153281439.59</v>
      </c>
    </row>
    <row r="10" spans="1:10" x14ac:dyDescent="0.25">
      <c r="B10">
        <v>2023</v>
      </c>
      <c r="C10" s="2">
        <v>2217841.23</v>
      </c>
      <c r="D10">
        <v>2.0299999999999998</v>
      </c>
      <c r="E10">
        <v>1676</v>
      </c>
      <c r="F10">
        <v>3909</v>
      </c>
      <c r="G10">
        <v>1676</v>
      </c>
      <c r="H10">
        <v>100</v>
      </c>
      <c r="I10">
        <v>2.34</v>
      </c>
      <c r="J10" s="2">
        <v>103170260.08</v>
      </c>
    </row>
    <row r="11" spans="1:10" x14ac:dyDescent="0.25">
      <c r="A11" t="s">
        <v>74</v>
      </c>
      <c r="B11">
        <v>2021</v>
      </c>
      <c r="C11" s="2">
        <v>16989260.25</v>
      </c>
      <c r="D11">
        <v>12.47</v>
      </c>
      <c r="E11">
        <v>2672</v>
      </c>
      <c r="F11">
        <v>7716</v>
      </c>
      <c r="G11">
        <v>2671</v>
      </c>
      <c r="H11">
        <v>99.57</v>
      </c>
      <c r="I11">
        <v>2.89</v>
      </c>
      <c r="J11" s="2">
        <v>119302212</v>
      </c>
    </row>
    <row r="12" spans="1:10" x14ac:dyDescent="0.25">
      <c r="B12">
        <v>2022</v>
      </c>
      <c r="C12" s="2">
        <v>10509019.75</v>
      </c>
      <c r="D12">
        <v>8.69</v>
      </c>
      <c r="E12">
        <v>2023</v>
      </c>
      <c r="F12">
        <v>5670</v>
      </c>
      <c r="G12">
        <v>2021</v>
      </c>
      <c r="H12">
        <v>99.95</v>
      </c>
      <c r="I12">
        <v>2.81</v>
      </c>
      <c r="J12" s="2">
        <v>113075370.54000001</v>
      </c>
    </row>
    <row r="13" spans="1:10" x14ac:dyDescent="0.25">
      <c r="B13">
        <v>2023</v>
      </c>
      <c r="C13" s="3">
        <v>4527082.4800000004</v>
      </c>
      <c r="D13" s="4">
        <v>4.21</v>
      </c>
      <c r="E13" s="4">
        <v>1458</v>
      </c>
      <c r="F13" s="4">
        <v>3608</v>
      </c>
      <c r="G13" s="4">
        <v>1457</v>
      </c>
      <c r="H13" s="4">
        <v>99.84</v>
      </c>
      <c r="I13" s="4">
        <v>2.48</v>
      </c>
      <c r="J13" s="3">
        <v>100913141.27</v>
      </c>
    </row>
    <row r="14" spans="1:10" x14ac:dyDescent="0.25">
      <c r="A14" t="s">
        <v>69</v>
      </c>
      <c r="B14">
        <v>2021</v>
      </c>
      <c r="C14" s="2">
        <v>5991070</v>
      </c>
      <c r="D14">
        <v>9.2100000000000009</v>
      </c>
      <c r="E14">
        <v>1795</v>
      </c>
      <c r="F14">
        <v>4003</v>
      </c>
      <c r="G14">
        <v>1712</v>
      </c>
      <c r="H14">
        <v>94.66</v>
      </c>
      <c r="I14">
        <v>2.23</v>
      </c>
      <c r="J14" s="2">
        <v>59032680</v>
      </c>
    </row>
    <row r="15" spans="1:10" x14ac:dyDescent="0.25">
      <c r="B15">
        <v>2022</v>
      </c>
      <c r="C15" s="2">
        <v>7432742.2999999998</v>
      </c>
      <c r="D15">
        <v>8.8000000000000007</v>
      </c>
      <c r="E15">
        <v>1666</v>
      </c>
      <c r="F15">
        <v>4055</v>
      </c>
      <c r="G15">
        <v>1630</v>
      </c>
      <c r="H15">
        <v>98.5</v>
      </c>
      <c r="I15">
        <v>2.44</v>
      </c>
      <c r="J15" s="2">
        <v>79751237.140000001</v>
      </c>
    </row>
    <row r="16" spans="1:10" x14ac:dyDescent="0.25">
      <c r="B16">
        <v>2023</v>
      </c>
      <c r="C16" s="2">
        <v>1814261.75</v>
      </c>
      <c r="D16">
        <v>3.12</v>
      </c>
      <c r="E16">
        <v>1040</v>
      </c>
      <c r="F16">
        <v>2240</v>
      </c>
      <c r="G16">
        <v>1025</v>
      </c>
      <c r="H16">
        <v>99</v>
      </c>
      <c r="I16">
        <v>2.15</v>
      </c>
      <c r="J16" s="2">
        <v>53245677.439999998</v>
      </c>
    </row>
    <row r="17" spans="1:10" x14ac:dyDescent="0.25">
      <c r="A17" t="s">
        <v>71</v>
      </c>
      <c r="B17">
        <v>2021</v>
      </c>
      <c r="C17" s="1">
        <v>10980310</v>
      </c>
      <c r="D17">
        <v>9.9700000000000006</v>
      </c>
      <c r="E17">
        <v>2560</v>
      </c>
      <c r="F17">
        <v>6703</v>
      </c>
      <c r="G17">
        <v>1888</v>
      </c>
      <c r="H17">
        <v>81.83</v>
      </c>
      <c r="I17">
        <v>2.62</v>
      </c>
      <c r="J17" s="2">
        <v>99159440</v>
      </c>
    </row>
    <row r="18" spans="1:10" x14ac:dyDescent="0.25">
      <c r="B18">
        <v>2022</v>
      </c>
      <c r="C18" s="2">
        <v>9169854.5</v>
      </c>
      <c r="D18">
        <v>7.79</v>
      </c>
      <c r="E18">
        <v>2383</v>
      </c>
      <c r="F18">
        <v>5425</v>
      </c>
      <c r="G18">
        <v>2146</v>
      </c>
      <c r="H18">
        <v>91.83</v>
      </c>
      <c r="I18">
        <v>2.2799999999999998</v>
      </c>
      <c r="J18" s="2">
        <v>112375755.89</v>
      </c>
    </row>
    <row r="19" spans="1:10" x14ac:dyDescent="0.25">
      <c r="B19">
        <v>2023</v>
      </c>
      <c r="C19" s="2">
        <v>2570388.16</v>
      </c>
      <c r="D19">
        <v>2.4300000000000002</v>
      </c>
      <c r="E19">
        <v>1836</v>
      </c>
      <c r="F19">
        <v>3803</v>
      </c>
      <c r="G19">
        <v>1612</v>
      </c>
      <c r="H19">
        <v>90.89</v>
      </c>
      <c r="I19">
        <v>2.09</v>
      </c>
      <c r="J19" s="2">
        <v>100460500.98</v>
      </c>
    </row>
    <row r="22" spans="1:10" x14ac:dyDescent="0.25">
      <c r="C22" s="2"/>
      <c r="J22" s="2"/>
    </row>
    <row r="25" spans="1:10" x14ac:dyDescent="0.25">
      <c r="H25" s="5"/>
      <c r="J25" s="2"/>
    </row>
    <row r="26" spans="1:10" x14ac:dyDescent="0.25">
      <c r="H26" s="5"/>
    </row>
  </sheetData>
  <sortState ref="A2:A7">
    <sortCondition ref="A2"/>
  </sortState>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E27" sqref="E27"/>
    </sheetView>
  </sheetViews>
  <sheetFormatPr defaultRowHeight="15" x14ac:dyDescent="0.25"/>
  <cols>
    <col min="1" max="1" width="12.7109375" bestFit="1" customWidth="1"/>
    <col min="2" max="2" width="7" customWidth="1"/>
    <col min="3" max="3" width="16.5703125" customWidth="1"/>
    <col min="4" max="4" width="18.5703125" customWidth="1"/>
    <col min="5" max="5" width="19" customWidth="1"/>
    <col min="6" max="6" width="12.85546875" customWidth="1"/>
    <col min="7" max="7" width="17.42578125" customWidth="1"/>
    <col min="8" max="8" width="31.7109375" customWidth="1"/>
    <col min="9" max="9" width="13.42578125" customWidth="1"/>
    <col min="10" max="10" width="13.85546875" bestFit="1" customWidth="1"/>
  </cols>
  <sheetData>
    <row r="1" spans="1:14" x14ac:dyDescent="0.25">
      <c r="A1" s="14" t="s">
        <v>6</v>
      </c>
      <c r="B1" s="14" t="s">
        <v>7</v>
      </c>
      <c r="C1" s="14" t="s">
        <v>8</v>
      </c>
      <c r="D1" s="14" t="s">
        <v>9</v>
      </c>
      <c r="E1" s="14" t="s">
        <v>15</v>
      </c>
      <c r="F1" s="14" t="s">
        <v>14</v>
      </c>
      <c r="G1" s="14" t="s">
        <v>11</v>
      </c>
      <c r="H1" s="14" t="s">
        <v>10</v>
      </c>
      <c r="I1" s="14" t="s">
        <v>12</v>
      </c>
      <c r="J1" s="14" t="s">
        <v>13</v>
      </c>
    </row>
    <row r="2" spans="1:14" x14ac:dyDescent="0.25">
      <c r="A2" t="s">
        <v>70</v>
      </c>
      <c r="B2">
        <v>2021</v>
      </c>
      <c r="C2" s="2">
        <v>6939187.5</v>
      </c>
      <c r="D2" s="9">
        <v>10.021096227615562</v>
      </c>
      <c r="E2">
        <v>1732</v>
      </c>
      <c r="F2">
        <v>4569</v>
      </c>
      <c r="G2">
        <v>1318</v>
      </c>
      <c r="H2">
        <v>84.47</v>
      </c>
      <c r="I2">
        <v>2.64</v>
      </c>
      <c r="J2" s="2">
        <v>69245792.5</v>
      </c>
      <c r="L2" s="10">
        <f>C2/J2</f>
        <v>0.10021096227615563</v>
      </c>
      <c r="M2">
        <v>0.10021096227615563</v>
      </c>
      <c r="N2" s="9">
        <f>M2*100</f>
        <v>10.021096227615562</v>
      </c>
    </row>
    <row r="3" spans="1:14" x14ac:dyDescent="0.25">
      <c r="A3" t="s">
        <v>70</v>
      </c>
      <c r="B3">
        <v>2022</v>
      </c>
      <c r="C3" s="2">
        <v>5346551</v>
      </c>
      <c r="D3" s="9">
        <v>7.9601765792915922</v>
      </c>
      <c r="E3">
        <v>1363</v>
      </c>
      <c r="F3">
        <v>3273</v>
      </c>
      <c r="G3">
        <v>1162</v>
      </c>
      <c r="H3">
        <v>88.86</v>
      </c>
      <c r="I3">
        <v>2.4</v>
      </c>
      <c r="J3" s="2">
        <v>67166236.159999996</v>
      </c>
      <c r="L3" s="10">
        <f t="shared" ref="L3:L19" si="0">C3/J3</f>
        <v>7.9601765792915918E-2</v>
      </c>
      <c r="M3">
        <v>7.9601765792915918E-2</v>
      </c>
      <c r="N3" s="9">
        <f t="shared" ref="N3:N19" si="1">M3*100</f>
        <v>7.9601765792915922</v>
      </c>
    </row>
    <row r="4" spans="1:14" x14ac:dyDescent="0.25">
      <c r="A4" t="s">
        <v>70</v>
      </c>
      <c r="B4">
        <v>2023</v>
      </c>
      <c r="C4" s="2">
        <v>1131484.74</v>
      </c>
      <c r="D4" s="9">
        <v>1.9827225310244061</v>
      </c>
      <c r="E4">
        <v>1019</v>
      </c>
      <c r="F4">
        <v>2206</v>
      </c>
      <c r="G4">
        <v>966</v>
      </c>
      <c r="H4">
        <v>96.52</v>
      </c>
      <c r="I4">
        <v>2.17</v>
      </c>
      <c r="J4" s="2">
        <v>57067225.609999999</v>
      </c>
      <c r="L4" s="10">
        <f t="shared" si="0"/>
        <v>1.982722531024406E-2</v>
      </c>
      <c r="M4">
        <v>1.982722531024406E-2</v>
      </c>
      <c r="N4" s="9">
        <f t="shared" si="1"/>
        <v>1.9827225310244061</v>
      </c>
    </row>
    <row r="5" spans="1:14" x14ac:dyDescent="0.25">
      <c r="A5" t="s">
        <v>73</v>
      </c>
      <c r="B5">
        <v>2021</v>
      </c>
      <c r="C5" s="2">
        <v>6792720</v>
      </c>
      <c r="D5" s="9">
        <v>10.028966792977604</v>
      </c>
      <c r="E5">
        <v>2090</v>
      </c>
      <c r="F5">
        <v>4461</v>
      </c>
      <c r="G5">
        <v>2089</v>
      </c>
      <c r="H5">
        <v>99.98</v>
      </c>
      <c r="I5">
        <v>2.13</v>
      </c>
      <c r="J5" s="2">
        <v>67731005</v>
      </c>
      <c r="L5" s="10">
        <f t="shared" si="0"/>
        <v>0.10028966792977603</v>
      </c>
      <c r="M5">
        <v>0.10028966792977603</v>
      </c>
      <c r="N5" s="9">
        <f t="shared" si="1"/>
        <v>10.028966792977604</v>
      </c>
    </row>
    <row r="6" spans="1:14" x14ac:dyDescent="0.25">
      <c r="A6" t="s">
        <v>73</v>
      </c>
      <c r="B6">
        <v>2022</v>
      </c>
      <c r="C6" s="2">
        <v>8437891.4000000004</v>
      </c>
      <c r="D6" s="9">
        <v>8.7103795267118151</v>
      </c>
      <c r="E6">
        <v>2009</v>
      </c>
      <c r="F6">
        <v>4613</v>
      </c>
      <c r="G6">
        <v>2007</v>
      </c>
      <c r="H6">
        <v>99.96</v>
      </c>
      <c r="I6">
        <v>2.2999999999999998</v>
      </c>
      <c r="J6" s="2">
        <v>96871684.799999997</v>
      </c>
      <c r="L6" s="10">
        <f t="shared" si="0"/>
        <v>8.7103795267118145E-2</v>
      </c>
      <c r="M6">
        <v>8.7103795267118145E-2</v>
      </c>
      <c r="N6" s="9">
        <f t="shared" si="1"/>
        <v>8.7103795267118151</v>
      </c>
    </row>
    <row r="7" spans="1:14" x14ac:dyDescent="0.25">
      <c r="A7" t="s">
        <v>73</v>
      </c>
      <c r="B7">
        <v>2023</v>
      </c>
      <c r="C7" s="2">
        <v>1413694.62</v>
      </c>
      <c r="D7" s="9">
        <v>2.4446586857298018</v>
      </c>
      <c r="E7">
        <v>1076</v>
      </c>
      <c r="F7">
        <v>2245</v>
      </c>
      <c r="G7">
        <v>1076</v>
      </c>
      <c r="H7">
        <v>100</v>
      </c>
      <c r="I7">
        <v>2.09</v>
      </c>
      <c r="J7" s="2">
        <v>57827893.450000003</v>
      </c>
      <c r="L7" s="10">
        <f t="shared" si="0"/>
        <v>2.4446586857298017E-2</v>
      </c>
      <c r="M7">
        <v>2.4446586857298017E-2</v>
      </c>
      <c r="N7" s="9">
        <f t="shared" si="1"/>
        <v>2.4446586857298018</v>
      </c>
    </row>
    <row r="8" spans="1:14" x14ac:dyDescent="0.25">
      <c r="A8" t="s">
        <v>72</v>
      </c>
      <c r="B8">
        <v>2021</v>
      </c>
      <c r="C8" s="2">
        <v>9578292.5</v>
      </c>
      <c r="D8" s="9">
        <v>9.0473067456460399</v>
      </c>
      <c r="E8">
        <v>3155</v>
      </c>
      <c r="F8">
        <v>6993</v>
      </c>
      <c r="G8">
        <v>3148</v>
      </c>
      <c r="H8">
        <v>99.67</v>
      </c>
      <c r="I8">
        <v>2.2200000000000002</v>
      </c>
      <c r="J8" s="2">
        <v>105868992.5</v>
      </c>
      <c r="L8" s="10">
        <f t="shared" si="0"/>
        <v>9.0473067456460401E-2</v>
      </c>
      <c r="M8">
        <v>9.0473067456460401E-2</v>
      </c>
      <c r="N8" s="9">
        <f t="shared" si="1"/>
        <v>9.0473067456460399</v>
      </c>
    </row>
    <row r="9" spans="1:14" x14ac:dyDescent="0.25">
      <c r="A9" t="s">
        <v>72</v>
      </c>
      <c r="B9">
        <v>2022</v>
      </c>
      <c r="C9" s="2">
        <v>12788902.789999999</v>
      </c>
      <c r="D9" s="9">
        <v>8.3434124993919614</v>
      </c>
      <c r="E9">
        <v>3012</v>
      </c>
      <c r="F9">
        <v>7152</v>
      </c>
      <c r="G9">
        <v>3007</v>
      </c>
      <c r="H9">
        <v>99.93</v>
      </c>
      <c r="I9">
        <v>2.38</v>
      </c>
      <c r="J9" s="2">
        <v>153281439.59</v>
      </c>
      <c r="L9" s="10">
        <f t="shared" si="0"/>
        <v>8.3434124993919612E-2</v>
      </c>
      <c r="M9">
        <v>8.3434124993919612E-2</v>
      </c>
      <c r="N9" s="9">
        <f t="shared" si="1"/>
        <v>8.3434124993919614</v>
      </c>
    </row>
    <row r="10" spans="1:14" x14ac:dyDescent="0.25">
      <c r="A10" t="s">
        <v>72</v>
      </c>
      <c r="B10">
        <v>2023</v>
      </c>
      <c r="C10" s="2">
        <v>2217841.23</v>
      </c>
      <c r="D10" s="9">
        <v>2.1496904517641497</v>
      </c>
      <c r="E10">
        <v>1676</v>
      </c>
      <c r="F10">
        <v>3909</v>
      </c>
      <c r="G10">
        <v>1676</v>
      </c>
      <c r="H10">
        <v>100</v>
      </c>
      <c r="I10">
        <v>2.34</v>
      </c>
      <c r="J10" s="2">
        <v>103170260.08</v>
      </c>
      <c r="L10" s="10">
        <f t="shared" si="0"/>
        <v>2.1496904517641496E-2</v>
      </c>
      <c r="M10">
        <v>2.1496904517641496E-2</v>
      </c>
      <c r="N10" s="9">
        <f t="shared" si="1"/>
        <v>2.1496904517641497</v>
      </c>
    </row>
    <row r="11" spans="1:14" x14ac:dyDescent="0.25">
      <c r="A11" t="s">
        <v>74</v>
      </c>
      <c r="B11">
        <v>2021</v>
      </c>
      <c r="C11" s="2">
        <v>16989260.25</v>
      </c>
      <c r="D11" s="9">
        <v>14.240524098580837</v>
      </c>
      <c r="E11">
        <v>2672</v>
      </c>
      <c r="F11">
        <v>7716</v>
      </c>
      <c r="G11">
        <v>2671</v>
      </c>
      <c r="H11">
        <v>99.57</v>
      </c>
      <c r="I11">
        <v>2.89</v>
      </c>
      <c r="J11" s="2">
        <v>119302212</v>
      </c>
      <c r="L11" s="10">
        <f t="shared" si="0"/>
        <v>0.14240524098580837</v>
      </c>
      <c r="M11">
        <v>0.14240524098580837</v>
      </c>
      <c r="N11" s="9">
        <f t="shared" si="1"/>
        <v>14.240524098580837</v>
      </c>
    </row>
    <row r="12" spans="1:14" x14ac:dyDescent="0.25">
      <c r="A12" t="s">
        <v>74</v>
      </c>
      <c r="B12">
        <v>2022</v>
      </c>
      <c r="C12" s="2">
        <v>10509019.75</v>
      </c>
      <c r="D12" s="9">
        <v>9.2938185387440075</v>
      </c>
      <c r="E12">
        <v>2023</v>
      </c>
      <c r="F12">
        <v>5670</v>
      </c>
      <c r="G12">
        <v>2021</v>
      </c>
      <c r="H12">
        <v>99.95</v>
      </c>
      <c r="I12">
        <v>2.81</v>
      </c>
      <c r="J12" s="2">
        <v>113075370.54000001</v>
      </c>
      <c r="L12" s="10">
        <f t="shared" si="0"/>
        <v>9.2938185387440073E-2</v>
      </c>
      <c r="M12">
        <v>9.2938185387440073E-2</v>
      </c>
      <c r="N12" s="9">
        <f t="shared" si="1"/>
        <v>9.2938185387440075</v>
      </c>
    </row>
    <row r="13" spans="1:14" x14ac:dyDescent="0.25">
      <c r="A13" t="s">
        <v>74</v>
      </c>
      <c r="B13">
        <v>2023</v>
      </c>
      <c r="C13" s="3">
        <v>4527082.4800000004</v>
      </c>
      <c r="D13" s="11">
        <v>4.4861178861606161</v>
      </c>
      <c r="E13" s="4">
        <v>1458</v>
      </c>
      <c r="F13" s="4">
        <v>3608</v>
      </c>
      <c r="G13" s="4">
        <v>1457</v>
      </c>
      <c r="H13" s="4">
        <v>99.84</v>
      </c>
      <c r="I13" s="4">
        <v>2.48</v>
      </c>
      <c r="J13" s="3">
        <v>100913141.27</v>
      </c>
      <c r="L13" s="10">
        <f t="shared" si="0"/>
        <v>4.4861178861606163E-2</v>
      </c>
      <c r="M13">
        <v>4.4861178861606163E-2</v>
      </c>
      <c r="N13" s="9">
        <f t="shared" si="1"/>
        <v>4.4861178861606161</v>
      </c>
    </row>
    <row r="14" spans="1:14" x14ac:dyDescent="0.25">
      <c r="A14" t="s">
        <v>69</v>
      </c>
      <c r="B14">
        <v>2021</v>
      </c>
      <c r="C14" s="2">
        <v>5991070</v>
      </c>
      <c r="D14" s="9">
        <v>10.148734565328898</v>
      </c>
      <c r="E14">
        <v>1795</v>
      </c>
      <c r="F14">
        <v>4003</v>
      </c>
      <c r="G14">
        <v>1712</v>
      </c>
      <c r="H14">
        <v>94.66</v>
      </c>
      <c r="I14">
        <v>2.23</v>
      </c>
      <c r="J14" s="2">
        <v>59032680</v>
      </c>
      <c r="L14" s="10">
        <f t="shared" si="0"/>
        <v>0.10148734565328899</v>
      </c>
      <c r="M14">
        <v>0.10148734565328899</v>
      </c>
      <c r="N14" s="9">
        <f t="shared" si="1"/>
        <v>10.148734565328898</v>
      </c>
    </row>
    <row r="15" spans="1:14" x14ac:dyDescent="0.25">
      <c r="A15" t="s">
        <v>69</v>
      </c>
      <c r="B15">
        <v>2022</v>
      </c>
      <c r="C15" s="2">
        <v>7432742.2999999998</v>
      </c>
      <c r="D15" s="9">
        <v>9.3199084635541478</v>
      </c>
      <c r="E15">
        <v>1666</v>
      </c>
      <c r="F15">
        <v>4055</v>
      </c>
      <c r="G15">
        <v>1630</v>
      </c>
      <c r="H15">
        <v>98.5</v>
      </c>
      <c r="I15">
        <v>2.44</v>
      </c>
      <c r="J15" s="2">
        <v>79751237.140000001</v>
      </c>
      <c r="L15" s="10">
        <f t="shared" si="0"/>
        <v>9.3199084635541482E-2</v>
      </c>
      <c r="M15">
        <v>9.3199084635541482E-2</v>
      </c>
      <c r="N15" s="9">
        <f t="shared" si="1"/>
        <v>9.3199084635541478</v>
      </c>
    </row>
    <row r="16" spans="1:14" x14ac:dyDescent="0.25">
      <c r="A16" t="s">
        <v>69</v>
      </c>
      <c r="B16">
        <v>2023</v>
      </c>
      <c r="C16" s="2">
        <v>1814261.75</v>
      </c>
      <c r="D16" s="9">
        <v>3.4073409095872704</v>
      </c>
      <c r="E16">
        <v>1040</v>
      </c>
      <c r="F16">
        <v>2240</v>
      </c>
      <c r="G16">
        <v>1025</v>
      </c>
      <c r="H16">
        <v>99</v>
      </c>
      <c r="I16">
        <v>2.15</v>
      </c>
      <c r="J16" s="2">
        <v>53245677.439999998</v>
      </c>
      <c r="L16" s="10">
        <f t="shared" si="0"/>
        <v>3.4073409095872705E-2</v>
      </c>
      <c r="M16">
        <v>3.4073409095872705E-2</v>
      </c>
      <c r="N16" s="9">
        <f t="shared" si="1"/>
        <v>3.4073409095872704</v>
      </c>
    </row>
    <row r="17" spans="1:14" x14ac:dyDescent="0.25">
      <c r="A17" t="s">
        <v>71</v>
      </c>
      <c r="B17">
        <v>2021</v>
      </c>
      <c r="C17" s="1">
        <v>10980310</v>
      </c>
      <c r="D17" s="9">
        <v>11.073388474158385</v>
      </c>
      <c r="E17">
        <v>2560</v>
      </c>
      <c r="F17">
        <v>6703</v>
      </c>
      <c r="G17">
        <v>1888</v>
      </c>
      <c r="H17">
        <v>81.83</v>
      </c>
      <c r="I17">
        <v>2.62</v>
      </c>
      <c r="J17" s="2">
        <v>99159440</v>
      </c>
      <c r="L17" s="10">
        <f t="shared" si="0"/>
        <v>0.11073388474158385</v>
      </c>
      <c r="M17">
        <v>0.11073388474158385</v>
      </c>
      <c r="N17" s="9">
        <f t="shared" si="1"/>
        <v>11.073388474158385</v>
      </c>
    </row>
    <row r="18" spans="1:14" x14ac:dyDescent="0.25">
      <c r="A18" t="s">
        <v>71</v>
      </c>
      <c r="B18">
        <v>2022</v>
      </c>
      <c r="C18" s="2">
        <v>9169854.5</v>
      </c>
      <c r="D18" s="9">
        <v>8.1599936101662287</v>
      </c>
      <c r="E18">
        <v>2383</v>
      </c>
      <c r="F18">
        <v>5425</v>
      </c>
      <c r="G18">
        <v>2146</v>
      </c>
      <c r="H18">
        <v>91.83</v>
      </c>
      <c r="I18">
        <v>2.2799999999999998</v>
      </c>
      <c r="J18" s="2">
        <v>112375755.89</v>
      </c>
      <c r="L18" s="10">
        <f t="shared" si="0"/>
        <v>8.1599936101662288E-2</v>
      </c>
      <c r="M18">
        <v>8.1599936101662288E-2</v>
      </c>
      <c r="N18" s="9">
        <f t="shared" si="1"/>
        <v>8.1599936101662287</v>
      </c>
    </row>
    <row r="19" spans="1:14" x14ac:dyDescent="0.25">
      <c r="A19" t="s">
        <v>71</v>
      </c>
      <c r="B19">
        <v>2023</v>
      </c>
      <c r="C19" s="2">
        <v>2570388.16</v>
      </c>
      <c r="D19" s="9">
        <v>2.5586057554219459</v>
      </c>
      <c r="E19">
        <v>1836</v>
      </c>
      <c r="F19">
        <v>3803</v>
      </c>
      <c r="G19">
        <v>1611</v>
      </c>
      <c r="H19">
        <v>90.89</v>
      </c>
      <c r="I19">
        <v>2.09</v>
      </c>
      <c r="J19" s="2">
        <v>100460500.98</v>
      </c>
      <c r="L19" s="10">
        <f t="shared" si="0"/>
        <v>2.5586057554219457E-2</v>
      </c>
      <c r="M19">
        <v>2.5586057554219457E-2</v>
      </c>
      <c r="N19" s="9">
        <f t="shared" si="1"/>
        <v>2.5586057554219459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topLeftCell="M1" workbookViewId="0">
      <selection activeCell="P21" sqref="P21"/>
    </sheetView>
  </sheetViews>
  <sheetFormatPr defaultRowHeight="15" x14ac:dyDescent="0.25"/>
  <cols>
    <col min="1" max="1" width="5" bestFit="1" customWidth="1"/>
    <col min="2" max="2" width="11.7109375" bestFit="1" customWidth="1"/>
    <col min="3" max="3" width="8" bestFit="1" customWidth="1"/>
    <col min="4" max="4" width="11.5703125" style="12" customWidth="1"/>
    <col min="5" max="6" width="9" bestFit="1" customWidth="1"/>
    <col min="7" max="7" width="12.7109375" bestFit="1" customWidth="1"/>
    <col min="8" max="8" width="9" bestFit="1" customWidth="1"/>
    <col min="9" max="9" width="11.7109375" bestFit="1" customWidth="1"/>
    <col min="13" max="13" width="11.42578125" bestFit="1" customWidth="1"/>
    <col min="14" max="14" width="5" bestFit="1" customWidth="1"/>
    <col min="15" max="15" width="9" bestFit="1" customWidth="1"/>
    <col min="16" max="16" width="8.85546875" bestFit="1" customWidth="1"/>
    <col min="17" max="22" width="9" bestFit="1" customWidth="1"/>
    <col min="23" max="23" width="10.85546875" bestFit="1" customWidth="1"/>
    <col min="24" max="24" width="9" bestFit="1" customWidth="1"/>
    <col min="25" max="25" width="10.42578125" bestFit="1" customWidth="1"/>
    <col min="26" max="26" width="10.140625" bestFit="1" customWidth="1"/>
  </cols>
  <sheetData>
    <row r="1" spans="1:26" x14ac:dyDescent="0.25">
      <c r="A1" t="s">
        <v>42</v>
      </c>
      <c r="B1" t="s">
        <v>43</v>
      </c>
      <c r="C1" t="s">
        <v>0</v>
      </c>
      <c r="E1" t="s">
        <v>3</v>
      </c>
      <c r="F1" t="s">
        <v>1</v>
      </c>
      <c r="G1" t="s">
        <v>4</v>
      </c>
      <c r="H1" t="s">
        <v>2</v>
      </c>
      <c r="I1" t="s">
        <v>5</v>
      </c>
      <c r="M1" s="14" t="s">
        <v>6</v>
      </c>
      <c r="N1" s="14" t="s">
        <v>7</v>
      </c>
      <c r="O1" s="14" t="s">
        <v>30</v>
      </c>
      <c r="P1" s="14" t="s">
        <v>31</v>
      </c>
      <c r="Q1" s="14" t="s">
        <v>32</v>
      </c>
      <c r="R1" s="14" t="s">
        <v>33</v>
      </c>
      <c r="S1" s="14" t="s">
        <v>34</v>
      </c>
      <c r="T1" s="14" t="s">
        <v>35</v>
      </c>
      <c r="U1" s="14" t="s">
        <v>36</v>
      </c>
      <c r="V1" s="14" t="s">
        <v>37</v>
      </c>
      <c r="W1" s="14" t="s">
        <v>38</v>
      </c>
      <c r="X1" s="14" t="s">
        <v>39</v>
      </c>
      <c r="Y1" s="14" t="s">
        <v>40</v>
      </c>
      <c r="Z1" s="14" t="s">
        <v>41</v>
      </c>
    </row>
    <row r="2" spans="1:26" x14ac:dyDescent="0.25">
      <c r="A2">
        <v>2021</v>
      </c>
      <c r="B2" t="s">
        <v>30</v>
      </c>
      <c r="C2" s="13">
        <v>4656250</v>
      </c>
      <c r="D2" s="13"/>
      <c r="E2" s="13">
        <v>3996050</v>
      </c>
      <c r="F2" s="13">
        <v>7059000</v>
      </c>
      <c r="G2" s="13">
        <v>3567800</v>
      </c>
      <c r="H2" s="13">
        <v>5755900</v>
      </c>
      <c r="I2" s="13">
        <v>9104890</v>
      </c>
      <c r="M2" s="12" t="s">
        <v>70</v>
      </c>
      <c r="N2" s="12">
        <v>2021</v>
      </c>
      <c r="O2" s="13">
        <v>4656250</v>
      </c>
      <c r="P2" s="13">
        <v>5991040</v>
      </c>
      <c r="Q2" s="13">
        <v>4273865</v>
      </c>
      <c r="R2" s="13">
        <v>5222850</v>
      </c>
      <c r="S2" s="13">
        <v>6894630</v>
      </c>
      <c r="T2" s="13">
        <v>6464950</v>
      </c>
      <c r="U2" s="13">
        <v>8666700</v>
      </c>
      <c r="V2" s="13">
        <v>3855000</v>
      </c>
      <c r="W2" s="13">
        <v>5921540</v>
      </c>
      <c r="X2" s="13">
        <v>5412887.5</v>
      </c>
      <c r="Y2" s="13">
        <v>5881390</v>
      </c>
      <c r="Z2" s="13">
        <v>6004690</v>
      </c>
    </row>
    <row r="3" spans="1:26" x14ac:dyDescent="0.25">
      <c r="A3">
        <v>2021</v>
      </c>
      <c r="B3" t="s">
        <v>31</v>
      </c>
      <c r="C3" s="13">
        <v>5991040</v>
      </c>
      <c r="D3" s="13"/>
      <c r="E3" s="13">
        <v>5391365</v>
      </c>
      <c r="F3" s="13">
        <v>6792605</v>
      </c>
      <c r="G3" s="13">
        <v>4571430</v>
      </c>
      <c r="H3" s="13">
        <v>7057170</v>
      </c>
      <c r="I3" s="13">
        <v>9281650</v>
      </c>
      <c r="M3" s="12" t="s">
        <v>70</v>
      </c>
      <c r="N3" s="12">
        <v>2022</v>
      </c>
      <c r="O3" s="13">
        <v>2394850</v>
      </c>
      <c r="P3" s="13">
        <v>3832530</v>
      </c>
      <c r="Q3" s="13">
        <v>8613550</v>
      </c>
      <c r="R3" s="13">
        <v>7225450</v>
      </c>
      <c r="S3" s="13">
        <v>4760010</v>
      </c>
      <c r="T3" s="13">
        <v>5876410</v>
      </c>
      <c r="U3" s="13">
        <v>6397144</v>
      </c>
      <c r="V3" s="13">
        <v>4202766</v>
      </c>
      <c r="W3" s="13">
        <v>5124444</v>
      </c>
      <c r="X3" s="13">
        <v>6237484</v>
      </c>
      <c r="Y3" s="13">
        <v>7706837</v>
      </c>
      <c r="Z3" s="13">
        <v>4794761</v>
      </c>
    </row>
    <row r="4" spans="1:26" x14ac:dyDescent="0.25">
      <c r="A4">
        <v>2021</v>
      </c>
      <c r="B4" t="s">
        <v>32</v>
      </c>
      <c r="C4" s="13">
        <v>4273865</v>
      </c>
      <c r="D4" s="13"/>
      <c r="E4" s="13">
        <v>3818960</v>
      </c>
      <c r="F4" s="13">
        <v>5816595</v>
      </c>
      <c r="G4" s="13">
        <v>3472330</v>
      </c>
      <c r="H4" s="13">
        <v>4608200</v>
      </c>
      <c r="I4" s="13">
        <v>6375535</v>
      </c>
      <c r="M4" s="12" t="s">
        <v>70</v>
      </c>
      <c r="N4" s="12">
        <v>2023</v>
      </c>
      <c r="O4" s="13">
        <v>4227735.54</v>
      </c>
      <c r="P4" s="13">
        <v>3762899.77</v>
      </c>
      <c r="Q4" s="13">
        <v>6200067.3399999999</v>
      </c>
      <c r="R4" s="13">
        <v>4448704.75</v>
      </c>
      <c r="S4" s="13">
        <v>6293228.2300000004</v>
      </c>
      <c r="T4" s="13">
        <v>4259017.84</v>
      </c>
      <c r="U4" s="13">
        <v>4433568.22</v>
      </c>
      <c r="V4" s="13">
        <v>6266676.6600000001</v>
      </c>
      <c r="W4" s="13">
        <v>5039536.3499999996</v>
      </c>
      <c r="X4" s="13">
        <v>8608688.0899999999</v>
      </c>
      <c r="Y4" s="13">
        <v>2493547.83</v>
      </c>
      <c r="Z4" s="13">
        <v>1033554.81</v>
      </c>
    </row>
    <row r="5" spans="1:26" x14ac:dyDescent="0.25">
      <c r="A5">
        <v>2021</v>
      </c>
      <c r="B5" t="s">
        <v>33</v>
      </c>
      <c r="C5" s="13">
        <v>5222850</v>
      </c>
      <c r="D5" s="13"/>
      <c r="E5" s="13">
        <v>6734570</v>
      </c>
      <c r="F5" s="13">
        <v>12085190</v>
      </c>
      <c r="G5" s="13">
        <v>5841770</v>
      </c>
      <c r="H5" s="13">
        <v>7820730</v>
      </c>
      <c r="I5" s="13">
        <v>9237940</v>
      </c>
      <c r="M5" s="12" t="s">
        <v>73</v>
      </c>
      <c r="N5" s="12">
        <v>2021</v>
      </c>
      <c r="O5" s="13">
        <v>3996050</v>
      </c>
      <c r="P5" s="13">
        <v>5391365</v>
      </c>
      <c r="Q5" s="13">
        <v>3818960</v>
      </c>
      <c r="R5" s="13">
        <v>6734570</v>
      </c>
      <c r="S5" s="13">
        <v>5880510</v>
      </c>
      <c r="T5" s="13">
        <v>6778000</v>
      </c>
      <c r="U5" s="13">
        <v>6870290</v>
      </c>
      <c r="V5" s="13">
        <v>3435120</v>
      </c>
      <c r="W5" s="13">
        <v>6455810</v>
      </c>
      <c r="X5" s="13">
        <v>5362250</v>
      </c>
      <c r="Y5" s="13">
        <v>6755700</v>
      </c>
      <c r="Z5" s="13">
        <v>6252380</v>
      </c>
    </row>
    <row r="6" spans="1:26" x14ac:dyDescent="0.25">
      <c r="A6">
        <v>2021</v>
      </c>
      <c r="B6" t="s">
        <v>34</v>
      </c>
      <c r="C6" s="13">
        <v>6894630</v>
      </c>
      <c r="D6" s="13"/>
      <c r="E6" s="13">
        <v>5880510</v>
      </c>
      <c r="F6" s="13">
        <v>9625560</v>
      </c>
      <c r="G6" s="13">
        <v>4872880</v>
      </c>
      <c r="H6" s="13">
        <v>7605680</v>
      </c>
      <c r="I6" s="13">
        <v>12169250</v>
      </c>
      <c r="M6" s="12" t="s">
        <v>73</v>
      </c>
      <c r="N6" s="12">
        <v>2022</v>
      </c>
      <c r="O6" s="13">
        <v>2952700</v>
      </c>
      <c r="P6" s="13">
        <v>5590450</v>
      </c>
      <c r="Q6" s="13">
        <v>10174650</v>
      </c>
      <c r="R6" s="13">
        <v>7221210</v>
      </c>
      <c r="S6" s="13">
        <v>7746500</v>
      </c>
      <c r="T6" s="13">
        <v>6892900</v>
      </c>
      <c r="U6" s="13">
        <v>9811171</v>
      </c>
      <c r="V6" s="13">
        <v>6512888</v>
      </c>
      <c r="W6" s="13">
        <v>8651618</v>
      </c>
      <c r="X6" s="13">
        <v>8931412</v>
      </c>
      <c r="Y6" s="13">
        <v>14543334</v>
      </c>
      <c r="Z6" s="13">
        <v>7842852</v>
      </c>
    </row>
    <row r="7" spans="1:26" x14ac:dyDescent="0.25">
      <c r="A7">
        <v>2021</v>
      </c>
      <c r="B7" t="s">
        <v>35</v>
      </c>
      <c r="C7" s="13">
        <v>6464950</v>
      </c>
      <c r="D7" s="13"/>
      <c r="E7" s="13">
        <v>6778000</v>
      </c>
      <c r="F7" s="13">
        <v>9564670</v>
      </c>
      <c r="G7" s="13">
        <v>4670900</v>
      </c>
      <c r="H7" s="13">
        <v>10235130</v>
      </c>
      <c r="I7" s="13">
        <v>12350265</v>
      </c>
      <c r="M7" s="12" t="s">
        <v>73</v>
      </c>
      <c r="N7" s="12">
        <v>2023</v>
      </c>
      <c r="O7" s="13">
        <v>3747179.1</v>
      </c>
      <c r="P7" s="13">
        <v>4618495.09</v>
      </c>
      <c r="Q7" s="13">
        <v>6934528.0800000001</v>
      </c>
      <c r="R7" s="13">
        <v>4586474.07</v>
      </c>
      <c r="S7" s="13">
        <v>7492295.5999999996</v>
      </c>
      <c r="T7" s="13">
        <v>3913409.12</v>
      </c>
      <c r="U7" s="13">
        <v>6287420.7999999998</v>
      </c>
      <c r="V7" s="13">
        <v>5316240.83</v>
      </c>
      <c r="W7" s="13">
        <v>3753492.79</v>
      </c>
      <c r="X7" s="13">
        <v>7513412.0999999996</v>
      </c>
      <c r="Y7" s="13">
        <v>2147661.44</v>
      </c>
      <c r="Z7" s="13">
        <v>1515585.89</v>
      </c>
    </row>
    <row r="8" spans="1:26" x14ac:dyDescent="0.25">
      <c r="A8">
        <v>2021</v>
      </c>
      <c r="B8" t="s">
        <v>36</v>
      </c>
      <c r="C8" s="13">
        <v>8666700</v>
      </c>
      <c r="D8" s="13"/>
      <c r="E8" s="13">
        <v>6870290</v>
      </c>
      <c r="F8" s="13">
        <v>12499930</v>
      </c>
      <c r="G8" s="13">
        <v>5899870</v>
      </c>
      <c r="H8" s="13">
        <v>12015560</v>
      </c>
      <c r="I8" s="13">
        <v>14203850</v>
      </c>
      <c r="M8" s="12" t="s">
        <v>72</v>
      </c>
      <c r="N8" s="12">
        <v>2021</v>
      </c>
      <c r="O8" s="13">
        <v>7059000</v>
      </c>
      <c r="P8" s="13">
        <v>6792605</v>
      </c>
      <c r="Q8" s="13">
        <v>5816595</v>
      </c>
      <c r="R8" s="13">
        <v>12085190</v>
      </c>
      <c r="S8" s="13">
        <v>9625560</v>
      </c>
      <c r="T8" s="13">
        <v>9564670</v>
      </c>
      <c r="U8" s="13">
        <v>12499930</v>
      </c>
      <c r="V8" s="13">
        <v>6931170</v>
      </c>
      <c r="W8" s="13">
        <v>9654590</v>
      </c>
      <c r="X8" s="13">
        <v>7468302.5</v>
      </c>
      <c r="Y8" s="13">
        <v>10131070</v>
      </c>
      <c r="Z8" s="13">
        <v>8240310</v>
      </c>
    </row>
    <row r="9" spans="1:26" x14ac:dyDescent="0.25">
      <c r="A9">
        <v>2021</v>
      </c>
      <c r="B9" t="s">
        <v>37</v>
      </c>
      <c r="C9" s="13">
        <v>3855000</v>
      </c>
      <c r="D9" s="13"/>
      <c r="E9" s="13">
        <v>3435120</v>
      </c>
      <c r="F9" s="13">
        <v>6931170</v>
      </c>
      <c r="G9" s="13">
        <v>2960250</v>
      </c>
      <c r="H9" s="13">
        <v>6540200</v>
      </c>
      <c r="I9" s="13">
        <v>6958050</v>
      </c>
      <c r="M9" s="12" t="s">
        <v>72</v>
      </c>
      <c r="N9" s="12">
        <v>2022</v>
      </c>
      <c r="O9" s="13">
        <v>3694220</v>
      </c>
      <c r="P9" s="13">
        <v>8299320</v>
      </c>
      <c r="Q9" s="13">
        <v>18664040</v>
      </c>
      <c r="R9" s="13">
        <v>12094060</v>
      </c>
      <c r="S9" s="13">
        <v>12499240</v>
      </c>
      <c r="T9" s="13">
        <v>10243450</v>
      </c>
      <c r="U9" s="13">
        <v>15048068</v>
      </c>
      <c r="V9" s="13">
        <v>10818039</v>
      </c>
      <c r="W9" s="13">
        <v>11255228</v>
      </c>
      <c r="X9" s="13">
        <v>12623859</v>
      </c>
      <c r="Y9" s="13">
        <v>19767900</v>
      </c>
      <c r="Z9" s="13">
        <v>10354928</v>
      </c>
    </row>
    <row r="10" spans="1:26" x14ac:dyDescent="0.25">
      <c r="A10">
        <v>2021</v>
      </c>
      <c r="B10" t="s">
        <v>38</v>
      </c>
      <c r="C10" s="13">
        <v>5921540</v>
      </c>
      <c r="D10" s="13"/>
      <c r="E10" s="13">
        <v>6455810</v>
      </c>
      <c r="F10" s="13">
        <v>9654590</v>
      </c>
      <c r="G10" s="13">
        <v>6037600</v>
      </c>
      <c r="H10" s="13">
        <v>8674220</v>
      </c>
      <c r="I10" s="13">
        <v>9713650</v>
      </c>
      <c r="M10" s="12" t="s">
        <v>72</v>
      </c>
      <c r="N10" s="12">
        <v>2023</v>
      </c>
      <c r="O10" s="13">
        <v>9094530.6300000008</v>
      </c>
      <c r="P10" s="13">
        <v>7551111.75</v>
      </c>
      <c r="Q10" s="13">
        <v>9863378.6899999995</v>
      </c>
      <c r="R10" s="13">
        <v>6911990.9299999997</v>
      </c>
      <c r="S10" s="13">
        <v>10346437.449999999</v>
      </c>
      <c r="T10" s="13">
        <v>7081414.46</v>
      </c>
      <c r="U10" s="13">
        <v>10281234.029999999</v>
      </c>
      <c r="V10" s="13">
        <v>14141571.73</v>
      </c>
      <c r="W10" s="13">
        <v>8067696.7999999998</v>
      </c>
      <c r="X10" s="13">
        <v>13946489.99</v>
      </c>
      <c r="Y10" s="13">
        <v>4046886.76</v>
      </c>
      <c r="Z10" s="13">
        <v>1762985.13</v>
      </c>
    </row>
    <row r="11" spans="1:26" x14ac:dyDescent="0.25">
      <c r="A11">
        <v>2021</v>
      </c>
      <c r="B11" t="s">
        <v>39</v>
      </c>
      <c r="C11" s="13">
        <v>5412887.5</v>
      </c>
      <c r="D11" s="13"/>
      <c r="E11" s="13">
        <v>5362250</v>
      </c>
      <c r="F11" s="13">
        <v>7468302.5</v>
      </c>
      <c r="G11" s="13">
        <v>3898910</v>
      </c>
      <c r="H11" s="13">
        <v>9232142.5</v>
      </c>
      <c r="I11" s="13">
        <v>8367380</v>
      </c>
      <c r="M11" s="12" t="s">
        <v>74</v>
      </c>
      <c r="N11" s="12">
        <v>2021</v>
      </c>
      <c r="O11" s="13">
        <v>3567800</v>
      </c>
      <c r="P11" s="13">
        <v>4571430</v>
      </c>
      <c r="Q11" s="13">
        <v>3472330</v>
      </c>
      <c r="R11" s="13">
        <v>5841770</v>
      </c>
      <c r="S11" s="13">
        <v>4872880</v>
      </c>
      <c r="T11" s="13">
        <v>4670900</v>
      </c>
      <c r="U11" s="13">
        <v>5899870</v>
      </c>
      <c r="V11" s="13">
        <v>2960250</v>
      </c>
      <c r="W11" s="13">
        <v>6037600</v>
      </c>
      <c r="X11" s="13">
        <v>3898910</v>
      </c>
      <c r="Y11" s="13">
        <v>6040970</v>
      </c>
      <c r="Z11" s="13">
        <v>7197970</v>
      </c>
    </row>
    <row r="12" spans="1:26" x14ac:dyDescent="0.25">
      <c r="A12">
        <v>2021</v>
      </c>
      <c r="B12" t="s">
        <v>40</v>
      </c>
      <c r="C12" s="13">
        <v>5881390</v>
      </c>
      <c r="D12" s="13"/>
      <c r="E12" s="13">
        <v>6755700</v>
      </c>
      <c r="F12" s="13">
        <v>10131070</v>
      </c>
      <c r="G12" s="13">
        <v>6040970</v>
      </c>
      <c r="H12" s="13">
        <v>9686907.5</v>
      </c>
      <c r="I12" s="13">
        <v>8449720</v>
      </c>
      <c r="M12" s="12" t="s">
        <v>74</v>
      </c>
      <c r="N12" s="12">
        <v>2022</v>
      </c>
      <c r="O12" s="13">
        <v>3215610</v>
      </c>
      <c r="P12" s="13">
        <v>4620770</v>
      </c>
      <c r="Q12" s="13">
        <v>7959050</v>
      </c>
      <c r="R12" s="13">
        <v>5929140</v>
      </c>
      <c r="S12" s="13">
        <v>6628700</v>
      </c>
      <c r="T12" s="13">
        <v>5286600</v>
      </c>
      <c r="U12" s="13">
        <v>7606115</v>
      </c>
      <c r="V12" s="13">
        <v>4808206</v>
      </c>
      <c r="W12" s="13">
        <v>6846544</v>
      </c>
      <c r="X12" s="13">
        <v>6364749</v>
      </c>
      <c r="Y12" s="13">
        <v>10130825</v>
      </c>
      <c r="Z12" s="13">
        <v>16124555</v>
      </c>
    </row>
    <row r="13" spans="1:26" x14ac:dyDescent="0.25">
      <c r="A13">
        <v>2021</v>
      </c>
      <c r="B13" t="s">
        <v>41</v>
      </c>
      <c r="C13" s="13">
        <v>6004690</v>
      </c>
      <c r="D13" s="13"/>
      <c r="E13" s="13">
        <v>6252380</v>
      </c>
      <c r="F13" s="13">
        <v>8240310</v>
      </c>
      <c r="G13" s="13">
        <v>7197970</v>
      </c>
      <c r="H13" s="13">
        <v>9848580</v>
      </c>
      <c r="I13" s="13">
        <v>14767152</v>
      </c>
      <c r="M13" s="12" t="s">
        <v>74</v>
      </c>
      <c r="N13" s="12">
        <v>2023</v>
      </c>
      <c r="O13" s="13">
        <v>4652171.34</v>
      </c>
      <c r="P13" s="13">
        <v>4667916.5999999996</v>
      </c>
      <c r="Q13" s="13">
        <v>5134403.17</v>
      </c>
      <c r="R13" s="13">
        <v>3973557.44</v>
      </c>
      <c r="S13" s="13">
        <v>6574589.8099999996</v>
      </c>
      <c r="T13" s="13">
        <v>3415856.68</v>
      </c>
      <c r="U13" s="13">
        <v>4287953.25</v>
      </c>
      <c r="V13" s="13">
        <v>5862074.54</v>
      </c>
      <c r="W13" s="13">
        <v>3368533.15</v>
      </c>
      <c r="X13" s="13">
        <v>6625791.6100000003</v>
      </c>
      <c r="Y13" s="13">
        <v>3712100.73</v>
      </c>
      <c r="Z13" s="13">
        <v>967533.69</v>
      </c>
    </row>
    <row r="14" spans="1:26" x14ac:dyDescent="0.25">
      <c r="A14">
        <v>2022</v>
      </c>
      <c r="B14" s="12" t="s">
        <v>44</v>
      </c>
      <c r="C14" s="13">
        <v>2394850</v>
      </c>
      <c r="D14" s="13"/>
      <c r="E14" s="13">
        <v>2952700</v>
      </c>
      <c r="F14" s="13">
        <v>3694220</v>
      </c>
      <c r="G14" s="13">
        <v>3215610</v>
      </c>
      <c r="H14" s="13">
        <v>4832303</v>
      </c>
      <c r="I14" s="13">
        <v>13461750</v>
      </c>
      <c r="M14" s="12" t="s">
        <v>69</v>
      </c>
      <c r="N14" s="12">
        <v>2021</v>
      </c>
      <c r="O14" s="13">
        <v>5755900</v>
      </c>
      <c r="P14" s="13">
        <v>7057170</v>
      </c>
      <c r="Q14" s="13">
        <v>4608200</v>
      </c>
      <c r="R14" s="13">
        <v>7820730</v>
      </c>
      <c r="S14" s="13">
        <v>7605680</v>
      </c>
      <c r="T14" s="13">
        <v>10235130</v>
      </c>
      <c r="U14" s="13">
        <v>12015560</v>
      </c>
      <c r="V14" s="13">
        <v>6540200</v>
      </c>
      <c r="W14" s="13">
        <v>8674220</v>
      </c>
      <c r="X14" s="13">
        <v>9232142.5</v>
      </c>
      <c r="Y14" s="13">
        <v>9686907.5</v>
      </c>
      <c r="Z14" s="13">
        <v>9848580</v>
      </c>
    </row>
    <row r="15" spans="1:26" x14ac:dyDescent="0.25">
      <c r="A15" s="12">
        <v>2022</v>
      </c>
      <c r="B15" s="12" t="s">
        <v>45</v>
      </c>
      <c r="C15" s="13">
        <v>3832530</v>
      </c>
      <c r="D15" s="13"/>
      <c r="E15" s="13">
        <v>5590450</v>
      </c>
      <c r="F15" s="13">
        <v>8299320</v>
      </c>
      <c r="G15" s="13">
        <v>4620770</v>
      </c>
      <c r="H15" s="13">
        <v>5921110</v>
      </c>
      <c r="I15" s="13">
        <v>5942580</v>
      </c>
      <c r="M15" s="12" t="s">
        <v>69</v>
      </c>
      <c r="N15" s="12">
        <v>2022</v>
      </c>
      <c r="O15" s="13">
        <v>4832303</v>
      </c>
      <c r="P15" s="13">
        <v>5921110</v>
      </c>
      <c r="Q15" s="13">
        <v>11532350</v>
      </c>
      <c r="R15" s="13">
        <v>7860745</v>
      </c>
      <c r="S15" s="13">
        <v>9786800</v>
      </c>
      <c r="T15" s="13">
        <v>7780250</v>
      </c>
      <c r="U15" s="13">
        <v>9800435</v>
      </c>
      <c r="V15" s="13">
        <v>6979223</v>
      </c>
      <c r="W15" s="13">
        <v>7673565</v>
      </c>
      <c r="X15" s="13">
        <v>10785635</v>
      </c>
      <c r="Y15" s="13">
        <v>13298786</v>
      </c>
      <c r="Z15" s="13">
        <v>6494181</v>
      </c>
    </row>
    <row r="16" spans="1:26" x14ac:dyDescent="0.25">
      <c r="A16" s="12">
        <v>2022</v>
      </c>
      <c r="B16" s="12" t="s">
        <v>46</v>
      </c>
      <c r="C16" s="13">
        <v>8613550</v>
      </c>
      <c r="D16" s="13"/>
      <c r="E16" s="13">
        <v>10174650</v>
      </c>
      <c r="F16" s="13">
        <v>18664040</v>
      </c>
      <c r="G16" s="13">
        <v>7959050</v>
      </c>
      <c r="H16" s="13">
        <v>11532350</v>
      </c>
      <c r="I16" s="13">
        <v>14584945</v>
      </c>
      <c r="M16" s="12" t="s">
        <v>69</v>
      </c>
      <c r="N16" s="12">
        <v>2023</v>
      </c>
      <c r="O16" s="13">
        <v>11309908.98</v>
      </c>
      <c r="P16" s="13">
        <v>8433517.7100000009</v>
      </c>
      <c r="Q16" s="13">
        <v>9485608.6500000004</v>
      </c>
      <c r="R16" s="13">
        <v>5154023</v>
      </c>
      <c r="S16" s="13">
        <v>10007083.619999999</v>
      </c>
      <c r="T16" s="13">
        <v>6790543.29</v>
      </c>
      <c r="U16" s="13">
        <v>9040076.75</v>
      </c>
      <c r="V16" s="13">
        <v>11486934.390000001</v>
      </c>
      <c r="W16" s="13">
        <v>8857878.5399999991</v>
      </c>
      <c r="X16" s="13">
        <v>13472476.74</v>
      </c>
      <c r="Y16" s="13">
        <v>4863403.6900000004</v>
      </c>
      <c r="Z16" s="13">
        <v>2020319.96</v>
      </c>
    </row>
    <row r="17" spans="1:26" x14ac:dyDescent="0.25">
      <c r="A17" s="12">
        <v>2022</v>
      </c>
      <c r="B17" s="12" t="s">
        <v>47</v>
      </c>
      <c r="C17" s="13">
        <v>7225450</v>
      </c>
      <c r="D17" s="13"/>
      <c r="E17" s="13">
        <v>7221210</v>
      </c>
      <c r="F17" s="13">
        <v>12094060</v>
      </c>
      <c r="G17" s="13">
        <v>5929140</v>
      </c>
      <c r="H17" s="13">
        <v>7860745</v>
      </c>
      <c r="I17" s="13">
        <v>8007190</v>
      </c>
      <c r="M17" s="12" t="s">
        <v>71</v>
      </c>
      <c r="N17" s="12">
        <v>2021</v>
      </c>
      <c r="O17" s="13">
        <v>9104890</v>
      </c>
      <c r="P17" s="13">
        <v>9281650</v>
      </c>
      <c r="Q17" s="13">
        <v>6375535</v>
      </c>
      <c r="R17" s="13">
        <v>9237940</v>
      </c>
      <c r="S17" s="13">
        <v>12169250</v>
      </c>
      <c r="T17" s="13">
        <v>12350265</v>
      </c>
      <c r="U17" s="13">
        <v>14203850</v>
      </c>
      <c r="V17" s="13">
        <v>6958050</v>
      </c>
      <c r="W17" s="13">
        <v>9713650</v>
      </c>
      <c r="X17" s="13">
        <v>8367380</v>
      </c>
      <c r="Y17" s="13">
        <v>8449720</v>
      </c>
      <c r="Z17" s="13">
        <v>14767152</v>
      </c>
    </row>
    <row r="18" spans="1:26" x14ac:dyDescent="0.25">
      <c r="A18" s="12">
        <v>2022</v>
      </c>
      <c r="B18" s="12" t="s">
        <v>48</v>
      </c>
      <c r="C18" s="13">
        <v>4760010</v>
      </c>
      <c r="D18" s="13"/>
      <c r="E18" s="13">
        <v>7746500</v>
      </c>
      <c r="F18" s="13">
        <v>12499240</v>
      </c>
      <c r="G18" s="13">
        <v>6628700</v>
      </c>
      <c r="H18" s="13">
        <v>9786800</v>
      </c>
      <c r="I18" s="13">
        <v>11189190</v>
      </c>
      <c r="M18" s="12" t="s">
        <v>71</v>
      </c>
      <c r="N18" s="12">
        <v>2022</v>
      </c>
      <c r="O18" s="13">
        <v>13461750</v>
      </c>
      <c r="P18" s="13">
        <v>5942580</v>
      </c>
      <c r="Q18" s="13">
        <v>14584945</v>
      </c>
      <c r="R18" s="13">
        <v>8007190</v>
      </c>
      <c r="S18" s="13">
        <v>11189190</v>
      </c>
      <c r="T18" s="13">
        <v>8184390</v>
      </c>
      <c r="U18" s="13">
        <v>14294649</v>
      </c>
      <c r="V18" s="13">
        <v>3541956</v>
      </c>
      <c r="W18" s="13">
        <v>4977409</v>
      </c>
      <c r="X18" s="13">
        <v>9460195</v>
      </c>
      <c r="Y18" s="13">
        <v>12836935</v>
      </c>
      <c r="Z18" s="13">
        <v>4643282</v>
      </c>
    </row>
    <row r="19" spans="1:26" x14ac:dyDescent="0.25">
      <c r="A19" s="12">
        <v>2022</v>
      </c>
      <c r="B19" s="12" t="s">
        <v>49</v>
      </c>
      <c r="C19" s="13">
        <v>5876410</v>
      </c>
      <c r="D19" s="13"/>
      <c r="E19" s="13">
        <v>6892900</v>
      </c>
      <c r="F19" s="13">
        <v>10243450</v>
      </c>
      <c r="G19" s="13">
        <v>5286600</v>
      </c>
      <c r="H19" s="13">
        <v>7780250</v>
      </c>
      <c r="I19" s="13">
        <v>8184390</v>
      </c>
      <c r="M19" s="12" t="s">
        <v>71</v>
      </c>
      <c r="N19" s="12">
        <v>2023</v>
      </c>
      <c r="O19" s="13">
        <v>6071826.8300000001</v>
      </c>
      <c r="P19" s="13">
        <v>7405321</v>
      </c>
      <c r="Q19" s="13">
        <v>9535172.1199999992</v>
      </c>
      <c r="R19" s="13">
        <v>2017358.9</v>
      </c>
      <c r="S19" s="13">
        <v>9511902.8200000003</v>
      </c>
      <c r="T19" s="13">
        <v>6104853.4199999999</v>
      </c>
      <c r="U19" s="13">
        <v>5502956.29</v>
      </c>
      <c r="V19" s="13">
        <v>16109247.93</v>
      </c>
      <c r="W19" s="13">
        <v>13889047.800000001</v>
      </c>
      <c r="X19" s="13">
        <v>18481845.32</v>
      </c>
      <c r="Y19" s="13">
        <v>6069136.9400000004</v>
      </c>
      <c r="Z19" s="13">
        <v>209403.63</v>
      </c>
    </row>
    <row r="20" spans="1:26" x14ac:dyDescent="0.25">
      <c r="A20" s="12">
        <v>2022</v>
      </c>
      <c r="B20" s="12" t="s">
        <v>50</v>
      </c>
      <c r="C20" s="13">
        <v>6397144</v>
      </c>
      <c r="D20" s="13"/>
      <c r="E20" s="13">
        <v>9811171</v>
      </c>
      <c r="F20" s="13">
        <v>15048068</v>
      </c>
      <c r="G20" s="13">
        <v>7606115</v>
      </c>
      <c r="H20" s="13">
        <v>9800435</v>
      </c>
      <c r="I20" s="13">
        <v>14294649</v>
      </c>
    </row>
    <row r="21" spans="1:26" x14ac:dyDescent="0.25">
      <c r="A21" s="12">
        <v>2022</v>
      </c>
      <c r="B21" s="12" t="s">
        <v>51</v>
      </c>
      <c r="C21" s="13">
        <v>4202766</v>
      </c>
      <c r="D21" s="13"/>
      <c r="E21" s="13">
        <v>6512888</v>
      </c>
      <c r="F21" s="13">
        <v>10818039</v>
      </c>
      <c r="G21" s="13">
        <v>4808206</v>
      </c>
      <c r="H21" s="13">
        <v>6979223</v>
      </c>
      <c r="I21" s="13">
        <v>3541956</v>
      </c>
    </row>
    <row r="22" spans="1:26" x14ac:dyDescent="0.25">
      <c r="A22" s="12">
        <v>2022</v>
      </c>
      <c r="B22" s="12" t="s">
        <v>52</v>
      </c>
      <c r="C22" s="13">
        <v>5124444</v>
      </c>
      <c r="D22" s="13"/>
      <c r="E22" s="13">
        <v>8651618</v>
      </c>
      <c r="F22" s="13">
        <v>11255228</v>
      </c>
      <c r="G22" s="13">
        <v>6846544</v>
      </c>
      <c r="H22" s="13">
        <v>7673565</v>
      </c>
      <c r="I22" s="13">
        <v>4977409</v>
      </c>
      <c r="O22" s="13"/>
      <c r="P22" s="13"/>
    </row>
    <row r="23" spans="1:26" x14ac:dyDescent="0.25">
      <c r="A23" s="12">
        <v>2022</v>
      </c>
      <c r="B23" s="12" t="s">
        <v>53</v>
      </c>
      <c r="C23" s="13">
        <v>6237484</v>
      </c>
      <c r="D23" s="13"/>
      <c r="E23" s="13">
        <v>8931412</v>
      </c>
      <c r="F23" s="13">
        <v>12623859</v>
      </c>
      <c r="G23" s="13">
        <v>6364749</v>
      </c>
      <c r="H23" s="13">
        <v>10785635</v>
      </c>
      <c r="I23" s="13">
        <v>9460195</v>
      </c>
    </row>
    <row r="24" spans="1:26" x14ac:dyDescent="0.25">
      <c r="A24" s="12">
        <v>2022</v>
      </c>
      <c r="B24" s="12" t="s">
        <v>54</v>
      </c>
      <c r="C24" s="13">
        <v>7706837</v>
      </c>
      <c r="D24" s="13"/>
      <c r="E24" s="13">
        <v>14543334</v>
      </c>
      <c r="F24" s="13">
        <v>19767900</v>
      </c>
      <c r="G24" s="13">
        <v>10130825</v>
      </c>
      <c r="H24" s="13">
        <v>13298786</v>
      </c>
      <c r="I24" s="13">
        <v>12836935</v>
      </c>
    </row>
    <row r="25" spans="1:26" x14ac:dyDescent="0.25">
      <c r="A25" s="12">
        <v>2022</v>
      </c>
      <c r="B25" s="12" t="s">
        <v>55</v>
      </c>
      <c r="C25" s="13">
        <v>4794761</v>
      </c>
      <c r="D25" s="13"/>
      <c r="E25" s="13">
        <v>7842852</v>
      </c>
      <c r="F25" s="13">
        <v>10354928</v>
      </c>
      <c r="G25" s="13">
        <v>16124555</v>
      </c>
      <c r="H25" s="13">
        <v>6494181</v>
      </c>
      <c r="I25" s="13">
        <v>4643282</v>
      </c>
    </row>
    <row r="26" spans="1:26" x14ac:dyDescent="0.25">
      <c r="A26">
        <v>2023</v>
      </c>
      <c r="B26" s="12" t="s">
        <v>30</v>
      </c>
      <c r="C26" s="13">
        <v>4227735.54</v>
      </c>
      <c r="D26" s="13"/>
      <c r="E26" s="13">
        <v>3747179.1</v>
      </c>
      <c r="F26" s="13">
        <v>9094530.6300000008</v>
      </c>
      <c r="G26" s="13">
        <v>4652171.34</v>
      </c>
      <c r="H26" s="13">
        <v>11309908.98</v>
      </c>
      <c r="I26" s="13">
        <v>6071826.8300000001</v>
      </c>
    </row>
    <row r="27" spans="1:26" x14ac:dyDescent="0.25">
      <c r="A27" s="12">
        <v>2023</v>
      </c>
      <c r="B27" s="12" t="s">
        <v>31</v>
      </c>
      <c r="C27" s="13">
        <v>3762899.77</v>
      </c>
      <c r="D27" s="13"/>
      <c r="E27" s="13">
        <v>4618495.09</v>
      </c>
      <c r="F27" s="13">
        <v>7551111.75</v>
      </c>
      <c r="G27" s="13">
        <v>4667916.5999999996</v>
      </c>
      <c r="H27" s="13">
        <v>8433517.7100000009</v>
      </c>
      <c r="I27" s="13">
        <v>7405321</v>
      </c>
    </row>
    <row r="28" spans="1:26" x14ac:dyDescent="0.25">
      <c r="A28" s="12">
        <v>2023</v>
      </c>
      <c r="B28" s="12" t="s">
        <v>32</v>
      </c>
      <c r="C28" s="13">
        <v>6200067.3399999999</v>
      </c>
      <c r="D28" s="13"/>
      <c r="E28" s="13">
        <v>6934528.0800000001</v>
      </c>
      <c r="F28" s="13">
        <v>9863378.6899999995</v>
      </c>
      <c r="G28" s="13">
        <v>5134403.17</v>
      </c>
      <c r="H28" s="13">
        <v>9485608.6500000004</v>
      </c>
      <c r="I28" s="13">
        <v>9535172.1199999992</v>
      </c>
    </row>
    <row r="29" spans="1:26" x14ac:dyDescent="0.25">
      <c r="A29" s="12">
        <v>2023</v>
      </c>
      <c r="B29" s="12" t="s">
        <v>33</v>
      </c>
      <c r="C29" s="13">
        <v>4448704.75</v>
      </c>
      <c r="D29" s="13"/>
      <c r="E29" s="13">
        <v>4586474.07</v>
      </c>
      <c r="F29" s="13">
        <v>6911990.9299999997</v>
      </c>
      <c r="G29" s="13">
        <v>3973557.44</v>
      </c>
      <c r="H29" s="13">
        <v>5154023</v>
      </c>
      <c r="I29" s="13">
        <v>2017358.9</v>
      </c>
    </row>
    <row r="30" spans="1:26" x14ac:dyDescent="0.25">
      <c r="A30" s="12">
        <v>2023</v>
      </c>
      <c r="B30" s="12" t="s">
        <v>34</v>
      </c>
      <c r="C30" s="13">
        <v>6293228.2300000004</v>
      </c>
      <c r="D30" s="13"/>
      <c r="E30" s="13">
        <v>7492295.5999999996</v>
      </c>
      <c r="F30" s="13">
        <v>10346437.449999999</v>
      </c>
      <c r="G30" s="13">
        <v>6574589.8099999996</v>
      </c>
      <c r="H30" s="13">
        <v>10007083.619999999</v>
      </c>
      <c r="I30" s="13">
        <v>9511902.8200000003</v>
      </c>
    </row>
    <row r="31" spans="1:26" x14ac:dyDescent="0.25">
      <c r="A31" s="12">
        <v>2023</v>
      </c>
      <c r="B31" s="12" t="s">
        <v>35</v>
      </c>
      <c r="C31" s="13">
        <v>4259017.84</v>
      </c>
      <c r="D31" s="13"/>
      <c r="E31" s="13">
        <v>3913409.12</v>
      </c>
      <c r="F31" s="13">
        <v>7081414.46</v>
      </c>
      <c r="G31" s="13">
        <v>3415856.68</v>
      </c>
      <c r="H31" s="13">
        <v>6790543.29</v>
      </c>
      <c r="I31" s="13">
        <v>6104853.4199999999</v>
      </c>
    </row>
    <row r="32" spans="1:26" x14ac:dyDescent="0.25">
      <c r="A32" s="12">
        <v>2023</v>
      </c>
      <c r="B32" s="12" t="s">
        <v>36</v>
      </c>
      <c r="C32" s="13">
        <v>4433568.22</v>
      </c>
      <c r="D32" s="13"/>
      <c r="E32" s="13">
        <v>6287420.7999999998</v>
      </c>
      <c r="F32" s="13">
        <v>10281234.029999999</v>
      </c>
      <c r="G32" s="13">
        <v>4287953.25</v>
      </c>
      <c r="H32" s="13">
        <v>9040076.75</v>
      </c>
      <c r="I32" s="13">
        <v>5502956.29</v>
      </c>
    </row>
    <row r="33" spans="1:9" x14ac:dyDescent="0.25">
      <c r="A33" s="12">
        <v>2023</v>
      </c>
      <c r="B33" s="12" t="s">
        <v>37</v>
      </c>
      <c r="C33" s="13">
        <v>6266676.6600000001</v>
      </c>
      <c r="D33" s="13"/>
      <c r="E33" s="13">
        <v>5316240.83</v>
      </c>
      <c r="F33" s="13">
        <v>14141571.73</v>
      </c>
      <c r="G33" s="13">
        <v>5862074.54</v>
      </c>
      <c r="H33" s="13">
        <v>11486934.390000001</v>
      </c>
      <c r="I33" s="13">
        <v>16109247.93</v>
      </c>
    </row>
    <row r="34" spans="1:9" x14ac:dyDescent="0.25">
      <c r="A34" s="12">
        <v>2023</v>
      </c>
      <c r="B34" s="12" t="s">
        <v>38</v>
      </c>
      <c r="C34" s="13">
        <v>5039536.3499999996</v>
      </c>
      <c r="D34" s="13"/>
      <c r="E34" s="13">
        <v>3753492.79</v>
      </c>
      <c r="F34" s="13">
        <v>8067696.7999999998</v>
      </c>
      <c r="G34" s="13">
        <v>3368533.15</v>
      </c>
      <c r="H34" s="13">
        <v>8857878.5399999991</v>
      </c>
      <c r="I34" s="13">
        <v>13889047.800000001</v>
      </c>
    </row>
    <row r="35" spans="1:9" x14ac:dyDescent="0.25">
      <c r="A35" s="12">
        <v>2023</v>
      </c>
      <c r="B35" s="12" t="s">
        <v>39</v>
      </c>
      <c r="C35" s="13">
        <v>8608688.0899999999</v>
      </c>
      <c r="D35" s="13"/>
      <c r="E35" s="13">
        <v>7513412.0999999996</v>
      </c>
      <c r="F35" s="13">
        <v>13946489.99</v>
      </c>
      <c r="G35" s="13">
        <v>6625791.6100000003</v>
      </c>
      <c r="H35" s="13">
        <v>13472476.74</v>
      </c>
      <c r="I35" s="13">
        <v>18481845.32</v>
      </c>
    </row>
    <row r="36" spans="1:9" x14ac:dyDescent="0.25">
      <c r="A36" s="12">
        <v>2023</v>
      </c>
      <c r="B36" s="12" t="s">
        <v>40</v>
      </c>
      <c r="C36" s="13">
        <v>2493547.83</v>
      </c>
      <c r="D36" s="13"/>
      <c r="E36" s="13">
        <v>2147661.44</v>
      </c>
      <c r="F36" s="13">
        <v>4046886.76</v>
      </c>
      <c r="G36" s="13">
        <v>3712100.73</v>
      </c>
      <c r="H36" s="13">
        <v>4863403.6900000004</v>
      </c>
      <c r="I36" s="13">
        <v>6069136.9400000004</v>
      </c>
    </row>
    <row r="37" spans="1:9" x14ac:dyDescent="0.25">
      <c r="A37" s="12">
        <v>2023</v>
      </c>
      <c r="B37" s="12" t="s">
        <v>41</v>
      </c>
      <c r="C37" s="13">
        <v>1033554.81</v>
      </c>
      <c r="D37" s="13"/>
      <c r="E37" s="13">
        <v>1515585.89</v>
      </c>
      <c r="F37" s="13">
        <v>1762985.13</v>
      </c>
      <c r="G37" s="13">
        <v>967533.69</v>
      </c>
      <c r="H37" s="13">
        <v>2020319.96</v>
      </c>
      <c r="I37" s="13">
        <v>209403.63</v>
      </c>
    </row>
    <row r="59" spans="6:19" x14ac:dyDescent="0.25">
      <c r="S59" s="12"/>
    </row>
    <row r="60" spans="6:19" s="12" customFormat="1" x14ac:dyDescent="0.25">
      <c r="F60" s="13"/>
      <c r="G60" s="13"/>
    </row>
    <row r="61" spans="6:19" s="12" customFormat="1" x14ac:dyDescent="0.25">
      <c r="F61" s="13"/>
      <c r="G61" s="13"/>
    </row>
    <row r="62" spans="6:19" s="12" customFormat="1" x14ac:dyDescent="0.25">
      <c r="F62" s="13"/>
      <c r="G62" s="13"/>
    </row>
    <row r="63" spans="6:19" s="12" customFormat="1" x14ac:dyDescent="0.25">
      <c r="F63" s="13"/>
      <c r="G63" s="13"/>
    </row>
    <row r="64" spans="6:19" s="12" customFormat="1" x14ac:dyDescent="0.25">
      <c r="F64" s="13"/>
      <c r="G64" s="13"/>
    </row>
    <row r="65" spans="6:7" s="12" customFormat="1" x14ac:dyDescent="0.25">
      <c r="F65" s="13"/>
      <c r="G65" s="13"/>
    </row>
    <row r="66" spans="6:7" s="12" customFormat="1" x14ac:dyDescent="0.25">
      <c r="F66" s="13"/>
      <c r="G66" s="13"/>
    </row>
    <row r="67" spans="6:7" s="12" customFormat="1" x14ac:dyDescent="0.25">
      <c r="F67" s="13"/>
      <c r="G67" s="13"/>
    </row>
    <row r="68" spans="6:7" s="12" customFormat="1" x14ac:dyDescent="0.25">
      <c r="F68" s="13"/>
      <c r="G68" s="13"/>
    </row>
    <row r="69" spans="6:7" s="12" customFormat="1" x14ac:dyDescent="0.25">
      <c r="F69" s="13"/>
      <c r="G69" s="13"/>
    </row>
    <row r="70" spans="6:7" s="12" customFormat="1" x14ac:dyDescent="0.25">
      <c r="F70" s="13"/>
      <c r="G70" s="13"/>
    </row>
    <row r="71" spans="6:7" s="12" customFormat="1" x14ac:dyDescent="0.25">
      <c r="F71" s="13"/>
      <c r="G71" s="13"/>
    </row>
    <row r="72" spans="6:7" s="12" customFormat="1" x14ac:dyDescent="0.25">
      <c r="F72" s="13"/>
      <c r="G72" s="13"/>
    </row>
    <row r="73" spans="6:7" s="12" customFormat="1" x14ac:dyDescent="0.25">
      <c r="F73" s="13"/>
      <c r="G73" s="13"/>
    </row>
    <row r="74" spans="6:7" s="12" customFormat="1" x14ac:dyDescent="0.25">
      <c r="F74" s="13"/>
      <c r="G74" s="13"/>
    </row>
    <row r="75" spans="6:7" s="12" customFormat="1" x14ac:dyDescent="0.25">
      <c r="F75" s="13"/>
      <c r="G75" s="13"/>
    </row>
    <row r="76" spans="6:7" s="12" customFormat="1" x14ac:dyDescent="0.25">
      <c r="F76" s="13"/>
      <c r="G76" s="13"/>
    </row>
    <row r="77" spans="6:7" s="12" customFormat="1" x14ac:dyDescent="0.25">
      <c r="F77" s="13"/>
      <c r="G77" s="13"/>
    </row>
    <row r="78" spans="6:7" s="12" customFormat="1" x14ac:dyDescent="0.25">
      <c r="F78" s="13"/>
      <c r="G78" s="13"/>
    </row>
    <row r="79" spans="6:7" s="12" customFormat="1" x14ac:dyDescent="0.25">
      <c r="F79" s="13"/>
      <c r="G79" s="13"/>
    </row>
    <row r="80" spans="6:7" s="12" customFormat="1" x14ac:dyDescent="0.25">
      <c r="F80" s="13"/>
      <c r="G80" s="13"/>
    </row>
    <row r="81" spans="6:19" s="12" customFormat="1" x14ac:dyDescent="0.25">
      <c r="F81" s="13"/>
      <c r="G81" s="13"/>
    </row>
    <row r="82" spans="6:19" s="12" customFormat="1" x14ac:dyDescent="0.25">
      <c r="F82" s="13"/>
      <c r="G82" s="13"/>
    </row>
    <row r="83" spans="6:19" s="12" customFormat="1" x14ac:dyDescent="0.25">
      <c r="F83" s="13"/>
      <c r="G83" s="13"/>
      <c r="S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Views>
    <sheetView workbookViewId="0">
      <selection activeCell="F1" sqref="F1"/>
    </sheetView>
  </sheetViews>
  <sheetFormatPr defaultColWidth="11.85546875" defaultRowHeight="15" x14ac:dyDescent="0.25"/>
  <sheetData>
    <row r="1" spans="1:12" x14ac:dyDescent="0.25">
      <c r="A1" s="14" t="s">
        <v>6</v>
      </c>
      <c r="B1" s="14" t="s">
        <v>7</v>
      </c>
      <c r="C1" s="21" t="s">
        <v>57</v>
      </c>
      <c r="D1" s="21" t="s">
        <v>13</v>
      </c>
    </row>
    <row r="2" spans="1:12" x14ac:dyDescent="0.25">
      <c r="A2" s="12" t="s">
        <v>70</v>
      </c>
      <c r="B2" s="13">
        <v>2021</v>
      </c>
      <c r="C2" s="13" t="s">
        <v>30</v>
      </c>
      <c r="D2" s="13">
        <v>4656250</v>
      </c>
    </row>
    <row r="3" spans="1:12" x14ac:dyDescent="0.25">
      <c r="A3" s="12" t="s">
        <v>70</v>
      </c>
      <c r="B3" s="13">
        <v>2021</v>
      </c>
      <c r="C3" s="13" t="s">
        <v>31</v>
      </c>
      <c r="D3" s="13">
        <v>5991040</v>
      </c>
    </row>
    <row r="4" spans="1:12" x14ac:dyDescent="0.25">
      <c r="A4" s="12" t="s">
        <v>70</v>
      </c>
      <c r="B4" s="13">
        <v>2021</v>
      </c>
      <c r="C4" s="13" t="s">
        <v>32</v>
      </c>
      <c r="D4" s="13">
        <v>4273865</v>
      </c>
    </row>
    <row r="5" spans="1:12" x14ac:dyDescent="0.25">
      <c r="A5" s="12" t="s">
        <v>70</v>
      </c>
      <c r="B5" s="13">
        <v>2021</v>
      </c>
      <c r="C5" s="13" t="s">
        <v>33</v>
      </c>
      <c r="D5" s="13">
        <v>5222850</v>
      </c>
    </row>
    <row r="6" spans="1:12" x14ac:dyDescent="0.25">
      <c r="A6" s="12" t="s">
        <v>70</v>
      </c>
      <c r="B6" s="13">
        <v>2021</v>
      </c>
      <c r="C6" s="13" t="s">
        <v>34</v>
      </c>
      <c r="D6" s="13">
        <v>6894630</v>
      </c>
    </row>
    <row r="7" spans="1:12" x14ac:dyDescent="0.25">
      <c r="A7" s="12" t="s">
        <v>70</v>
      </c>
      <c r="B7" s="13">
        <v>2021</v>
      </c>
      <c r="C7" s="13" t="s">
        <v>35</v>
      </c>
      <c r="D7" s="13">
        <v>6464950</v>
      </c>
    </row>
    <row r="8" spans="1:12" x14ac:dyDescent="0.25">
      <c r="A8" s="12" t="s">
        <v>70</v>
      </c>
      <c r="B8" s="13">
        <v>2021</v>
      </c>
      <c r="C8" s="13" t="s">
        <v>36</v>
      </c>
      <c r="D8" s="13">
        <v>8666700</v>
      </c>
      <c r="L8" s="12"/>
    </row>
    <row r="9" spans="1:12" x14ac:dyDescent="0.25">
      <c r="A9" s="12" t="s">
        <v>70</v>
      </c>
      <c r="B9" s="13">
        <v>2021</v>
      </c>
      <c r="C9" s="13" t="s">
        <v>37</v>
      </c>
      <c r="D9" s="13">
        <v>3855000</v>
      </c>
    </row>
    <row r="10" spans="1:12" x14ac:dyDescent="0.25">
      <c r="A10" s="12" t="s">
        <v>70</v>
      </c>
      <c r="B10" s="13">
        <v>2021</v>
      </c>
      <c r="C10" s="13" t="s">
        <v>38</v>
      </c>
      <c r="D10" s="13">
        <v>5921540</v>
      </c>
    </row>
    <row r="11" spans="1:12" x14ac:dyDescent="0.25">
      <c r="A11" s="12" t="s">
        <v>70</v>
      </c>
      <c r="B11" s="13">
        <v>2021</v>
      </c>
      <c r="C11" s="13" t="s">
        <v>39</v>
      </c>
      <c r="D11" s="13">
        <v>5412887.5</v>
      </c>
    </row>
    <row r="12" spans="1:12" x14ac:dyDescent="0.25">
      <c r="A12" s="12" t="s">
        <v>70</v>
      </c>
      <c r="B12" s="13">
        <v>2021</v>
      </c>
      <c r="C12" s="13" t="s">
        <v>40</v>
      </c>
      <c r="D12" s="13">
        <v>5881390</v>
      </c>
    </row>
    <row r="13" spans="1:12" x14ac:dyDescent="0.25">
      <c r="A13" s="12" t="s">
        <v>70</v>
      </c>
      <c r="B13" s="13">
        <v>2021</v>
      </c>
      <c r="C13" t="s">
        <v>41</v>
      </c>
      <c r="D13" s="13">
        <v>6004690</v>
      </c>
    </row>
    <row r="14" spans="1:12" x14ac:dyDescent="0.25">
      <c r="A14" s="12" t="s">
        <v>70</v>
      </c>
      <c r="B14" s="13">
        <v>2022</v>
      </c>
      <c r="C14" s="13" t="s">
        <v>30</v>
      </c>
      <c r="D14" s="13">
        <v>2394850</v>
      </c>
    </row>
    <row r="15" spans="1:12" x14ac:dyDescent="0.25">
      <c r="A15" s="12" t="s">
        <v>70</v>
      </c>
      <c r="B15" s="13">
        <v>2022</v>
      </c>
      <c r="C15" s="13" t="s">
        <v>31</v>
      </c>
      <c r="D15" s="13">
        <v>3832530</v>
      </c>
    </row>
    <row r="16" spans="1:12" x14ac:dyDescent="0.25">
      <c r="A16" s="12" t="s">
        <v>70</v>
      </c>
      <c r="B16" s="13">
        <v>2022</v>
      </c>
      <c r="C16" s="13" t="s">
        <v>32</v>
      </c>
      <c r="D16" s="13">
        <v>8613550</v>
      </c>
    </row>
    <row r="17" spans="1:4" x14ac:dyDescent="0.25">
      <c r="A17" s="12" t="s">
        <v>70</v>
      </c>
      <c r="B17" s="13">
        <v>2022</v>
      </c>
      <c r="C17" s="13" t="s">
        <v>33</v>
      </c>
      <c r="D17" s="13">
        <v>7225450</v>
      </c>
    </row>
    <row r="18" spans="1:4" x14ac:dyDescent="0.25">
      <c r="A18" s="12" t="s">
        <v>70</v>
      </c>
      <c r="B18" s="13">
        <v>2022</v>
      </c>
      <c r="C18" s="13" t="s">
        <v>34</v>
      </c>
      <c r="D18" s="13">
        <v>4760010</v>
      </c>
    </row>
    <row r="19" spans="1:4" x14ac:dyDescent="0.25">
      <c r="A19" s="12" t="s">
        <v>70</v>
      </c>
      <c r="B19" s="13">
        <v>2022</v>
      </c>
      <c r="C19" s="13" t="s">
        <v>35</v>
      </c>
      <c r="D19" s="13">
        <v>5876410</v>
      </c>
    </row>
    <row r="20" spans="1:4" x14ac:dyDescent="0.25">
      <c r="A20" s="12" t="s">
        <v>70</v>
      </c>
      <c r="B20" s="13">
        <v>2022</v>
      </c>
      <c r="C20" s="13" t="s">
        <v>36</v>
      </c>
      <c r="D20" s="13">
        <v>6397144</v>
      </c>
    </row>
    <row r="21" spans="1:4" x14ac:dyDescent="0.25">
      <c r="A21" s="12" t="s">
        <v>70</v>
      </c>
      <c r="B21" s="13">
        <v>2022</v>
      </c>
      <c r="C21" s="13" t="s">
        <v>37</v>
      </c>
      <c r="D21" s="13">
        <v>4202766</v>
      </c>
    </row>
    <row r="22" spans="1:4" x14ac:dyDescent="0.25">
      <c r="A22" s="12" t="s">
        <v>70</v>
      </c>
      <c r="B22" s="13">
        <v>2022</v>
      </c>
      <c r="C22" s="13" t="s">
        <v>38</v>
      </c>
      <c r="D22" s="13">
        <v>5124444</v>
      </c>
    </row>
    <row r="23" spans="1:4" x14ac:dyDescent="0.25">
      <c r="A23" s="12" t="s">
        <v>70</v>
      </c>
      <c r="B23" s="13">
        <v>2022</v>
      </c>
      <c r="C23" s="13" t="s">
        <v>39</v>
      </c>
      <c r="D23" s="13">
        <v>6237484</v>
      </c>
    </row>
    <row r="24" spans="1:4" x14ac:dyDescent="0.25">
      <c r="A24" s="12" t="s">
        <v>70</v>
      </c>
      <c r="B24" s="13">
        <v>2022</v>
      </c>
      <c r="C24" s="13" t="s">
        <v>40</v>
      </c>
      <c r="D24" s="13">
        <v>7706837</v>
      </c>
    </row>
    <row r="25" spans="1:4" x14ac:dyDescent="0.25">
      <c r="A25" s="12" t="s">
        <v>70</v>
      </c>
      <c r="B25" s="13">
        <v>2022</v>
      </c>
      <c r="C25" s="12" t="s">
        <v>41</v>
      </c>
      <c r="D25" s="13">
        <v>4794761</v>
      </c>
    </row>
    <row r="26" spans="1:4" x14ac:dyDescent="0.25">
      <c r="A26" s="12" t="s">
        <v>70</v>
      </c>
      <c r="B26">
        <v>2023</v>
      </c>
      <c r="C26" s="13" t="s">
        <v>30</v>
      </c>
      <c r="D26" s="13">
        <v>4227735.54</v>
      </c>
    </row>
    <row r="27" spans="1:4" x14ac:dyDescent="0.25">
      <c r="A27" s="12" t="s">
        <v>70</v>
      </c>
      <c r="B27" s="12">
        <v>2023</v>
      </c>
      <c r="C27" s="13" t="s">
        <v>31</v>
      </c>
      <c r="D27" s="13">
        <v>3762899.77</v>
      </c>
    </row>
    <row r="28" spans="1:4" x14ac:dyDescent="0.25">
      <c r="A28" s="12" t="s">
        <v>70</v>
      </c>
      <c r="B28" s="12">
        <v>2023</v>
      </c>
      <c r="C28" s="13" t="s">
        <v>32</v>
      </c>
      <c r="D28" s="13">
        <v>6200067.3399999999</v>
      </c>
    </row>
    <row r="29" spans="1:4" x14ac:dyDescent="0.25">
      <c r="A29" s="12" t="s">
        <v>70</v>
      </c>
      <c r="B29" s="12">
        <v>2023</v>
      </c>
      <c r="C29" s="13" t="s">
        <v>33</v>
      </c>
      <c r="D29" s="13">
        <v>4448704.75</v>
      </c>
    </row>
    <row r="30" spans="1:4" x14ac:dyDescent="0.25">
      <c r="A30" s="12" t="s">
        <v>70</v>
      </c>
      <c r="B30" s="12">
        <v>2023</v>
      </c>
      <c r="C30" s="13" t="s">
        <v>34</v>
      </c>
      <c r="D30" s="13">
        <v>6293228.2300000004</v>
      </c>
    </row>
    <row r="31" spans="1:4" x14ac:dyDescent="0.25">
      <c r="A31" s="12" t="s">
        <v>70</v>
      </c>
      <c r="B31" s="12">
        <v>2023</v>
      </c>
      <c r="C31" s="13" t="s">
        <v>35</v>
      </c>
      <c r="D31" s="13">
        <v>4259017.84</v>
      </c>
    </row>
    <row r="32" spans="1:4" x14ac:dyDescent="0.25">
      <c r="A32" s="12" t="s">
        <v>70</v>
      </c>
      <c r="B32" s="12">
        <v>2023</v>
      </c>
      <c r="C32" s="13" t="s">
        <v>36</v>
      </c>
      <c r="D32" s="13">
        <v>4433568.22</v>
      </c>
    </row>
    <row r="33" spans="1:4" x14ac:dyDescent="0.25">
      <c r="A33" s="12" t="s">
        <v>70</v>
      </c>
      <c r="B33" s="12">
        <v>2023</v>
      </c>
      <c r="C33" s="13" t="s">
        <v>37</v>
      </c>
      <c r="D33" s="13">
        <v>6266676.6600000001</v>
      </c>
    </row>
    <row r="34" spans="1:4" x14ac:dyDescent="0.25">
      <c r="A34" s="12" t="s">
        <v>70</v>
      </c>
      <c r="B34" s="12">
        <v>2023</v>
      </c>
      <c r="C34" s="13" t="s">
        <v>38</v>
      </c>
      <c r="D34" s="13">
        <v>5039536.3499999996</v>
      </c>
    </row>
    <row r="35" spans="1:4" x14ac:dyDescent="0.25">
      <c r="A35" s="12" t="s">
        <v>70</v>
      </c>
      <c r="B35" s="12">
        <v>2023</v>
      </c>
      <c r="C35" s="13" t="s">
        <v>39</v>
      </c>
      <c r="D35" s="13">
        <v>8608688.0899999999</v>
      </c>
    </row>
    <row r="36" spans="1:4" x14ac:dyDescent="0.25">
      <c r="A36" s="12" t="s">
        <v>70</v>
      </c>
      <c r="B36" s="12">
        <v>2023</v>
      </c>
      <c r="C36" s="13" t="s">
        <v>40</v>
      </c>
      <c r="D36" s="13">
        <v>2493547.83</v>
      </c>
    </row>
    <row r="37" spans="1:4" x14ac:dyDescent="0.25">
      <c r="A37" s="12" t="s">
        <v>70</v>
      </c>
      <c r="B37" s="12">
        <v>2023</v>
      </c>
      <c r="C37" s="12" t="s">
        <v>41</v>
      </c>
      <c r="D37" s="13">
        <v>1033554.81</v>
      </c>
    </row>
    <row r="38" spans="1:4" x14ac:dyDescent="0.25">
      <c r="A38" s="12" t="s">
        <v>73</v>
      </c>
      <c r="B38">
        <v>2021</v>
      </c>
      <c r="C38" s="13" t="s">
        <v>30</v>
      </c>
      <c r="D38" s="13">
        <v>3996050</v>
      </c>
    </row>
    <row r="39" spans="1:4" x14ac:dyDescent="0.25">
      <c r="A39" s="12" t="s">
        <v>73</v>
      </c>
      <c r="B39" s="12">
        <v>2021</v>
      </c>
      <c r="C39" s="13" t="s">
        <v>31</v>
      </c>
      <c r="D39" s="13">
        <v>5391365</v>
      </c>
    </row>
    <row r="40" spans="1:4" x14ac:dyDescent="0.25">
      <c r="A40" s="12" t="s">
        <v>73</v>
      </c>
      <c r="B40" s="12">
        <v>2021</v>
      </c>
      <c r="C40" s="13" t="s">
        <v>32</v>
      </c>
      <c r="D40" s="13">
        <v>3818960</v>
      </c>
    </row>
    <row r="41" spans="1:4" x14ac:dyDescent="0.25">
      <c r="A41" s="12" t="s">
        <v>73</v>
      </c>
      <c r="B41" s="12">
        <v>2021</v>
      </c>
      <c r="C41" s="13" t="s">
        <v>33</v>
      </c>
      <c r="D41" s="13">
        <v>6734570</v>
      </c>
    </row>
    <row r="42" spans="1:4" x14ac:dyDescent="0.25">
      <c r="A42" s="12" t="s">
        <v>73</v>
      </c>
      <c r="B42" s="12">
        <v>2021</v>
      </c>
      <c r="C42" s="13" t="s">
        <v>34</v>
      </c>
      <c r="D42" s="13">
        <v>5880510</v>
      </c>
    </row>
    <row r="43" spans="1:4" x14ac:dyDescent="0.25">
      <c r="A43" s="12" t="s">
        <v>73</v>
      </c>
      <c r="B43" s="12">
        <v>2021</v>
      </c>
      <c r="C43" s="13" t="s">
        <v>35</v>
      </c>
      <c r="D43" s="13">
        <v>6778000</v>
      </c>
    </row>
    <row r="44" spans="1:4" x14ac:dyDescent="0.25">
      <c r="A44" s="12" t="s">
        <v>73</v>
      </c>
      <c r="B44" s="12">
        <v>2021</v>
      </c>
      <c r="C44" s="13" t="s">
        <v>36</v>
      </c>
      <c r="D44" s="13">
        <v>6870290</v>
      </c>
    </row>
    <row r="45" spans="1:4" x14ac:dyDescent="0.25">
      <c r="A45" s="12" t="s">
        <v>73</v>
      </c>
      <c r="B45" s="12">
        <v>2021</v>
      </c>
      <c r="C45" s="13" t="s">
        <v>37</v>
      </c>
      <c r="D45" s="13">
        <v>3435120</v>
      </c>
    </row>
    <row r="46" spans="1:4" x14ac:dyDescent="0.25">
      <c r="A46" s="12" t="s">
        <v>73</v>
      </c>
      <c r="B46" s="12">
        <v>2021</v>
      </c>
      <c r="C46" s="13" t="s">
        <v>38</v>
      </c>
      <c r="D46" s="13">
        <v>6455810</v>
      </c>
    </row>
    <row r="47" spans="1:4" x14ac:dyDescent="0.25">
      <c r="A47" s="12" t="s">
        <v>73</v>
      </c>
      <c r="B47" s="12">
        <v>2021</v>
      </c>
      <c r="C47" s="13" t="s">
        <v>39</v>
      </c>
      <c r="D47" s="13">
        <v>5362250</v>
      </c>
    </row>
    <row r="48" spans="1:4" x14ac:dyDescent="0.25">
      <c r="A48" s="12" t="s">
        <v>73</v>
      </c>
      <c r="B48" s="12">
        <v>2021</v>
      </c>
      <c r="C48" s="13" t="s">
        <v>40</v>
      </c>
      <c r="D48" s="13">
        <v>6755700</v>
      </c>
    </row>
    <row r="49" spans="1:10" x14ac:dyDescent="0.25">
      <c r="A49" s="12" t="s">
        <v>73</v>
      </c>
      <c r="B49" s="12">
        <v>2021</v>
      </c>
      <c r="C49" s="12" t="s">
        <v>41</v>
      </c>
      <c r="D49" s="13">
        <v>6252380</v>
      </c>
    </row>
    <row r="50" spans="1:10" x14ac:dyDescent="0.25">
      <c r="A50" s="12" t="s">
        <v>73</v>
      </c>
      <c r="B50">
        <v>2022</v>
      </c>
      <c r="C50" s="13" t="s">
        <v>30</v>
      </c>
      <c r="D50" s="13">
        <v>2952700</v>
      </c>
    </row>
    <row r="51" spans="1:10" x14ac:dyDescent="0.25">
      <c r="A51" s="12" t="s">
        <v>73</v>
      </c>
      <c r="B51" s="12">
        <v>2022</v>
      </c>
      <c r="C51" s="13" t="s">
        <v>31</v>
      </c>
      <c r="D51" s="13">
        <v>5590450</v>
      </c>
    </row>
    <row r="52" spans="1:10" x14ac:dyDescent="0.25">
      <c r="A52" s="12" t="s">
        <v>73</v>
      </c>
      <c r="B52" s="12">
        <v>2022</v>
      </c>
      <c r="C52" s="13" t="s">
        <v>32</v>
      </c>
      <c r="D52" s="13">
        <v>10174650</v>
      </c>
    </row>
    <row r="53" spans="1:10" x14ac:dyDescent="0.25">
      <c r="A53" s="12" t="s">
        <v>73</v>
      </c>
      <c r="B53" s="12">
        <v>2022</v>
      </c>
      <c r="C53" s="13" t="s">
        <v>33</v>
      </c>
      <c r="D53" s="13">
        <v>7221210</v>
      </c>
    </row>
    <row r="54" spans="1:10" x14ac:dyDescent="0.25">
      <c r="A54" s="12" t="s">
        <v>73</v>
      </c>
      <c r="B54" s="12">
        <v>2022</v>
      </c>
      <c r="C54" s="13" t="s">
        <v>34</v>
      </c>
      <c r="D54" s="13">
        <v>7746500</v>
      </c>
    </row>
    <row r="55" spans="1:10" x14ac:dyDescent="0.25">
      <c r="A55" s="12" t="s">
        <v>73</v>
      </c>
      <c r="B55" s="12">
        <v>2022</v>
      </c>
      <c r="C55" s="13" t="s">
        <v>35</v>
      </c>
      <c r="D55" s="13">
        <v>6892900</v>
      </c>
    </row>
    <row r="56" spans="1:10" x14ac:dyDescent="0.25">
      <c r="A56" s="12" t="s">
        <v>73</v>
      </c>
      <c r="B56" s="12">
        <v>2022</v>
      </c>
      <c r="C56" s="13" t="s">
        <v>36</v>
      </c>
      <c r="D56" s="13">
        <v>9811171</v>
      </c>
    </row>
    <row r="57" spans="1:10" x14ac:dyDescent="0.25">
      <c r="A57" s="12" t="s">
        <v>73</v>
      </c>
      <c r="B57" s="12">
        <v>2022</v>
      </c>
      <c r="C57" s="13" t="s">
        <v>37</v>
      </c>
      <c r="D57" s="13">
        <v>6512888</v>
      </c>
    </row>
    <row r="58" spans="1:10" x14ac:dyDescent="0.25">
      <c r="A58" s="12" t="s">
        <v>73</v>
      </c>
      <c r="B58" s="12">
        <v>2022</v>
      </c>
      <c r="C58" s="13" t="s">
        <v>38</v>
      </c>
      <c r="D58" s="13">
        <v>8651618</v>
      </c>
    </row>
    <row r="59" spans="1:10" x14ac:dyDescent="0.25">
      <c r="A59" s="12" t="s">
        <v>73</v>
      </c>
      <c r="B59" s="12">
        <v>2022</v>
      </c>
      <c r="C59" s="13" t="s">
        <v>39</v>
      </c>
      <c r="D59" s="13">
        <v>8931412</v>
      </c>
    </row>
    <row r="60" spans="1:10" x14ac:dyDescent="0.25">
      <c r="A60" s="12" t="s">
        <v>73</v>
      </c>
      <c r="B60" s="12">
        <v>2022</v>
      </c>
      <c r="C60" s="13" t="s">
        <v>40</v>
      </c>
      <c r="D60" s="13">
        <v>14543334</v>
      </c>
    </row>
    <row r="61" spans="1:10" x14ac:dyDescent="0.25">
      <c r="A61" s="12" t="s">
        <v>73</v>
      </c>
      <c r="B61" s="12">
        <v>2022</v>
      </c>
      <c r="C61" s="12" t="s">
        <v>41</v>
      </c>
      <c r="D61" s="13">
        <v>7842852</v>
      </c>
    </row>
    <row r="62" spans="1:10" x14ac:dyDescent="0.25">
      <c r="A62" s="12" t="s">
        <v>73</v>
      </c>
      <c r="B62">
        <v>2023</v>
      </c>
      <c r="C62" s="13" t="s">
        <v>30</v>
      </c>
      <c r="D62" s="13">
        <v>3747179.1</v>
      </c>
    </row>
    <row r="63" spans="1:10" x14ac:dyDescent="0.25">
      <c r="A63" s="12" t="s">
        <v>73</v>
      </c>
      <c r="B63" s="12">
        <v>2023</v>
      </c>
      <c r="C63" s="13" t="s">
        <v>31</v>
      </c>
      <c r="D63" s="13">
        <v>4618495.09</v>
      </c>
      <c r="H63" s="13"/>
      <c r="I63" s="13"/>
      <c r="J63" s="13"/>
    </row>
    <row r="64" spans="1:10" x14ac:dyDescent="0.25">
      <c r="A64" s="12" t="s">
        <v>73</v>
      </c>
      <c r="B64" s="12">
        <v>2023</v>
      </c>
      <c r="C64" s="13" t="s">
        <v>32</v>
      </c>
      <c r="D64" s="13">
        <v>6934528.0800000001</v>
      </c>
      <c r="H64" s="13"/>
      <c r="I64" s="13"/>
      <c r="J64" s="13"/>
    </row>
    <row r="65" spans="1:10" x14ac:dyDescent="0.25">
      <c r="A65" s="12" t="s">
        <v>73</v>
      </c>
      <c r="B65" s="12">
        <v>2023</v>
      </c>
      <c r="C65" s="13" t="s">
        <v>33</v>
      </c>
      <c r="D65" s="13">
        <v>4586474.07</v>
      </c>
      <c r="H65" s="13"/>
      <c r="I65" s="13"/>
      <c r="J65" s="13"/>
    </row>
    <row r="66" spans="1:10" x14ac:dyDescent="0.25">
      <c r="A66" s="12" t="s">
        <v>73</v>
      </c>
      <c r="B66" s="12">
        <v>2023</v>
      </c>
      <c r="C66" s="13" t="s">
        <v>34</v>
      </c>
      <c r="D66" s="13">
        <v>7492295.5999999996</v>
      </c>
      <c r="H66" s="13"/>
      <c r="I66" s="13"/>
      <c r="J66" s="13"/>
    </row>
    <row r="67" spans="1:10" x14ac:dyDescent="0.25">
      <c r="A67" s="12" t="s">
        <v>73</v>
      </c>
      <c r="B67" s="12">
        <v>2023</v>
      </c>
      <c r="C67" s="13" t="s">
        <v>35</v>
      </c>
      <c r="D67" s="13">
        <v>3913409.12</v>
      </c>
      <c r="H67" s="13"/>
      <c r="I67" s="13"/>
      <c r="J67" s="13"/>
    </row>
    <row r="68" spans="1:10" x14ac:dyDescent="0.25">
      <c r="A68" s="12" t="s">
        <v>73</v>
      </c>
      <c r="B68" s="12">
        <v>2023</v>
      </c>
      <c r="C68" s="13" t="s">
        <v>36</v>
      </c>
      <c r="D68" s="13">
        <v>6287420.7999999998</v>
      </c>
      <c r="H68" s="13"/>
      <c r="I68" s="13"/>
      <c r="J68" s="13"/>
    </row>
    <row r="69" spans="1:10" x14ac:dyDescent="0.25">
      <c r="A69" s="12" t="s">
        <v>73</v>
      </c>
      <c r="B69" s="12">
        <v>2023</v>
      </c>
      <c r="C69" s="13" t="s">
        <v>37</v>
      </c>
      <c r="D69" s="13">
        <v>5316240.83</v>
      </c>
      <c r="H69" s="13"/>
      <c r="I69" s="13"/>
      <c r="J69" s="13"/>
    </row>
    <row r="70" spans="1:10" x14ac:dyDescent="0.25">
      <c r="A70" s="12" t="s">
        <v>73</v>
      </c>
      <c r="B70" s="12">
        <v>2023</v>
      </c>
      <c r="C70" s="13" t="s">
        <v>38</v>
      </c>
      <c r="D70" s="13">
        <v>3753492.79</v>
      </c>
      <c r="H70" s="13"/>
      <c r="I70" s="13"/>
      <c r="J70" s="13"/>
    </row>
    <row r="71" spans="1:10" x14ac:dyDescent="0.25">
      <c r="A71" s="12" t="s">
        <v>73</v>
      </c>
      <c r="B71" s="12">
        <v>2023</v>
      </c>
      <c r="C71" s="13" t="s">
        <v>39</v>
      </c>
      <c r="D71" s="13">
        <v>7513412.0999999996</v>
      </c>
      <c r="H71" s="13"/>
      <c r="I71" s="13"/>
      <c r="J71" s="13"/>
    </row>
    <row r="72" spans="1:10" x14ac:dyDescent="0.25">
      <c r="A72" s="12" t="s">
        <v>73</v>
      </c>
      <c r="B72" s="12">
        <v>2023</v>
      </c>
      <c r="C72" s="13" t="s">
        <v>40</v>
      </c>
      <c r="D72" s="13">
        <v>2147661.44</v>
      </c>
      <c r="H72" s="13"/>
      <c r="I72" s="13"/>
      <c r="J72" s="13"/>
    </row>
    <row r="73" spans="1:10" x14ac:dyDescent="0.25">
      <c r="A73" s="12" t="s">
        <v>73</v>
      </c>
      <c r="B73" s="12">
        <v>2023</v>
      </c>
      <c r="C73" s="12" t="s">
        <v>41</v>
      </c>
      <c r="D73" s="13">
        <v>1515585.89</v>
      </c>
      <c r="H73" s="13"/>
      <c r="I73" s="13"/>
      <c r="J73" s="13"/>
    </row>
    <row r="74" spans="1:10" x14ac:dyDescent="0.25">
      <c r="A74" s="12" t="s">
        <v>72</v>
      </c>
      <c r="B74" s="12">
        <v>2021</v>
      </c>
      <c r="C74" s="13" t="s">
        <v>30</v>
      </c>
      <c r="D74" s="13">
        <v>7059000</v>
      </c>
      <c r="H74" s="13"/>
      <c r="I74" s="13"/>
      <c r="J74" s="13"/>
    </row>
    <row r="75" spans="1:10" x14ac:dyDescent="0.25">
      <c r="A75" s="12" t="s">
        <v>72</v>
      </c>
      <c r="B75" s="12">
        <v>2021</v>
      </c>
      <c r="C75" s="13" t="s">
        <v>31</v>
      </c>
      <c r="D75" s="13">
        <v>6792605</v>
      </c>
    </row>
    <row r="76" spans="1:10" x14ac:dyDescent="0.25">
      <c r="A76" s="12" t="s">
        <v>72</v>
      </c>
      <c r="B76" s="12">
        <v>2021</v>
      </c>
      <c r="C76" s="13" t="s">
        <v>32</v>
      </c>
      <c r="D76" s="13">
        <v>5816595</v>
      </c>
    </row>
    <row r="77" spans="1:10" x14ac:dyDescent="0.25">
      <c r="A77" s="12" t="s">
        <v>72</v>
      </c>
      <c r="B77" s="12">
        <v>2021</v>
      </c>
      <c r="C77" s="13" t="s">
        <v>33</v>
      </c>
      <c r="D77" s="13">
        <v>12085190</v>
      </c>
    </row>
    <row r="78" spans="1:10" x14ac:dyDescent="0.25">
      <c r="A78" s="12" t="s">
        <v>72</v>
      </c>
      <c r="B78" s="12">
        <v>2021</v>
      </c>
      <c r="C78" s="13" t="s">
        <v>34</v>
      </c>
      <c r="D78" s="13">
        <v>9625560</v>
      </c>
    </row>
    <row r="79" spans="1:10" x14ac:dyDescent="0.25">
      <c r="A79" s="12" t="s">
        <v>72</v>
      </c>
      <c r="B79" s="12">
        <v>2021</v>
      </c>
      <c r="C79" s="13" t="s">
        <v>35</v>
      </c>
      <c r="D79" s="13">
        <v>9564670</v>
      </c>
    </row>
    <row r="80" spans="1:10" x14ac:dyDescent="0.25">
      <c r="A80" s="12" t="s">
        <v>72</v>
      </c>
      <c r="B80" s="12">
        <v>2021</v>
      </c>
      <c r="C80" s="13" t="s">
        <v>36</v>
      </c>
      <c r="D80" s="13">
        <v>12499930</v>
      </c>
    </row>
    <row r="81" spans="1:4" x14ac:dyDescent="0.25">
      <c r="A81" s="12" t="s">
        <v>72</v>
      </c>
      <c r="B81" s="12">
        <v>2021</v>
      </c>
      <c r="C81" s="13" t="s">
        <v>37</v>
      </c>
      <c r="D81" s="13">
        <v>6931170</v>
      </c>
    </row>
    <row r="82" spans="1:4" x14ac:dyDescent="0.25">
      <c r="A82" s="12" t="s">
        <v>72</v>
      </c>
      <c r="B82" s="12">
        <v>2021</v>
      </c>
      <c r="C82" s="13" t="s">
        <v>38</v>
      </c>
      <c r="D82" s="13">
        <v>9654590</v>
      </c>
    </row>
    <row r="83" spans="1:4" x14ac:dyDescent="0.25">
      <c r="A83" s="12" t="s">
        <v>72</v>
      </c>
      <c r="B83" s="12">
        <v>2021</v>
      </c>
      <c r="C83" s="13" t="s">
        <v>39</v>
      </c>
      <c r="D83" s="13">
        <v>7468302.5</v>
      </c>
    </row>
    <row r="84" spans="1:4" x14ac:dyDescent="0.25">
      <c r="A84" s="12" t="s">
        <v>72</v>
      </c>
      <c r="B84" s="12">
        <v>2021</v>
      </c>
      <c r="C84" s="13" t="s">
        <v>40</v>
      </c>
      <c r="D84" s="13">
        <v>10131070</v>
      </c>
    </row>
    <row r="85" spans="1:4" x14ac:dyDescent="0.25">
      <c r="A85" s="12" t="s">
        <v>72</v>
      </c>
      <c r="B85" s="12">
        <v>2021</v>
      </c>
      <c r="C85" s="12" t="s">
        <v>41</v>
      </c>
      <c r="D85" s="13">
        <v>8240310</v>
      </c>
    </row>
    <row r="86" spans="1:4" x14ac:dyDescent="0.25">
      <c r="A86" s="12" t="s">
        <v>72</v>
      </c>
      <c r="B86" s="12">
        <v>2022</v>
      </c>
      <c r="C86" s="13" t="s">
        <v>30</v>
      </c>
      <c r="D86" s="13">
        <v>3694220</v>
      </c>
    </row>
    <row r="87" spans="1:4" x14ac:dyDescent="0.25">
      <c r="A87" s="12" t="s">
        <v>72</v>
      </c>
      <c r="B87" s="12">
        <v>2022</v>
      </c>
      <c r="C87" s="13" t="s">
        <v>31</v>
      </c>
      <c r="D87" s="13">
        <v>8299320</v>
      </c>
    </row>
    <row r="88" spans="1:4" x14ac:dyDescent="0.25">
      <c r="A88" s="12" t="s">
        <v>72</v>
      </c>
      <c r="B88" s="12">
        <v>2022</v>
      </c>
      <c r="C88" s="13" t="s">
        <v>32</v>
      </c>
      <c r="D88" s="13">
        <v>18664040</v>
      </c>
    </row>
    <row r="89" spans="1:4" x14ac:dyDescent="0.25">
      <c r="A89" s="12" t="s">
        <v>72</v>
      </c>
      <c r="B89" s="12">
        <v>2022</v>
      </c>
      <c r="C89" s="13" t="s">
        <v>33</v>
      </c>
      <c r="D89" s="13">
        <v>12094060</v>
      </c>
    </row>
    <row r="90" spans="1:4" x14ac:dyDescent="0.25">
      <c r="A90" s="12" t="s">
        <v>72</v>
      </c>
      <c r="B90" s="12">
        <v>2022</v>
      </c>
      <c r="C90" s="13" t="s">
        <v>34</v>
      </c>
      <c r="D90" s="13">
        <v>12499240</v>
      </c>
    </row>
    <row r="91" spans="1:4" x14ac:dyDescent="0.25">
      <c r="A91" s="12" t="s">
        <v>72</v>
      </c>
      <c r="B91" s="12">
        <v>2022</v>
      </c>
      <c r="C91" s="13" t="s">
        <v>35</v>
      </c>
      <c r="D91" s="13">
        <v>10243450</v>
      </c>
    </row>
    <row r="92" spans="1:4" x14ac:dyDescent="0.25">
      <c r="A92" s="12" t="s">
        <v>72</v>
      </c>
      <c r="B92" s="12">
        <v>2022</v>
      </c>
      <c r="C92" s="13" t="s">
        <v>36</v>
      </c>
      <c r="D92" s="13">
        <v>15048068</v>
      </c>
    </row>
    <row r="93" spans="1:4" x14ac:dyDescent="0.25">
      <c r="A93" s="12" t="s">
        <v>72</v>
      </c>
      <c r="B93" s="12">
        <v>2022</v>
      </c>
      <c r="C93" s="13" t="s">
        <v>37</v>
      </c>
      <c r="D93" s="13">
        <v>10818039</v>
      </c>
    </row>
    <row r="94" spans="1:4" x14ac:dyDescent="0.25">
      <c r="A94" s="12" t="s">
        <v>72</v>
      </c>
      <c r="B94" s="12">
        <v>2022</v>
      </c>
      <c r="C94" s="13" t="s">
        <v>38</v>
      </c>
      <c r="D94" s="13">
        <v>11255228</v>
      </c>
    </row>
    <row r="95" spans="1:4" x14ac:dyDescent="0.25">
      <c r="A95" s="12" t="s">
        <v>72</v>
      </c>
      <c r="B95" s="12">
        <v>2022</v>
      </c>
      <c r="C95" s="13" t="s">
        <v>39</v>
      </c>
      <c r="D95" s="13">
        <v>12623859</v>
      </c>
    </row>
    <row r="96" spans="1:4" x14ac:dyDescent="0.25">
      <c r="A96" s="12" t="s">
        <v>72</v>
      </c>
      <c r="B96" s="12">
        <v>2022</v>
      </c>
      <c r="C96" s="13" t="s">
        <v>40</v>
      </c>
      <c r="D96" s="13">
        <v>19767900</v>
      </c>
    </row>
    <row r="97" spans="1:4" x14ac:dyDescent="0.25">
      <c r="A97" s="12" t="s">
        <v>72</v>
      </c>
      <c r="B97" s="12">
        <v>2022</v>
      </c>
      <c r="C97" s="12" t="s">
        <v>41</v>
      </c>
      <c r="D97" s="13">
        <v>10354928</v>
      </c>
    </row>
    <row r="98" spans="1:4" x14ac:dyDescent="0.25">
      <c r="A98" s="12" t="s">
        <v>72</v>
      </c>
      <c r="B98" s="12">
        <v>2023</v>
      </c>
      <c r="C98" s="13" t="s">
        <v>30</v>
      </c>
      <c r="D98" s="13">
        <v>9094530.6300000008</v>
      </c>
    </row>
    <row r="99" spans="1:4" x14ac:dyDescent="0.25">
      <c r="A99" s="12" t="s">
        <v>72</v>
      </c>
      <c r="B99" s="12">
        <v>2023</v>
      </c>
      <c r="C99" s="13" t="s">
        <v>31</v>
      </c>
      <c r="D99" s="13">
        <v>7551111.75</v>
      </c>
    </row>
    <row r="100" spans="1:4" x14ac:dyDescent="0.25">
      <c r="A100" s="12" t="s">
        <v>72</v>
      </c>
      <c r="B100" s="12">
        <v>2023</v>
      </c>
      <c r="C100" s="13" t="s">
        <v>32</v>
      </c>
      <c r="D100" s="13">
        <v>9863378.6899999995</v>
      </c>
    </row>
    <row r="101" spans="1:4" x14ac:dyDescent="0.25">
      <c r="A101" s="12" t="s">
        <v>72</v>
      </c>
      <c r="B101" s="12">
        <v>2023</v>
      </c>
      <c r="C101" s="13" t="s">
        <v>33</v>
      </c>
      <c r="D101" s="13">
        <v>6911990.9299999997</v>
      </c>
    </row>
    <row r="102" spans="1:4" x14ac:dyDescent="0.25">
      <c r="A102" s="12" t="s">
        <v>72</v>
      </c>
      <c r="B102" s="12">
        <v>2023</v>
      </c>
      <c r="C102" s="13" t="s">
        <v>34</v>
      </c>
      <c r="D102" s="13">
        <v>10346437.449999999</v>
      </c>
    </row>
    <row r="103" spans="1:4" x14ac:dyDescent="0.25">
      <c r="A103" s="12" t="s">
        <v>72</v>
      </c>
      <c r="B103" s="12">
        <v>2023</v>
      </c>
      <c r="C103" s="13" t="s">
        <v>35</v>
      </c>
      <c r="D103" s="13">
        <v>7081414.46</v>
      </c>
    </row>
    <row r="104" spans="1:4" x14ac:dyDescent="0.25">
      <c r="A104" s="12" t="s">
        <v>72</v>
      </c>
      <c r="B104" s="12">
        <v>2023</v>
      </c>
      <c r="C104" s="13" t="s">
        <v>36</v>
      </c>
      <c r="D104" s="13">
        <v>10281234.029999999</v>
      </c>
    </row>
    <row r="105" spans="1:4" x14ac:dyDescent="0.25">
      <c r="A105" s="12" t="s">
        <v>72</v>
      </c>
      <c r="B105" s="12">
        <v>2023</v>
      </c>
      <c r="C105" s="13" t="s">
        <v>37</v>
      </c>
      <c r="D105" s="13">
        <v>14141571.73</v>
      </c>
    </row>
    <row r="106" spans="1:4" x14ac:dyDescent="0.25">
      <c r="A106" s="12" t="s">
        <v>72</v>
      </c>
      <c r="B106" s="12">
        <v>2023</v>
      </c>
      <c r="C106" s="13" t="s">
        <v>38</v>
      </c>
      <c r="D106" s="13">
        <v>8067696.7999999998</v>
      </c>
    </row>
    <row r="107" spans="1:4" x14ac:dyDescent="0.25">
      <c r="A107" s="12" t="s">
        <v>72</v>
      </c>
      <c r="B107" s="12">
        <v>2023</v>
      </c>
      <c r="C107" s="13" t="s">
        <v>39</v>
      </c>
      <c r="D107" s="13">
        <v>13946489.99</v>
      </c>
    </row>
    <row r="108" spans="1:4" x14ac:dyDescent="0.25">
      <c r="A108" s="12" t="s">
        <v>72</v>
      </c>
      <c r="B108" s="12">
        <v>2023</v>
      </c>
      <c r="C108" s="13" t="s">
        <v>40</v>
      </c>
      <c r="D108" s="13">
        <v>4046886.76</v>
      </c>
    </row>
    <row r="109" spans="1:4" x14ac:dyDescent="0.25">
      <c r="A109" s="12" t="s">
        <v>72</v>
      </c>
      <c r="B109" s="12">
        <v>2023</v>
      </c>
      <c r="C109" s="12" t="s">
        <v>41</v>
      </c>
      <c r="D109" s="13">
        <v>1762985.13</v>
      </c>
    </row>
    <row r="110" spans="1:4" x14ac:dyDescent="0.25">
      <c r="A110" s="12" t="s">
        <v>69</v>
      </c>
      <c r="B110" s="12">
        <v>2021</v>
      </c>
      <c r="C110" s="13" t="s">
        <v>30</v>
      </c>
      <c r="D110" s="13">
        <v>3567800</v>
      </c>
    </row>
    <row r="111" spans="1:4" x14ac:dyDescent="0.25">
      <c r="A111" s="12" t="s">
        <v>69</v>
      </c>
      <c r="B111" s="12">
        <v>2021</v>
      </c>
      <c r="C111" s="13" t="s">
        <v>31</v>
      </c>
      <c r="D111" s="13">
        <v>4571430</v>
      </c>
    </row>
    <row r="112" spans="1:4" x14ac:dyDescent="0.25">
      <c r="A112" s="12" t="s">
        <v>69</v>
      </c>
      <c r="B112" s="12">
        <v>2021</v>
      </c>
      <c r="C112" s="13" t="s">
        <v>32</v>
      </c>
      <c r="D112" s="13">
        <v>3472330</v>
      </c>
    </row>
    <row r="113" spans="1:4" x14ac:dyDescent="0.25">
      <c r="A113" s="12" t="s">
        <v>69</v>
      </c>
      <c r="B113" s="12">
        <v>2021</v>
      </c>
      <c r="C113" s="13" t="s">
        <v>33</v>
      </c>
      <c r="D113" s="13">
        <v>5841770</v>
      </c>
    </row>
    <row r="114" spans="1:4" x14ac:dyDescent="0.25">
      <c r="A114" s="12" t="s">
        <v>69</v>
      </c>
      <c r="B114" s="12">
        <v>2021</v>
      </c>
      <c r="C114" s="13" t="s">
        <v>34</v>
      </c>
      <c r="D114" s="13">
        <v>4872880</v>
      </c>
    </row>
    <row r="115" spans="1:4" x14ac:dyDescent="0.25">
      <c r="A115" s="12" t="s">
        <v>69</v>
      </c>
      <c r="B115" s="12">
        <v>2021</v>
      </c>
      <c r="C115" s="13" t="s">
        <v>35</v>
      </c>
      <c r="D115" s="13">
        <v>4670900</v>
      </c>
    </row>
    <row r="116" spans="1:4" x14ac:dyDescent="0.25">
      <c r="A116" s="12" t="s">
        <v>69</v>
      </c>
      <c r="B116" s="12">
        <v>2021</v>
      </c>
      <c r="C116" s="13" t="s">
        <v>36</v>
      </c>
      <c r="D116" s="13">
        <v>5899870</v>
      </c>
    </row>
    <row r="117" spans="1:4" x14ac:dyDescent="0.25">
      <c r="A117" s="12" t="s">
        <v>69</v>
      </c>
      <c r="B117" s="12">
        <v>2021</v>
      </c>
      <c r="C117" s="13" t="s">
        <v>37</v>
      </c>
      <c r="D117" s="13">
        <v>2960250</v>
      </c>
    </row>
    <row r="118" spans="1:4" x14ac:dyDescent="0.25">
      <c r="A118" s="12" t="s">
        <v>69</v>
      </c>
      <c r="B118" s="12">
        <v>2021</v>
      </c>
      <c r="C118" s="13" t="s">
        <v>38</v>
      </c>
      <c r="D118" s="13">
        <v>6037600</v>
      </c>
    </row>
    <row r="119" spans="1:4" x14ac:dyDescent="0.25">
      <c r="A119" s="12" t="s">
        <v>69</v>
      </c>
      <c r="B119" s="12">
        <v>2021</v>
      </c>
      <c r="C119" s="13" t="s">
        <v>39</v>
      </c>
      <c r="D119" s="13">
        <v>3898910</v>
      </c>
    </row>
    <row r="120" spans="1:4" x14ac:dyDescent="0.25">
      <c r="A120" s="12" t="s">
        <v>69</v>
      </c>
      <c r="B120" s="12">
        <v>2021</v>
      </c>
      <c r="C120" s="13" t="s">
        <v>40</v>
      </c>
      <c r="D120" s="13">
        <v>6040970</v>
      </c>
    </row>
    <row r="121" spans="1:4" x14ac:dyDescent="0.25">
      <c r="A121" s="12" t="s">
        <v>69</v>
      </c>
      <c r="B121" s="12">
        <v>2021</v>
      </c>
      <c r="C121" s="12" t="s">
        <v>41</v>
      </c>
      <c r="D121" s="13">
        <v>7197970</v>
      </c>
    </row>
    <row r="122" spans="1:4" x14ac:dyDescent="0.25">
      <c r="A122" s="12" t="s">
        <v>69</v>
      </c>
      <c r="B122" s="12">
        <v>2022</v>
      </c>
      <c r="C122" s="13" t="s">
        <v>30</v>
      </c>
      <c r="D122" s="13">
        <v>3215610</v>
      </c>
    </row>
    <row r="123" spans="1:4" x14ac:dyDescent="0.25">
      <c r="A123" s="12" t="s">
        <v>69</v>
      </c>
      <c r="B123" s="12">
        <v>2022</v>
      </c>
      <c r="C123" s="13" t="s">
        <v>31</v>
      </c>
      <c r="D123" s="13">
        <v>4620770</v>
      </c>
    </row>
    <row r="124" spans="1:4" x14ac:dyDescent="0.25">
      <c r="A124" s="12" t="s">
        <v>69</v>
      </c>
      <c r="B124" s="12">
        <v>2022</v>
      </c>
      <c r="C124" s="13" t="s">
        <v>32</v>
      </c>
      <c r="D124" s="13">
        <v>7959050</v>
      </c>
    </row>
    <row r="125" spans="1:4" x14ac:dyDescent="0.25">
      <c r="A125" s="12" t="s">
        <v>69</v>
      </c>
      <c r="B125" s="12">
        <v>2022</v>
      </c>
      <c r="C125" s="13" t="s">
        <v>33</v>
      </c>
      <c r="D125" s="13">
        <v>5929140</v>
      </c>
    </row>
    <row r="126" spans="1:4" x14ac:dyDescent="0.25">
      <c r="A126" s="12" t="s">
        <v>69</v>
      </c>
      <c r="B126" s="12">
        <v>2022</v>
      </c>
      <c r="C126" s="13" t="s">
        <v>34</v>
      </c>
      <c r="D126" s="13">
        <v>6628700</v>
      </c>
    </row>
    <row r="127" spans="1:4" x14ac:dyDescent="0.25">
      <c r="A127" s="12" t="s">
        <v>69</v>
      </c>
      <c r="B127" s="12">
        <v>2022</v>
      </c>
      <c r="C127" s="13" t="s">
        <v>35</v>
      </c>
      <c r="D127" s="13">
        <v>5286600</v>
      </c>
    </row>
    <row r="128" spans="1:4" x14ac:dyDescent="0.25">
      <c r="A128" s="12" t="s">
        <v>69</v>
      </c>
      <c r="B128" s="12">
        <v>2022</v>
      </c>
      <c r="C128" s="13" t="s">
        <v>36</v>
      </c>
      <c r="D128" s="13">
        <v>7606115</v>
      </c>
    </row>
    <row r="129" spans="1:4" x14ac:dyDescent="0.25">
      <c r="A129" s="12" t="s">
        <v>69</v>
      </c>
      <c r="B129" s="12">
        <v>2022</v>
      </c>
      <c r="C129" s="13" t="s">
        <v>37</v>
      </c>
      <c r="D129" s="13">
        <v>4808206</v>
      </c>
    </row>
    <row r="130" spans="1:4" x14ac:dyDescent="0.25">
      <c r="A130" s="12" t="s">
        <v>69</v>
      </c>
      <c r="B130" s="12">
        <v>2022</v>
      </c>
      <c r="C130" s="13" t="s">
        <v>38</v>
      </c>
      <c r="D130" s="13">
        <v>6846544</v>
      </c>
    </row>
    <row r="131" spans="1:4" x14ac:dyDescent="0.25">
      <c r="A131" s="12" t="s">
        <v>69</v>
      </c>
      <c r="B131" s="12">
        <v>2022</v>
      </c>
      <c r="C131" s="13" t="s">
        <v>39</v>
      </c>
      <c r="D131" s="13">
        <v>6364749</v>
      </c>
    </row>
    <row r="132" spans="1:4" x14ac:dyDescent="0.25">
      <c r="A132" s="12" t="s">
        <v>69</v>
      </c>
      <c r="B132" s="12">
        <v>2022</v>
      </c>
      <c r="C132" s="13" t="s">
        <v>40</v>
      </c>
      <c r="D132" s="13">
        <v>10130825</v>
      </c>
    </row>
    <row r="133" spans="1:4" x14ac:dyDescent="0.25">
      <c r="A133" s="12" t="s">
        <v>69</v>
      </c>
      <c r="B133" s="12">
        <v>2022</v>
      </c>
      <c r="C133" s="12" t="s">
        <v>41</v>
      </c>
      <c r="D133" s="13">
        <v>16124555</v>
      </c>
    </row>
    <row r="134" spans="1:4" x14ac:dyDescent="0.25">
      <c r="A134" s="12" t="s">
        <v>69</v>
      </c>
      <c r="B134" s="12">
        <v>2023</v>
      </c>
      <c r="C134" s="13" t="s">
        <v>30</v>
      </c>
      <c r="D134" s="13">
        <v>4652171.34</v>
      </c>
    </row>
    <row r="135" spans="1:4" x14ac:dyDescent="0.25">
      <c r="A135" s="12" t="s">
        <v>69</v>
      </c>
      <c r="B135" s="12">
        <v>2023</v>
      </c>
      <c r="C135" s="13" t="s">
        <v>31</v>
      </c>
      <c r="D135" s="13">
        <v>4667916.5999999996</v>
      </c>
    </row>
    <row r="136" spans="1:4" x14ac:dyDescent="0.25">
      <c r="A136" s="12" t="s">
        <v>69</v>
      </c>
      <c r="B136" s="12">
        <v>2023</v>
      </c>
      <c r="C136" s="13" t="s">
        <v>32</v>
      </c>
      <c r="D136" s="13">
        <v>5134403.17</v>
      </c>
    </row>
    <row r="137" spans="1:4" x14ac:dyDescent="0.25">
      <c r="A137" s="12" t="s">
        <v>69</v>
      </c>
      <c r="B137" s="12">
        <v>2023</v>
      </c>
      <c r="C137" s="13" t="s">
        <v>33</v>
      </c>
      <c r="D137" s="13">
        <v>3973557.44</v>
      </c>
    </row>
    <row r="138" spans="1:4" x14ac:dyDescent="0.25">
      <c r="A138" s="12" t="s">
        <v>69</v>
      </c>
      <c r="B138" s="12">
        <v>2023</v>
      </c>
      <c r="C138" s="13" t="s">
        <v>34</v>
      </c>
      <c r="D138" s="13">
        <v>6574589.8099999996</v>
      </c>
    </row>
    <row r="139" spans="1:4" x14ac:dyDescent="0.25">
      <c r="A139" s="12" t="s">
        <v>69</v>
      </c>
      <c r="B139" s="12">
        <v>2023</v>
      </c>
      <c r="C139" s="13" t="s">
        <v>35</v>
      </c>
      <c r="D139" s="13">
        <v>3415856.68</v>
      </c>
    </row>
    <row r="140" spans="1:4" x14ac:dyDescent="0.25">
      <c r="A140" s="12" t="s">
        <v>69</v>
      </c>
      <c r="B140" s="12">
        <v>2023</v>
      </c>
      <c r="C140" s="13" t="s">
        <v>36</v>
      </c>
      <c r="D140" s="13">
        <v>4287953.25</v>
      </c>
    </row>
    <row r="141" spans="1:4" x14ac:dyDescent="0.25">
      <c r="A141" s="12" t="s">
        <v>69</v>
      </c>
      <c r="B141" s="12">
        <v>2023</v>
      </c>
      <c r="C141" s="13" t="s">
        <v>37</v>
      </c>
      <c r="D141" s="13">
        <v>5862074.54</v>
      </c>
    </row>
    <row r="142" spans="1:4" x14ac:dyDescent="0.25">
      <c r="A142" s="12" t="s">
        <v>69</v>
      </c>
      <c r="B142" s="12">
        <v>2023</v>
      </c>
      <c r="C142" s="13" t="s">
        <v>38</v>
      </c>
      <c r="D142" s="13">
        <v>3368533.15</v>
      </c>
    </row>
    <row r="143" spans="1:4" x14ac:dyDescent="0.25">
      <c r="A143" s="12" t="s">
        <v>69</v>
      </c>
      <c r="B143" s="12">
        <v>2023</v>
      </c>
      <c r="C143" s="13" t="s">
        <v>39</v>
      </c>
      <c r="D143" s="13">
        <v>6625791.6100000003</v>
      </c>
    </row>
    <row r="144" spans="1:4" x14ac:dyDescent="0.25">
      <c r="A144" s="12" t="s">
        <v>69</v>
      </c>
      <c r="B144" s="12">
        <v>2023</v>
      </c>
      <c r="C144" s="13" t="s">
        <v>40</v>
      </c>
      <c r="D144" s="13">
        <v>3712100.73</v>
      </c>
    </row>
    <row r="145" spans="1:4" x14ac:dyDescent="0.25">
      <c r="A145" s="12" t="s">
        <v>69</v>
      </c>
      <c r="B145" s="12">
        <v>2023</v>
      </c>
      <c r="C145" s="12" t="s">
        <v>41</v>
      </c>
      <c r="D145" s="13">
        <v>967533.69</v>
      </c>
    </row>
    <row r="146" spans="1:4" x14ac:dyDescent="0.25">
      <c r="A146" s="12" t="s">
        <v>71</v>
      </c>
      <c r="B146" s="12">
        <v>2021</v>
      </c>
      <c r="C146" s="13" t="s">
        <v>30</v>
      </c>
      <c r="D146" s="13">
        <v>5755900</v>
      </c>
    </row>
    <row r="147" spans="1:4" x14ac:dyDescent="0.25">
      <c r="A147" s="12" t="s">
        <v>71</v>
      </c>
      <c r="B147" s="12">
        <v>2021</v>
      </c>
      <c r="C147" s="13" t="s">
        <v>31</v>
      </c>
      <c r="D147" s="13">
        <v>7057170</v>
      </c>
    </row>
    <row r="148" spans="1:4" x14ac:dyDescent="0.25">
      <c r="A148" s="12" t="s">
        <v>71</v>
      </c>
      <c r="B148" s="12">
        <v>2021</v>
      </c>
      <c r="C148" s="13" t="s">
        <v>32</v>
      </c>
      <c r="D148" s="13">
        <v>4608200</v>
      </c>
    </row>
    <row r="149" spans="1:4" x14ac:dyDescent="0.25">
      <c r="A149" s="12" t="s">
        <v>71</v>
      </c>
      <c r="B149" s="12">
        <v>2021</v>
      </c>
      <c r="C149" s="13" t="s">
        <v>33</v>
      </c>
      <c r="D149" s="13">
        <v>7820730</v>
      </c>
    </row>
    <row r="150" spans="1:4" x14ac:dyDescent="0.25">
      <c r="A150" s="12" t="s">
        <v>71</v>
      </c>
      <c r="B150" s="12">
        <v>2021</v>
      </c>
      <c r="C150" s="13" t="s">
        <v>34</v>
      </c>
      <c r="D150" s="13">
        <v>7605680</v>
      </c>
    </row>
    <row r="151" spans="1:4" x14ac:dyDescent="0.25">
      <c r="A151" s="12" t="s">
        <v>71</v>
      </c>
      <c r="B151" s="12">
        <v>2021</v>
      </c>
      <c r="C151" s="13" t="s">
        <v>35</v>
      </c>
      <c r="D151" s="13">
        <v>10235130</v>
      </c>
    </row>
    <row r="152" spans="1:4" x14ac:dyDescent="0.25">
      <c r="A152" s="12" t="s">
        <v>71</v>
      </c>
      <c r="B152" s="12">
        <v>2021</v>
      </c>
      <c r="C152" s="13" t="s">
        <v>36</v>
      </c>
      <c r="D152" s="13">
        <v>12015560</v>
      </c>
    </row>
    <row r="153" spans="1:4" x14ac:dyDescent="0.25">
      <c r="A153" s="12" t="s">
        <v>71</v>
      </c>
      <c r="B153" s="12">
        <v>2021</v>
      </c>
      <c r="C153" s="13" t="s">
        <v>37</v>
      </c>
      <c r="D153" s="13">
        <v>6540200</v>
      </c>
    </row>
    <row r="154" spans="1:4" x14ac:dyDescent="0.25">
      <c r="A154" s="12" t="s">
        <v>71</v>
      </c>
      <c r="B154" s="12">
        <v>2021</v>
      </c>
      <c r="C154" s="13" t="s">
        <v>38</v>
      </c>
      <c r="D154" s="13">
        <v>8674220</v>
      </c>
    </row>
    <row r="155" spans="1:4" x14ac:dyDescent="0.25">
      <c r="A155" s="12" t="s">
        <v>71</v>
      </c>
      <c r="B155" s="12">
        <v>2021</v>
      </c>
      <c r="C155" s="13" t="s">
        <v>39</v>
      </c>
      <c r="D155" s="13">
        <v>9232142.5</v>
      </c>
    </row>
    <row r="156" spans="1:4" x14ac:dyDescent="0.25">
      <c r="A156" s="12" t="s">
        <v>71</v>
      </c>
      <c r="B156" s="12">
        <v>2021</v>
      </c>
      <c r="C156" s="13" t="s">
        <v>40</v>
      </c>
      <c r="D156" s="13">
        <v>9686907.5</v>
      </c>
    </row>
    <row r="157" spans="1:4" x14ac:dyDescent="0.25">
      <c r="A157" s="12" t="s">
        <v>71</v>
      </c>
      <c r="B157" s="12">
        <v>2021</v>
      </c>
      <c r="C157" s="12" t="s">
        <v>41</v>
      </c>
      <c r="D157" s="13">
        <v>9848580</v>
      </c>
    </row>
    <row r="158" spans="1:4" x14ac:dyDescent="0.25">
      <c r="A158" s="12" t="s">
        <v>71</v>
      </c>
      <c r="B158" s="12">
        <v>2022</v>
      </c>
      <c r="C158" s="13" t="s">
        <v>30</v>
      </c>
      <c r="D158" s="13">
        <v>4832303</v>
      </c>
    </row>
    <row r="159" spans="1:4" x14ac:dyDescent="0.25">
      <c r="A159" s="12" t="s">
        <v>71</v>
      </c>
      <c r="B159" s="12">
        <v>2022</v>
      </c>
      <c r="C159" s="13" t="s">
        <v>31</v>
      </c>
      <c r="D159" s="13">
        <v>5921110</v>
      </c>
    </row>
    <row r="160" spans="1:4" x14ac:dyDescent="0.25">
      <c r="A160" s="12" t="s">
        <v>71</v>
      </c>
      <c r="B160" s="12">
        <v>2022</v>
      </c>
      <c r="C160" s="13" t="s">
        <v>32</v>
      </c>
      <c r="D160" s="13">
        <v>11532350</v>
      </c>
    </row>
    <row r="161" spans="1:4" x14ac:dyDescent="0.25">
      <c r="A161" s="12" t="s">
        <v>71</v>
      </c>
      <c r="B161" s="12">
        <v>2022</v>
      </c>
      <c r="C161" s="13" t="s">
        <v>33</v>
      </c>
      <c r="D161" s="13">
        <v>7860745</v>
      </c>
    </row>
    <row r="162" spans="1:4" x14ac:dyDescent="0.25">
      <c r="A162" s="12" t="s">
        <v>71</v>
      </c>
      <c r="B162" s="12">
        <v>2022</v>
      </c>
      <c r="C162" s="13" t="s">
        <v>34</v>
      </c>
      <c r="D162" s="13">
        <v>9786800</v>
      </c>
    </row>
    <row r="163" spans="1:4" x14ac:dyDescent="0.25">
      <c r="A163" s="12" t="s">
        <v>71</v>
      </c>
      <c r="B163" s="12">
        <v>2022</v>
      </c>
      <c r="C163" s="13" t="s">
        <v>35</v>
      </c>
      <c r="D163" s="13">
        <v>7780250</v>
      </c>
    </row>
    <row r="164" spans="1:4" x14ac:dyDescent="0.25">
      <c r="A164" s="12" t="s">
        <v>71</v>
      </c>
      <c r="B164" s="12">
        <v>2022</v>
      </c>
      <c r="C164" s="13" t="s">
        <v>36</v>
      </c>
      <c r="D164" s="13">
        <v>9800435</v>
      </c>
    </row>
    <row r="165" spans="1:4" x14ac:dyDescent="0.25">
      <c r="A165" s="12" t="s">
        <v>71</v>
      </c>
      <c r="B165" s="12">
        <v>2022</v>
      </c>
      <c r="C165" s="13" t="s">
        <v>37</v>
      </c>
      <c r="D165" s="13">
        <v>6979223</v>
      </c>
    </row>
    <row r="166" spans="1:4" x14ac:dyDescent="0.25">
      <c r="A166" s="12" t="s">
        <v>71</v>
      </c>
      <c r="B166" s="12">
        <v>2022</v>
      </c>
      <c r="C166" s="13" t="s">
        <v>38</v>
      </c>
      <c r="D166" s="13">
        <v>7673565</v>
      </c>
    </row>
    <row r="167" spans="1:4" x14ac:dyDescent="0.25">
      <c r="A167" s="12" t="s">
        <v>71</v>
      </c>
      <c r="B167" s="12">
        <v>2022</v>
      </c>
      <c r="C167" s="13" t="s">
        <v>39</v>
      </c>
      <c r="D167" s="13">
        <v>10785635</v>
      </c>
    </row>
    <row r="168" spans="1:4" x14ac:dyDescent="0.25">
      <c r="A168" s="12" t="s">
        <v>71</v>
      </c>
      <c r="B168" s="12">
        <v>2022</v>
      </c>
      <c r="C168" s="13" t="s">
        <v>40</v>
      </c>
      <c r="D168" s="13">
        <v>13298786</v>
      </c>
    </row>
    <row r="169" spans="1:4" x14ac:dyDescent="0.25">
      <c r="A169" s="12" t="s">
        <v>71</v>
      </c>
      <c r="B169" s="12">
        <v>2022</v>
      </c>
      <c r="C169" s="12" t="s">
        <v>41</v>
      </c>
      <c r="D169" s="13">
        <v>6494181</v>
      </c>
    </row>
    <row r="170" spans="1:4" x14ac:dyDescent="0.25">
      <c r="A170" s="12" t="s">
        <v>71</v>
      </c>
      <c r="B170" s="12">
        <v>2023</v>
      </c>
      <c r="C170" s="13" t="s">
        <v>30</v>
      </c>
      <c r="D170" s="13">
        <v>11309908.98</v>
      </c>
    </row>
    <row r="171" spans="1:4" x14ac:dyDescent="0.25">
      <c r="A171" s="12" t="s">
        <v>71</v>
      </c>
      <c r="B171" s="12">
        <v>2023</v>
      </c>
      <c r="C171" s="13" t="s">
        <v>31</v>
      </c>
      <c r="D171" s="13">
        <v>8433517.7100000009</v>
      </c>
    </row>
    <row r="172" spans="1:4" x14ac:dyDescent="0.25">
      <c r="A172" s="12" t="s">
        <v>71</v>
      </c>
      <c r="B172" s="12">
        <v>2023</v>
      </c>
      <c r="C172" s="13" t="s">
        <v>32</v>
      </c>
      <c r="D172" s="13">
        <v>9485608.6500000004</v>
      </c>
    </row>
    <row r="173" spans="1:4" x14ac:dyDescent="0.25">
      <c r="A173" s="12" t="s">
        <v>71</v>
      </c>
      <c r="B173" s="12">
        <v>2023</v>
      </c>
      <c r="C173" s="13" t="s">
        <v>33</v>
      </c>
      <c r="D173" s="13">
        <v>5154023</v>
      </c>
    </row>
    <row r="174" spans="1:4" x14ac:dyDescent="0.25">
      <c r="A174" s="12" t="s">
        <v>71</v>
      </c>
      <c r="B174" s="12">
        <v>2023</v>
      </c>
      <c r="C174" s="13" t="s">
        <v>34</v>
      </c>
      <c r="D174" s="13">
        <v>10007083.619999999</v>
      </c>
    </row>
    <row r="175" spans="1:4" x14ac:dyDescent="0.25">
      <c r="A175" s="12" t="s">
        <v>71</v>
      </c>
      <c r="B175" s="12">
        <v>2023</v>
      </c>
      <c r="C175" s="13" t="s">
        <v>35</v>
      </c>
      <c r="D175" s="13">
        <v>6790543.29</v>
      </c>
    </row>
    <row r="176" spans="1:4" x14ac:dyDescent="0.25">
      <c r="A176" s="12" t="s">
        <v>71</v>
      </c>
      <c r="B176" s="12">
        <v>2023</v>
      </c>
      <c r="C176" s="13" t="s">
        <v>36</v>
      </c>
      <c r="D176" s="13">
        <v>9040076.75</v>
      </c>
    </row>
    <row r="177" spans="1:4" x14ac:dyDescent="0.25">
      <c r="A177" s="12" t="s">
        <v>71</v>
      </c>
      <c r="B177" s="12">
        <v>2023</v>
      </c>
      <c r="C177" s="13" t="s">
        <v>37</v>
      </c>
      <c r="D177" s="13">
        <v>11486934.390000001</v>
      </c>
    </row>
    <row r="178" spans="1:4" x14ac:dyDescent="0.25">
      <c r="A178" s="12" t="s">
        <v>71</v>
      </c>
      <c r="B178" s="12">
        <v>2023</v>
      </c>
      <c r="C178" s="13" t="s">
        <v>38</v>
      </c>
      <c r="D178" s="13">
        <v>8857878.5399999991</v>
      </c>
    </row>
    <row r="179" spans="1:4" x14ac:dyDescent="0.25">
      <c r="A179" s="12" t="s">
        <v>71</v>
      </c>
      <c r="B179" s="12">
        <v>2023</v>
      </c>
      <c r="C179" s="13" t="s">
        <v>39</v>
      </c>
      <c r="D179" s="13">
        <v>13472476.74</v>
      </c>
    </row>
    <row r="180" spans="1:4" x14ac:dyDescent="0.25">
      <c r="A180" s="12" t="s">
        <v>71</v>
      </c>
      <c r="B180" s="12">
        <v>2023</v>
      </c>
      <c r="C180" s="13" t="s">
        <v>40</v>
      </c>
      <c r="D180" s="13">
        <v>4863403.6900000004</v>
      </c>
    </row>
    <row r="181" spans="1:4" x14ac:dyDescent="0.25">
      <c r="A181" s="12" t="s">
        <v>71</v>
      </c>
      <c r="B181" s="12">
        <v>2023</v>
      </c>
      <c r="C181" s="12" t="s">
        <v>41</v>
      </c>
      <c r="D181" s="13">
        <v>2020319.96</v>
      </c>
    </row>
    <row r="182" spans="1:4" x14ac:dyDescent="0.25">
      <c r="A182" s="12" t="s">
        <v>74</v>
      </c>
      <c r="B182" s="12">
        <v>2021</v>
      </c>
      <c r="C182" s="13" t="s">
        <v>30</v>
      </c>
      <c r="D182" s="13">
        <v>9104890</v>
      </c>
    </row>
    <row r="183" spans="1:4" x14ac:dyDescent="0.25">
      <c r="A183" s="12" t="s">
        <v>74</v>
      </c>
      <c r="B183" s="12">
        <v>2021</v>
      </c>
      <c r="C183" s="13" t="s">
        <v>31</v>
      </c>
      <c r="D183" s="13">
        <v>9281650</v>
      </c>
    </row>
    <row r="184" spans="1:4" x14ac:dyDescent="0.25">
      <c r="A184" s="12" t="s">
        <v>74</v>
      </c>
      <c r="B184" s="12">
        <v>2021</v>
      </c>
      <c r="C184" s="13" t="s">
        <v>32</v>
      </c>
      <c r="D184" s="13">
        <v>6375535</v>
      </c>
    </row>
    <row r="185" spans="1:4" x14ac:dyDescent="0.25">
      <c r="A185" s="12" t="s">
        <v>74</v>
      </c>
      <c r="B185" s="12">
        <v>2021</v>
      </c>
      <c r="C185" s="13" t="s">
        <v>33</v>
      </c>
      <c r="D185" s="13">
        <v>9237940</v>
      </c>
    </row>
    <row r="186" spans="1:4" x14ac:dyDescent="0.25">
      <c r="A186" s="12" t="s">
        <v>74</v>
      </c>
      <c r="B186" s="12">
        <v>2021</v>
      </c>
      <c r="C186" s="13" t="s">
        <v>34</v>
      </c>
      <c r="D186" s="13">
        <v>12169250</v>
      </c>
    </row>
    <row r="187" spans="1:4" x14ac:dyDescent="0.25">
      <c r="A187" s="12" t="s">
        <v>74</v>
      </c>
      <c r="B187" s="12">
        <v>2021</v>
      </c>
      <c r="C187" s="13" t="s">
        <v>35</v>
      </c>
      <c r="D187" s="13">
        <v>12350265</v>
      </c>
    </row>
    <row r="188" spans="1:4" x14ac:dyDescent="0.25">
      <c r="A188" s="12" t="s">
        <v>74</v>
      </c>
      <c r="B188" s="12">
        <v>2021</v>
      </c>
      <c r="C188" s="13" t="s">
        <v>36</v>
      </c>
      <c r="D188" s="13">
        <v>14203850</v>
      </c>
    </row>
    <row r="189" spans="1:4" x14ac:dyDescent="0.25">
      <c r="A189" s="12" t="s">
        <v>74</v>
      </c>
      <c r="B189" s="12">
        <v>2021</v>
      </c>
      <c r="C189" s="13" t="s">
        <v>37</v>
      </c>
      <c r="D189" s="13">
        <v>6958050</v>
      </c>
    </row>
    <row r="190" spans="1:4" x14ac:dyDescent="0.25">
      <c r="A190" s="12" t="s">
        <v>74</v>
      </c>
      <c r="B190" s="12">
        <v>2021</v>
      </c>
      <c r="C190" s="13" t="s">
        <v>38</v>
      </c>
      <c r="D190" s="13">
        <v>9713650</v>
      </c>
    </row>
    <row r="191" spans="1:4" x14ac:dyDescent="0.25">
      <c r="A191" s="12" t="s">
        <v>74</v>
      </c>
      <c r="B191" s="12">
        <v>2021</v>
      </c>
      <c r="C191" s="13" t="s">
        <v>39</v>
      </c>
      <c r="D191" s="13">
        <v>8367380</v>
      </c>
    </row>
    <row r="192" spans="1:4" x14ac:dyDescent="0.25">
      <c r="A192" s="12" t="s">
        <v>74</v>
      </c>
      <c r="B192" s="12">
        <v>2021</v>
      </c>
      <c r="C192" s="13" t="s">
        <v>40</v>
      </c>
      <c r="D192" s="13">
        <v>8449720</v>
      </c>
    </row>
    <row r="193" spans="1:4" x14ac:dyDescent="0.25">
      <c r="A193" s="12" t="s">
        <v>74</v>
      </c>
      <c r="B193" s="12">
        <v>2021</v>
      </c>
      <c r="C193" s="12" t="s">
        <v>41</v>
      </c>
      <c r="D193" s="13">
        <v>14767152</v>
      </c>
    </row>
    <row r="194" spans="1:4" x14ac:dyDescent="0.25">
      <c r="A194" s="12" t="s">
        <v>74</v>
      </c>
      <c r="B194" s="12">
        <v>2022</v>
      </c>
      <c r="C194" s="13" t="s">
        <v>30</v>
      </c>
      <c r="D194" s="13">
        <v>13461750</v>
      </c>
    </row>
    <row r="195" spans="1:4" x14ac:dyDescent="0.25">
      <c r="A195" s="12" t="s">
        <v>74</v>
      </c>
      <c r="B195" s="12">
        <v>2022</v>
      </c>
      <c r="C195" s="13" t="s">
        <v>31</v>
      </c>
      <c r="D195" s="13">
        <v>5942580</v>
      </c>
    </row>
    <row r="196" spans="1:4" x14ac:dyDescent="0.25">
      <c r="A196" s="12" t="s">
        <v>74</v>
      </c>
      <c r="B196" s="12">
        <v>2022</v>
      </c>
      <c r="C196" s="13" t="s">
        <v>32</v>
      </c>
      <c r="D196" s="13">
        <v>14584945</v>
      </c>
    </row>
    <row r="197" spans="1:4" x14ac:dyDescent="0.25">
      <c r="A197" s="12" t="s">
        <v>74</v>
      </c>
      <c r="B197" s="12">
        <v>2022</v>
      </c>
      <c r="C197" s="13" t="s">
        <v>33</v>
      </c>
      <c r="D197" s="13">
        <v>8007190</v>
      </c>
    </row>
    <row r="198" spans="1:4" x14ac:dyDescent="0.25">
      <c r="A198" s="12" t="s">
        <v>74</v>
      </c>
      <c r="B198" s="12">
        <v>2022</v>
      </c>
      <c r="C198" s="13" t="s">
        <v>34</v>
      </c>
      <c r="D198" s="13">
        <v>11189190</v>
      </c>
    </row>
    <row r="199" spans="1:4" x14ac:dyDescent="0.25">
      <c r="A199" s="12" t="s">
        <v>74</v>
      </c>
      <c r="B199" s="12">
        <v>2022</v>
      </c>
      <c r="C199" s="13" t="s">
        <v>35</v>
      </c>
      <c r="D199" s="13">
        <v>8184390</v>
      </c>
    </row>
    <row r="200" spans="1:4" x14ac:dyDescent="0.25">
      <c r="A200" s="12" t="s">
        <v>74</v>
      </c>
      <c r="B200" s="12">
        <v>2022</v>
      </c>
      <c r="C200" s="13" t="s">
        <v>36</v>
      </c>
      <c r="D200" s="13">
        <v>14294649</v>
      </c>
    </row>
    <row r="201" spans="1:4" x14ac:dyDescent="0.25">
      <c r="A201" s="12" t="s">
        <v>74</v>
      </c>
      <c r="B201" s="12">
        <v>2022</v>
      </c>
      <c r="C201" s="13" t="s">
        <v>37</v>
      </c>
      <c r="D201" s="13">
        <v>3541956</v>
      </c>
    </row>
    <row r="202" spans="1:4" x14ac:dyDescent="0.25">
      <c r="A202" s="12" t="s">
        <v>74</v>
      </c>
      <c r="B202" s="12">
        <v>2022</v>
      </c>
      <c r="C202" s="13" t="s">
        <v>38</v>
      </c>
      <c r="D202" s="13">
        <v>4977409</v>
      </c>
    </row>
    <row r="203" spans="1:4" x14ac:dyDescent="0.25">
      <c r="A203" s="12" t="s">
        <v>74</v>
      </c>
      <c r="B203" s="12">
        <v>2022</v>
      </c>
      <c r="C203" s="13" t="s">
        <v>39</v>
      </c>
      <c r="D203" s="13">
        <v>9460195</v>
      </c>
    </row>
    <row r="204" spans="1:4" x14ac:dyDescent="0.25">
      <c r="A204" s="12" t="s">
        <v>74</v>
      </c>
      <c r="B204" s="12">
        <v>2022</v>
      </c>
      <c r="C204" s="13" t="s">
        <v>40</v>
      </c>
      <c r="D204" s="13">
        <v>12836935</v>
      </c>
    </row>
    <row r="205" spans="1:4" x14ac:dyDescent="0.25">
      <c r="A205" s="12" t="s">
        <v>74</v>
      </c>
      <c r="B205" s="12">
        <v>2022</v>
      </c>
      <c r="C205" s="12" t="s">
        <v>41</v>
      </c>
      <c r="D205" s="13">
        <v>4643282</v>
      </c>
    </row>
    <row r="206" spans="1:4" x14ac:dyDescent="0.25">
      <c r="A206" s="12" t="s">
        <v>74</v>
      </c>
      <c r="B206" s="12">
        <v>2023</v>
      </c>
      <c r="C206" s="13" t="s">
        <v>30</v>
      </c>
      <c r="D206" s="13">
        <v>6071826.8300000001</v>
      </c>
    </row>
    <row r="207" spans="1:4" x14ac:dyDescent="0.25">
      <c r="A207" s="12" t="s">
        <v>74</v>
      </c>
      <c r="B207" s="12">
        <v>2023</v>
      </c>
      <c r="C207" s="13" t="s">
        <v>31</v>
      </c>
      <c r="D207" s="13">
        <v>7405321</v>
      </c>
    </row>
    <row r="208" spans="1:4" x14ac:dyDescent="0.25">
      <c r="A208" s="12" t="s">
        <v>74</v>
      </c>
      <c r="B208" s="12">
        <v>2023</v>
      </c>
      <c r="C208" s="13" t="s">
        <v>32</v>
      </c>
      <c r="D208" s="13">
        <v>9535172.1199999992</v>
      </c>
    </row>
    <row r="209" spans="1:4" x14ac:dyDescent="0.25">
      <c r="A209" s="12" t="s">
        <v>74</v>
      </c>
      <c r="B209" s="12">
        <v>2023</v>
      </c>
      <c r="C209" s="13" t="s">
        <v>33</v>
      </c>
      <c r="D209" s="13">
        <v>2017358.9</v>
      </c>
    </row>
    <row r="210" spans="1:4" x14ac:dyDescent="0.25">
      <c r="A210" s="12" t="s">
        <v>74</v>
      </c>
      <c r="B210" s="12">
        <v>2023</v>
      </c>
      <c r="C210" s="13" t="s">
        <v>34</v>
      </c>
      <c r="D210" s="13">
        <v>9511902.8200000003</v>
      </c>
    </row>
    <row r="211" spans="1:4" x14ac:dyDescent="0.25">
      <c r="A211" s="12" t="s">
        <v>74</v>
      </c>
      <c r="B211" s="12">
        <v>2023</v>
      </c>
      <c r="C211" s="13" t="s">
        <v>35</v>
      </c>
      <c r="D211" s="13">
        <v>6104853.4199999999</v>
      </c>
    </row>
    <row r="212" spans="1:4" x14ac:dyDescent="0.25">
      <c r="A212" s="12" t="s">
        <v>74</v>
      </c>
      <c r="B212" s="12">
        <v>2023</v>
      </c>
      <c r="C212" s="13" t="s">
        <v>36</v>
      </c>
      <c r="D212" s="13">
        <v>5502956.29</v>
      </c>
    </row>
    <row r="213" spans="1:4" x14ac:dyDescent="0.25">
      <c r="A213" s="12" t="s">
        <v>74</v>
      </c>
      <c r="B213" s="12">
        <v>2023</v>
      </c>
      <c r="C213" s="13" t="s">
        <v>37</v>
      </c>
      <c r="D213" s="13">
        <v>16109247.93</v>
      </c>
    </row>
    <row r="214" spans="1:4" x14ac:dyDescent="0.25">
      <c r="A214" s="12" t="s">
        <v>74</v>
      </c>
      <c r="B214" s="12">
        <v>2023</v>
      </c>
      <c r="C214" s="13" t="s">
        <v>38</v>
      </c>
      <c r="D214" s="13">
        <v>13889047.800000001</v>
      </c>
    </row>
    <row r="215" spans="1:4" x14ac:dyDescent="0.25">
      <c r="A215" s="12" t="s">
        <v>74</v>
      </c>
      <c r="B215" s="12">
        <v>2023</v>
      </c>
      <c r="C215" s="13" t="s">
        <v>39</v>
      </c>
      <c r="D215" s="13">
        <v>18481845.32</v>
      </c>
    </row>
    <row r="216" spans="1:4" x14ac:dyDescent="0.25">
      <c r="A216" s="12" t="s">
        <v>74</v>
      </c>
      <c r="B216" s="12">
        <v>2023</v>
      </c>
      <c r="C216" s="13" t="s">
        <v>40</v>
      </c>
      <c r="D216" s="13">
        <v>6069136.9400000004</v>
      </c>
    </row>
    <row r="217" spans="1:4" x14ac:dyDescent="0.25">
      <c r="A217" s="12" t="s">
        <v>74</v>
      </c>
      <c r="B217" s="12">
        <v>2023</v>
      </c>
      <c r="C217" s="12" t="s">
        <v>41</v>
      </c>
      <c r="D217" s="13">
        <v>209403.63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selection activeCell="L6" sqref="L6"/>
    </sheetView>
  </sheetViews>
  <sheetFormatPr defaultRowHeight="15" x14ac:dyDescent="0.25"/>
  <cols>
    <col min="1" max="1" width="15.140625" customWidth="1"/>
    <col min="2" max="2" width="16.28515625" customWidth="1"/>
    <col min="3" max="5" width="12" customWidth="1"/>
    <col min="6" max="6" width="15.42578125" customWidth="1"/>
    <col min="7" max="7" width="13.7109375" customWidth="1"/>
    <col min="8" max="8" width="20.7109375" customWidth="1"/>
    <col min="9" max="9" width="19.85546875" customWidth="1"/>
    <col min="10" max="14" width="12" customWidth="1"/>
    <col min="15" max="15" width="9" customWidth="1"/>
    <col min="16" max="17" width="12" customWidth="1"/>
    <col min="18" max="19" width="9" customWidth="1"/>
    <col min="20" max="21" width="12" customWidth="1"/>
    <col min="22" max="23" width="9" customWidth="1"/>
    <col min="24" max="25" width="12" customWidth="1"/>
    <col min="26" max="27" width="9" customWidth="1"/>
    <col min="28" max="29" width="12" customWidth="1"/>
    <col min="30" max="31" width="9" customWidth="1"/>
    <col min="32" max="33" width="12" customWidth="1"/>
    <col min="34" max="34" width="12.7109375" customWidth="1"/>
    <col min="35" max="35" width="9" customWidth="1"/>
    <col min="36" max="36" width="12" customWidth="1"/>
    <col min="37" max="37" width="15.85546875" customWidth="1"/>
    <col min="38" max="38" width="11" customWidth="1"/>
    <col min="39" max="39" width="9" customWidth="1"/>
    <col min="40" max="40" width="12" customWidth="1"/>
    <col min="41" max="41" width="13.140625" customWidth="1"/>
    <col min="42" max="42" width="12.28515625" customWidth="1"/>
    <col min="43" max="43" width="9" customWidth="1"/>
    <col min="44" max="44" width="12" customWidth="1"/>
    <col min="45" max="45" width="15.42578125" customWidth="1"/>
    <col min="46" max="46" width="12" customWidth="1"/>
    <col min="47" max="47" width="9" customWidth="1"/>
    <col min="48" max="48" width="11" customWidth="1"/>
    <col min="49" max="49" width="15.140625" customWidth="1"/>
    <col min="50" max="50" width="12" bestFit="1" customWidth="1"/>
  </cols>
  <sheetData>
    <row r="1" spans="1:9" x14ac:dyDescent="0.25">
      <c r="A1" s="6" t="s">
        <v>7</v>
      </c>
      <c r="B1" s="12" t="s">
        <v>18</v>
      </c>
    </row>
    <row r="3" spans="1:9" x14ac:dyDescent="0.25">
      <c r="A3" s="6" t="s">
        <v>16</v>
      </c>
      <c r="B3" s="12" t="s">
        <v>19</v>
      </c>
      <c r="C3" s="12" t="s">
        <v>20</v>
      </c>
      <c r="D3" s="12" t="s">
        <v>21</v>
      </c>
      <c r="E3" s="12" t="s">
        <v>22</v>
      </c>
      <c r="F3" s="12" t="s">
        <v>23</v>
      </c>
      <c r="G3" s="12" t="s">
        <v>24</v>
      </c>
      <c r="H3" s="12" t="s">
        <v>25</v>
      </c>
      <c r="I3" s="12" t="s">
        <v>26</v>
      </c>
    </row>
    <row r="4" spans="1:9" x14ac:dyDescent="0.25">
      <c r="A4" s="7" t="s">
        <v>70</v>
      </c>
      <c r="B4" s="8">
        <v>4114</v>
      </c>
      <c r="C4" s="8">
        <v>10048</v>
      </c>
      <c r="D4" s="8">
        <v>3446</v>
      </c>
      <c r="E4" s="9">
        <v>89.949999999999989</v>
      </c>
      <c r="F4" s="9">
        <v>2.4033333333333333</v>
      </c>
      <c r="G4" s="13">
        <v>193479254.26999998</v>
      </c>
      <c r="H4" s="13">
        <v>13417223.24</v>
      </c>
      <c r="I4" s="8">
        <v>6.9347089901826307</v>
      </c>
    </row>
    <row r="5" spans="1:9" x14ac:dyDescent="0.25">
      <c r="A5" s="7" t="s">
        <v>73</v>
      </c>
      <c r="B5" s="8">
        <v>5175</v>
      </c>
      <c r="C5" s="8">
        <v>11319</v>
      </c>
      <c r="D5" s="8">
        <v>5172</v>
      </c>
      <c r="E5" s="9">
        <v>99.98</v>
      </c>
      <c r="F5" s="9">
        <v>2.1733333333333333</v>
      </c>
      <c r="G5" s="13">
        <v>222430583.25</v>
      </c>
      <c r="H5" s="13">
        <v>16644306.02</v>
      </c>
      <c r="I5" s="8">
        <v>7.4829215374994966</v>
      </c>
    </row>
    <row r="6" spans="1:9" x14ac:dyDescent="0.25">
      <c r="A6" s="7" t="s">
        <v>72</v>
      </c>
      <c r="B6" s="8">
        <v>7843</v>
      </c>
      <c r="C6" s="8">
        <v>18054</v>
      </c>
      <c r="D6" s="8">
        <v>7831</v>
      </c>
      <c r="E6" s="9">
        <v>99.866666666666674</v>
      </c>
      <c r="F6" s="9">
        <v>2.313333333333333</v>
      </c>
      <c r="G6" s="13">
        <v>362320692.17000002</v>
      </c>
      <c r="H6" s="13">
        <v>24585036.52</v>
      </c>
      <c r="I6" s="8">
        <v>6.7854354033041977</v>
      </c>
    </row>
    <row r="7" spans="1:9" x14ac:dyDescent="0.25">
      <c r="A7" s="7" t="s">
        <v>74</v>
      </c>
      <c r="B7" s="8">
        <v>6153</v>
      </c>
      <c r="C7" s="8">
        <v>16994</v>
      </c>
      <c r="D7" s="8">
        <v>6149</v>
      </c>
      <c r="E7" s="9">
        <v>99.786666666666676</v>
      </c>
      <c r="F7" s="9">
        <v>2.7266666666666666</v>
      </c>
      <c r="G7" s="13">
        <v>333290723.81</v>
      </c>
      <c r="H7" s="13">
        <v>32025362.48</v>
      </c>
      <c r="I7" s="8">
        <v>9.6088370278966391</v>
      </c>
    </row>
    <row r="8" spans="1:9" x14ac:dyDescent="0.25">
      <c r="A8" s="7" t="s">
        <v>69</v>
      </c>
      <c r="B8" s="8">
        <v>4501</v>
      </c>
      <c r="C8" s="8">
        <v>10298</v>
      </c>
      <c r="D8" s="8">
        <v>4367</v>
      </c>
      <c r="E8" s="9">
        <v>97.386666666666656</v>
      </c>
      <c r="F8" s="9">
        <v>2.2733333333333334</v>
      </c>
      <c r="G8" s="13">
        <v>192029594.57999998</v>
      </c>
      <c r="H8" s="13">
        <v>15238074.050000001</v>
      </c>
      <c r="I8" s="8">
        <v>7.9352737703415723</v>
      </c>
    </row>
    <row r="9" spans="1:9" x14ac:dyDescent="0.25">
      <c r="A9" s="7" t="s">
        <v>71</v>
      </c>
      <c r="B9" s="8">
        <v>6779</v>
      </c>
      <c r="C9" s="8">
        <v>15931</v>
      </c>
      <c r="D9" s="8">
        <v>5646</v>
      </c>
      <c r="E9" s="9">
        <v>88.183333333333337</v>
      </c>
      <c r="F9" s="9">
        <v>2.33</v>
      </c>
      <c r="G9" s="13">
        <v>311995696.87</v>
      </c>
      <c r="H9" s="13">
        <v>22720552.66</v>
      </c>
      <c r="I9" s="8">
        <v>7.2823288551530974</v>
      </c>
    </row>
    <row r="10" spans="1:9" x14ac:dyDescent="0.25">
      <c r="A10" s="7" t="s">
        <v>17</v>
      </c>
      <c r="B10" s="8">
        <v>34565</v>
      </c>
      <c r="C10" s="8">
        <v>82644</v>
      </c>
      <c r="D10" s="8">
        <v>32611</v>
      </c>
      <c r="E10" s="9">
        <v>95.858888888888885</v>
      </c>
      <c r="F10" s="9">
        <v>2.3699999999999997</v>
      </c>
      <c r="G10" s="13">
        <v>1615546544.9500003</v>
      </c>
      <c r="H10" s="13">
        <v>124630554.97</v>
      </c>
      <c r="I10" s="8">
        <v>7.7144515185637808</v>
      </c>
    </row>
    <row r="20" spans="1:5" x14ac:dyDescent="0.25">
      <c r="A20" s="6" t="s">
        <v>28</v>
      </c>
      <c r="B20" s="6" t="s">
        <v>27</v>
      </c>
    </row>
    <row r="21" spans="1:5" x14ac:dyDescent="0.25">
      <c r="A21" s="6" t="s">
        <v>16</v>
      </c>
      <c r="B21" s="12">
        <v>2021</v>
      </c>
      <c r="C21" s="12">
        <v>2022</v>
      </c>
      <c r="D21" s="12">
        <v>2023</v>
      </c>
      <c r="E21" s="12" t="s">
        <v>17</v>
      </c>
    </row>
    <row r="22" spans="1:5" x14ac:dyDescent="0.25">
      <c r="A22" s="7" t="s">
        <v>72</v>
      </c>
      <c r="B22" s="8">
        <v>3155</v>
      </c>
      <c r="C22" s="8">
        <v>3012</v>
      </c>
      <c r="D22" s="8">
        <v>1676</v>
      </c>
      <c r="E22" s="8">
        <v>7843</v>
      </c>
    </row>
    <row r="23" spans="1:5" x14ac:dyDescent="0.25">
      <c r="A23" s="7" t="s">
        <v>71</v>
      </c>
      <c r="B23" s="8">
        <v>2560</v>
      </c>
      <c r="C23" s="8">
        <v>2383</v>
      </c>
      <c r="D23" s="8">
        <v>1836</v>
      </c>
      <c r="E23" s="8">
        <v>6779</v>
      </c>
    </row>
    <row r="24" spans="1:5" x14ac:dyDescent="0.25">
      <c r="A24" s="7" t="s">
        <v>74</v>
      </c>
      <c r="B24" s="8">
        <v>2672</v>
      </c>
      <c r="C24" s="8">
        <v>2023</v>
      </c>
      <c r="D24" s="8">
        <v>1458</v>
      </c>
      <c r="E24" s="8">
        <v>6153</v>
      </c>
    </row>
    <row r="25" spans="1:5" x14ac:dyDescent="0.25">
      <c r="A25" s="7" t="s">
        <v>73</v>
      </c>
      <c r="B25" s="8">
        <v>2090</v>
      </c>
      <c r="C25" s="8">
        <v>2009</v>
      </c>
      <c r="D25" s="8">
        <v>1076</v>
      </c>
      <c r="E25" s="8">
        <v>5175</v>
      </c>
    </row>
    <row r="26" spans="1:5" x14ac:dyDescent="0.25">
      <c r="A26" s="7" t="s">
        <v>69</v>
      </c>
      <c r="B26" s="8">
        <v>1795</v>
      </c>
      <c r="C26" s="8">
        <v>1666</v>
      </c>
      <c r="D26" s="8">
        <v>1040</v>
      </c>
      <c r="E26" s="8">
        <v>4501</v>
      </c>
    </row>
    <row r="27" spans="1:5" x14ac:dyDescent="0.25">
      <c r="A27" s="7" t="s">
        <v>70</v>
      </c>
      <c r="B27" s="8">
        <v>1732</v>
      </c>
      <c r="C27" s="8">
        <v>1363</v>
      </c>
      <c r="D27" s="8">
        <v>1019</v>
      </c>
      <c r="E27" s="8">
        <v>4114</v>
      </c>
    </row>
    <row r="28" spans="1:5" x14ac:dyDescent="0.25">
      <c r="A28" s="7" t="s">
        <v>17</v>
      </c>
      <c r="B28" s="8">
        <v>14004</v>
      </c>
      <c r="C28" s="8">
        <v>12456</v>
      </c>
      <c r="D28" s="8">
        <v>8105</v>
      </c>
      <c r="E28" s="8">
        <v>34565</v>
      </c>
    </row>
    <row r="39" spans="1:5" x14ac:dyDescent="0.25">
      <c r="A39" s="6" t="s">
        <v>29</v>
      </c>
      <c r="B39" s="6" t="s">
        <v>27</v>
      </c>
    </row>
    <row r="40" spans="1:5" x14ac:dyDescent="0.25">
      <c r="A40" s="6" t="s">
        <v>16</v>
      </c>
      <c r="B40" s="12">
        <v>2021</v>
      </c>
      <c r="C40" s="12">
        <v>2022</v>
      </c>
      <c r="D40" s="12">
        <v>2023</v>
      </c>
      <c r="E40" s="12" t="s">
        <v>17</v>
      </c>
    </row>
    <row r="41" spans="1:5" x14ac:dyDescent="0.25">
      <c r="A41" s="7" t="s">
        <v>72</v>
      </c>
      <c r="B41" s="8">
        <v>105868992.5</v>
      </c>
      <c r="C41" s="8">
        <v>153281439.59</v>
      </c>
      <c r="D41" s="8">
        <v>103170260.08</v>
      </c>
      <c r="E41" s="8">
        <v>362320692.17000002</v>
      </c>
    </row>
    <row r="42" spans="1:5" x14ac:dyDescent="0.25">
      <c r="A42" s="7" t="s">
        <v>74</v>
      </c>
      <c r="B42" s="8">
        <v>119302212</v>
      </c>
      <c r="C42" s="8">
        <v>113075370.54000001</v>
      </c>
      <c r="D42" s="8">
        <v>100913141.27</v>
      </c>
      <c r="E42" s="8">
        <v>333290723.81</v>
      </c>
    </row>
    <row r="43" spans="1:5" x14ac:dyDescent="0.25">
      <c r="A43" s="7" t="s">
        <v>71</v>
      </c>
      <c r="B43" s="8">
        <v>99159440</v>
      </c>
      <c r="C43" s="8">
        <v>112375755.89</v>
      </c>
      <c r="D43" s="8">
        <v>100460500.98</v>
      </c>
      <c r="E43" s="8">
        <v>311995696.87</v>
      </c>
    </row>
    <row r="44" spans="1:5" x14ac:dyDescent="0.25">
      <c r="A44" s="7" t="s">
        <v>73</v>
      </c>
      <c r="B44" s="8">
        <v>67731005</v>
      </c>
      <c r="C44" s="8">
        <v>96871684.799999997</v>
      </c>
      <c r="D44" s="8">
        <v>57827893.450000003</v>
      </c>
      <c r="E44" s="8">
        <v>222430583.25</v>
      </c>
    </row>
    <row r="45" spans="1:5" x14ac:dyDescent="0.25">
      <c r="A45" s="7" t="s">
        <v>69</v>
      </c>
      <c r="B45" s="8">
        <v>59032680</v>
      </c>
      <c r="C45" s="8">
        <v>79751237.140000001</v>
      </c>
      <c r="D45" s="8">
        <v>53245677.439999998</v>
      </c>
      <c r="E45" s="8">
        <v>192029594.57999998</v>
      </c>
    </row>
    <row r="46" spans="1:5" x14ac:dyDescent="0.25">
      <c r="A46" s="7" t="s">
        <v>70</v>
      </c>
      <c r="B46" s="8">
        <v>69245792.5</v>
      </c>
      <c r="C46" s="8">
        <v>67166236.159999996</v>
      </c>
      <c r="D46" s="8">
        <v>57067225.609999999</v>
      </c>
      <c r="E46" s="8">
        <v>193479254.26999998</v>
      </c>
    </row>
    <row r="47" spans="1:5" x14ac:dyDescent="0.25">
      <c r="A47" s="7" t="s">
        <v>17</v>
      </c>
      <c r="B47" s="8">
        <v>520340122</v>
      </c>
      <c r="C47" s="8">
        <v>622521724.12</v>
      </c>
      <c r="D47" s="8">
        <v>472684698.82999998</v>
      </c>
      <c r="E47" s="8">
        <v>1615546544.9499998</v>
      </c>
    </row>
    <row r="54" spans="1:2" x14ac:dyDescent="0.25">
      <c r="A54" s="6" t="s">
        <v>7</v>
      </c>
      <c r="B54" s="12" t="s">
        <v>18</v>
      </c>
    </row>
    <row r="56" spans="1:2" x14ac:dyDescent="0.25">
      <c r="A56" s="6" t="s">
        <v>16</v>
      </c>
      <c r="B56" t="s">
        <v>29</v>
      </c>
    </row>
    <row r="57" spans="1:2" x14ac:dyDescent="0.25">
      <c r="A57" s="7" t="s">
        <v>72</v>
      </c>
      <c r="B57" s="18">
        <v>0.22427128039273769</v>
      </c>
    </row>
    <row r="58" spans="1:2" x14ac:dyDescent="0.25">
      <c r="A58" s="7" t="s">
        <v>74</v>
      </c>
      <c r="B58" s="18">
        <v>0.20630214886214568</v>
      </c>
    </row>
    <row r="59" spans="1:2" x14ac:dyDescent="0.25">
      <c r="A59" s="7" t="s">
        <v>71</v>
      </c>
      <c r="B59" s="18">
        <v>0.19312083446017711</v>
      </c>
    </row>
    <row r="60" spans="1:2" x14ac:dyDescent="0.25">
      <c r="A60" s="7" t="s">
        <v>73</v>
      </c>
      <c r="B60" s="18">
        <v>0.13768132149784895</v>
      </c>
    </row>
    <row r="61" spans="1:2" x14ac:dyDescent="0.25">
      <c r="A61" s="7" t="s">
        <v>70</v>
      </c>
      <c r="B61" s="18">
        <v>0.11976086660875998</v>
      </c>
    </row>
    <row r="62" spans="1:2" x14ac:dyDescent="0.25">
      <c r="A62" s="7" t="s">
        <v>69</v>
      </c>
      <c r="B62" s="18">
        <v>0.11886354817833068</v>
      </c>
    </row>
    <row r="63" spans="1:2" x14ac:dyDescent="0.25">
      <c r="A63" s="7" t="s">
        <v>17</v>
      </c>
      <c r="B63" s="18">
        <v>1</v>
      </c>
    </row>
    <row r="67" spans="1:9" x14ac:dyDescent="0.25">
      <c r="A67" s="12"/>
      <c r="B67" s="12"/>
    </row>
    <row r="68" spans="1:9" x14ac:dyDescent="0.25">
      <c r="A68" s="12"/>
      <c r="B68" s="12"/>
    </row>
    <row r="70" spans="1:9" x14ac:dyDescent="0.25">
      <c r="A70" s="12"/>
      <c r="B70" s="12"/>
    </row>
    <row r="71" spans="1:9" x14ac:dyDescent="0.25">
      <c r="C71" s="12"/>
      <c r="D71" s="12"/>
      <c r="E71" s="12"/>
      <c r="F71" s="12"/>
      <c r="G71" s="12"/>
      <c r="H71" s="12"/>
      <c r="I71" s="12"/>
    </row>
    <row r="72" spans="1:9" x14ac:dyDescent="0.25">
      <c r="A72" s="12"/>
      <c r="B72" s="12"/>
      <c r="C72" s="12"/>
      <c r="D72" s="12"/>
      <c r="E72" s="12"/>
      <c r="F72" s="12"/>
      <c r="G72" s="12"/>
      <c r="H72" s="12"/>
      <c r="I72" s="12"/>
    </row>
    <row r="73" spans="1:9" x14ac:dyDescent="0.25">
      <c r="A73" s="6" t="s">
        <v>20</v>
      </c>
      <c r="B73" s="6" t="s">
        <v>27</v>
      </c>
    </row>
    <row r="74" spans="1:9" x14ac:dyDescent="0.25">
      <c r="A74" s="6" t="s">
        <v>16</v>
      </c>
      <c r="B74" s="12">
        <v>2021</v>
      </c>
      <c r="C74" s="12">
        <v>2022</v>
      </c>
      <c r="D74" s="12">
        <v>2023</v>
      </c>
      <c r="E74" s="12" t="s">
        <v>17</v>
      </c>
    </row>
    <row r="75" spans="1:9" x14ac:dyDescent="0.25">
      <c r="A75" s="7" t="s">
        <v>70</v>
      </c>
      <c r="B75" s="8">
        <v>4569</v>
      </c>
      <c r="C75" s="8">
        <v>3273</v>
      </c>
      <c r="D75" s="8">
        <v>2206</v>
      </c>
      <c r="E75" s="8">
        <v>10048</v>
      </c>
    </row>
    <row r="76" spans="1:9" x14ac:dyDescent="0.25">
      <c r="A76" s="7" t="s">
        <v>69</v>
      </c>
      <c r="B76" s="8">
        <v>4003</v>
      </c>
      <c r="C76" s="8">
        <v>4055</v>
      </c>
      <c r="D76" s="8">
        <v>2240</v>
      </c>
      <c r="E76" s="8">
        <v>10298</v>
      </c>
    </row>
    <row r="77" spans="1:9" x14ac:dyDescent="0.25">
      <c r="A77" s="7" t="s">
        <v>73</v>
      </c>
      <c r="B77" s="8">
        <v>4461</v>
      </c>
      <c r="C77" s="8">
        <v>4613</v>
      </c>
      <c r="D77" s="8">
        <v>2245</v>
      </c>
      <c r="E77" s="8">
        <v>11319</v>
      </c>
    </row>
    <row r="78" spans="1:9" x14ac:dyDescent="0.25">
      <c r="A78" s="7" t="s">
        <v>71</v>
      </c>
      <c r="B78" s="8">
        <v>6703</v>
      </c>
      <c r="C78" s="8">
        <v>5425</v>
      </c>
      <c r="D78" s="8">
        <v>3803</v>
      </c>
      <c r="E78" s="8">
        <v>15931</v>
      </c>
    </row>
    <row r="79" spans="1:9" x14ac:dyDescent="0.25">
      <c r="A79" s="7" t="s">
        <v>74</v>
      </c>
      <c r="B79" s="8">
        <v>7716</v>
      </c>
      <c r="C79" s="8">
        <v>5670</v>
      </c>
      <c r="D79" s="8">
        <v>3608</v>
      </c>
      <c r="E79" s="8">
        <v>16994</v>
      </c>
    </row>
    <row r="80" spans="1:9" x14ac:dyDescent="0.25">
      <c r="A80" s="7" t="s">
        <v>72</v>
      </c>
      <c r="B80" s="8">
        <v>6993</v>
      </c>
      <c r="C80" s="8">
        <v>7152</v>
      </c>
      <c r="D80" s="8">
        <v>3909</v>
      </c>
      <c r="E80" s="8">
        <v>18054</v>
      </c>
    </row>
    <row r="81" spans="1:5" x14ac:dyDescent="0.25">
      <c r="A81" s="7" t="s">
        <v>17</v>
      </c>
      <c r="B81" s="8">
        <v>34445</v>
      </c>
      <c r="C81" s="8">
        <v>30188</v>
      </c>
      <c r="D81" s="8">
        <v>18011</v>
      </c>
      <c r="E81" s="8">
        <v>82644</v>
      </c>
    </row>
    <row r="82" spans="1:5" x14ac:dyDescent="0.25">
      <c r="A82" s="7"/>
      <c r="B82" s="8"/>
      <c r="C82" s="8"/>
      <c r="D82" s="8"/>
    </row>
    <row r="83" spans="1:5" x14ac:dyDescent="0.25">
      <c r="A83" s="7"/>
      <c r="B83" s="8"/>
      <c r="C83" s="8"/>
      <c r="D83" s="8"/>
    </row>
    <row r="84" spans="1:5" x14ac:dyDescent="0.25">
      <c r="A84" s="7"/>
      <c r="B84" s="8"/>
      <c r="C84" s="8"/>
      <c r="D84" s="8"/>
    </row>
    <row r="85" spans="1:5" x14ac:dyDescent="0.25">
      <c r="A85" s="7"/>
      <c r="B85" s="8"/>
      <c r="C85" s="8"/>
      <c r="D85" s="8"/>
    </row>
    <row r="86" spans="1:5" x14ac:dyDescent="0.25">
      <c r="A86" s="7"/>
      <c r="B86" s="8"/>
      <c r="C86" s="8"/>
      <c r="D86" s="8"/>
    </row>
    <row r="87" spans="1:5" x14ac:dyDescent="0.25">
      <c r="A87" s="7"/>
      <c r="B87" s="8"/>
      <c r="C87" s="8"/>
      <c r="D87" s="8"/>
    </row>
    <row r="88" spans="1:5" x14ac:dyDescent="0.25">
      <c r="A88" s="7"/>
      <c r="B88" s="8"/>
      <c r="C88" s="8"/>
      <c r="D88" s="8"/>
    </row>
    <row r="89" spans="1:5" x14ac:dyDescent="0.25">
      <c r="A89" s="7"/>
      <c r="B89" s="8"/>
      <c r="C89" s="8"/>
      <c r="D89" s="8"/>
    </row>
    <row r="94" spans="1:5" x14ac:dyDescent="0.25">
      <c r="A94" s="6" t="s">
        <v>7</v>
      </c>
      <c r="B94" s="12" t="s">
        <v>18</v>
      </c>
    </row>
    <row r="96" spans="1:5" x14ac:dyDescent="0.25">
      <c r="A96" s="6" t="s">
        <v>29</v>
      </c>
      <c r="B96" s="6" t="s">
        <v>27</v>
      </c>
    </row>
    <row r="97" spans="1:8" x14ac:dyDescent="0.25">
      <c r="A97" s="6" t="s">
        <v>16</v>
      </c>
      <c r="B97" s="12" t="s">
        <v>70</v>
      </c>
      <c r="C97" s="12" t="s">
        <v>73</v>
      </c>
      <c r="D97" s="12" t="s">
        <v>72</v>
      </c>
      <c r="E97" s="12" t="s">
        <v>69</v>
      </c>
      <c r="F97" s="12" t="s">
        <v>71</v>
      </c>
      <c r="G97" s="12" t="s">
        <v>74</v>
      </c>
      <c r="H97" s="12" t="s">
        <v>17</v>
      </c>
    </row>
    <row r="98" spans="1:8" x14ac:dyDescent="0.25">
      <c r="A98" s="7" t="s">
        <v>30</v>
      </c>
      <c r="B98" s="8">
        <v>11278835.539999999</v>
      </c>
      <c r="C98" s="8">
        <v>10695929.1</v>
      </c>
      <c r="D98" s="8">
        <v>19847750.630000003</v>
      </c>
      <c r="E98" s="8">
        <v>11435581.34</v>
      </c>
      <c r="F98" s="8">
        <v>21898111.98</v>
      </c>
      <c r="G98" s="8">
        <v>28638466.829999998</v>
      </c>
      <c r="H98" s="8">
        <v>103794675.42</v>
      </c>
    </row>
    <row r="99" spans="1:8" x14ac:dyDescent="0.25">
      <c r="A99" s="7" t="s">
        <v>31</v>
      </c>
      <c r="B99" s="8">
        <v>13586469.77</v>
      </c>
      <c r="C99" s="8">
        <v>15600310.09</v>
      </c>
      <c r="D99" s="8">
        <v>22643036.75</v>
      </c>
      <c r="E99" s="8">
        <v>13860116.6</v>
      </c>
      <c r="F99" s="8">
        <v>21411797.710000001</v>
      </c>
      <c r="G99" s="8">
        <v>22629551</v>
      </c>
      <c r="H99" s="8">
        <v>109731281.92</v>
      </c>
    </row>
    <row r="100" spans="1:8" x14ac:dyDescent="0.25">
      <c r="A100" s="7" t="s">
        <v>32</v>
      </c>
      <c r="B100" s="8">
        <v>19087482.34</v>
      </c>
      <c r="C100" s="8">
        <v>20928138.079999998</v>
      </c>
      <c r="D100" s="8">
        <v>34344013.689999998</v>
      </c>
      <c r="E100" s="8">
        <v>16565783.17</v>
      </c>
      <c r="F100" s="8">
        <v>25626158.649999999</v>
      </c>
      <c r="G100" s="8">
        <v>30495652.119999997</v>
      </c>
      <c r="H100" s="8">
        <v>147047228.05000001</v>
      </c>
    </row>
    <row r="101" spans="1:8" x14ac:dyDescent="0.25">
      <c r="A101" s="7" t="s">
        <v>33</v>
      </c>
      <c r="B101" s="8">
        <v>16897004.75</v>
      </c>
      <c r="C101" s="8">
        <v>18542254.07</v>
      </c>
      <c r="D101" s="8">
        <v>31091240.93</v>
      </c>
      <c r="E101" s="8">
        <v>15744467.439999999</v>
      </c>
      <c r="F101" s="8">
        <v>20835498</v>
      </c>
      <c r="G101" s="8">
        <v>19262488.899999999</v>
      </c>
      <c r="H101" s="8">
        <v>122372954.09</v>
      </c>
    </row>
    <row r="102" spans="1:8" x14ac:dyDescent="0.25">
      <c r="A102" s="7" t="s">
        <v>34</v>
      </c>
      <c r="B102" s="8">
        <v>17947868.23</v>
      </c>
      <c r="C102" s="8">
        <v>21119305.600000001</v>
      </c>
      <c r="D102" s="8">
        <v>32471237.449999999</v>
      </c>
      <c r="E102" s="8">
        <v>18076169.809999999</v>
      </c>
      <c r="F102" s="8">
        <v>27399563.619999997</v>
      </c>
      <c r="G102" s="8">
        <v>32870342.82</v>
      </c>
      <c r="H102" s="8">
        <v>149884487.53</v>
      </c>
    </row>
    <row r="103" spans="1:8" x14ac:dyDescent="0.25">
      <c r="A103" s="7" t="s">
        <v>35</v>
      </c>
      <c r="B103" s="8">
        <v>16600377.84</v>
      </c>
      <c r="C103" s="8">
        <v>17584309.120000001</v>
      </c>
      <c r="D103" s="8">
        <v>26889534.460000001</v>
      </c>
      <c r="E103" s="8">
        <v>13373356.68</v>
      </c>
      <c r="F103" s="8">
        <v>24805923.289999999</v>
      </c>
      <c r="G103" s="8">
        <v>26639508.420000002</v>
      </c>
      <c r="H103" s="8">
        <v>125893009.80999999</v>
      </c>
    </row>
    <row r="104" spans="1:8" x14ac:dyDescent="0.25">
      <c r="A104" s="7" t="s">
        <v>36</v>
      </c>
      <c r="B104" s="8">
        <v>19497412.219999999</v>
      </c>
      <c r="C104" s="8">
        <v>22968881.800000001</v>
      </c>
      <c r="D104" s="8">
        <v>37829232.030000001</v>
      </c>
      <c r="E104" s="8">
        <v>17793938.25</v>
      </c>
      <c r="F104" s="8">
        <v>30856071.75</v>
      </c>
      <c r="G104" s="8">
        <v>34001455.289999999</v>
      </c>
      <c r="H104" s="8">
        <v>162946991.34</v>
      </c>
    </row>
    <row r="105" spans="1:8" x14ac:dyDescent="0.25">
      <c r="A105" s="7" t="s">
        <v>37</v>
      </c>
      <c r="B105" s="8">
        <v>14324442.66</v>
      </c>
      <c r="C105" s="8">
        <v>15264248.83</v>
      </c>
      <c r="D105" s="8">
        <v>31890780.73</v>
      </c>
      <c r="E105" s="8">
        <v>13630530.539999999</v>
      </c>
      <c r="F105" s="8">
        <v>25006357.390000001</v>
      </c>
      <c r="G105" s="8">
        <v>26609253.93</v>
      </c>
      <c r="H105" s="8">
        <v>126725614.07999998</v>
      </c>
    </row>
    <row r="106" spans="1:8" x14ac:dyDescent="0.25">
      <c r="A106" s="7" t="s">
        <v>38</v>
      </c>
      <c r="B106" s="8">
        <v>16085520.35</v>
      </c>
      <c r="C106" s="8">
        <v>18860920.789999999</v>
      </c>
      <c r="D106" s="8">
        <v>28977514.800000001</v>
      </c>
      <c r="E106" s="8">
        <v>16252677.15</v>
      </c>
      <c r="F106" s="8">
        <v>25205663.539999999</v>
      </c>
      <c r="G106" s="8">
        <v>28580106.800000001</v>
      </c>
      <c r="H106" s="8">
        <v>133962403.42999999</v>
      </c>
    </row>
    <row r="107" spans="1:8" x14ac:dyDescent="0.25">
      <c r="A107" s="7" t="s">
        <v>39</v>
      </c>
      <c r="B107" s="8">
        <v>20259059.59</v>
      </c>
      <c r="C107" s="8">
        <v>21807074.100000001</v>
      </c>
      <c r="D107" s="8">
        <v>34038651.490000002</v>
      </c>
      <c r="E107" s="8">
        <v>16889450.609999999</v>
      </c>
      <c r="F107" s="8">
        <v>33490254.240000002</v>
      </c>
      <c r="G107" s="8">
        <v>36309420.32</v>
      </c>
      <c r="H107" s="8">
        <v>162793910.34999999</v>
      </c>
    </row>
    <row r="108" spans="1:8" x14ac:dyDescent="0.25">
      <c r="A108" s="7" t="s">
        <v>40</v>
      </c>
      <c r="B108" s="8">
        <v>16081774.83</v>
      </c>
      <c r="C108" s="8">
        <v>23446695.440000001</v>
      </c>
      <c r="D108" s="8">
        <v>33945856.759999998</v>
      </c>
      <c r="E108" s="8">
        <v>19883895.73</v>
      </c>
      <c r="F108" s="8">
        <v>27849097.190000001</v>
      </c>
      <c r="G108" s="8">
        <v>27355791.940000001</v>
      </c>
      <c r="H108" s="8">
        <v>148563111.89000002</v>
      </c>
    </row>
    <row r="109" spans="1:8" x14ac:dyDescent="0.25">
      <c r="A109" s="7" t="s">
        <v>41</v>
      </c>
      <c r="B109" s="8">
        <v>11833005.810000001</v>
      </c>
      <c r="C109" s="8">
        <v>15610817.890000001</v>
      </c>
      <c r="D109" s="8">
        <v>20358223.129999999</v>
      </c>
      <c r="E109" s="8">
        <v>24290058.690000001</v>
      </c>
      <c r="F109" s="8">
        <v>18363080.960000001</v>
      </c>
      <c r="G109" s="8">
        <v>19619837.629999999</v>
      </c>
      <c r="H109" s="8">
        <v>110075024.10999998</v>
      </c>
    </row>
    <row r="110" spans="1:8" x14ac:dyDescent="0.25">
      <c r="A110" s="7" t="s">
        <v>17</v>
      </c>
      <c r="B110" s="8">
        <v>193479253.93000001</v>
      </c>
      <c r="C110" s="8">
        <v>222428884.90999997</v>
      </c>
      <c r="D110" s="8">
        <v>354327072.84999996</v>
      </c>
      <c r="E110" s="8">
        <v>197796026.00999996</v>
      </c>
      <c r="F110" s="8">
        <v>302747578.31999999</v>
      </c>
      <c r="G110" s="8">
        <v>333011876</v>
      </c>
      <c r="H110" s="8">
        <v>1603790692.02</v>
      </c>
    </row>
    <row r="120" spans="1:8" x14ac:dyDescent="0.25">
      <c r="A120" s="12"/>
      <c r="B120" s="12"/>
      <c r="C120" s="12"/>
      <c r="D120" s="12"/>
      <c r="E120" s="12"/>
      <c r="F120" s="12"/>
      <c r="G120" s="12"/>
      <c r="H120" s="12"/>
    </row>
    <row r="121" spans="1:8" x14ac:dyDescent="0.25">
      <c r="A121" s="12"/>
      <c r="B121" s="12"/>
      <c r="C121" s="12"/>
      <c r="D121" s="12"/>
      <c r="E121" s="12"/>
      <c r="F121" s="12"/>
      <c r="G121" s="12"/>
      <c r="H121" s="12"/>
    </row>
    <row r="122" spans="1:8" x14ac:dyDescent="0.25">
      <c r="A122" s="12"/>
      <c r="B122" s="12"/>
    </row>
    <row r="123" spans="1:8" x14ac:dyDescent="0.25">
      <c r="A123" s="12"/>
      <c r="B123" s="12"/>
      <c r="C123" s="12"/>
      <c r="D123" s="12"/>
      <c r="E123" s="12"/>
      <c r="F123" s="12"/>
      <c r="G123" s="12"/>
      <c r="H123" s="12"/>
    </row>
    <row r="124" spans="1:8" x14ac:dyDescent="0.25">
      <c r="A124" s="7"/>
      <c r="B124" s="8"/>
      <c r="C124" s="8"/>
      <c r="D124" s="8"/>
      <c r="E124" s="8"/>
      <c r="F124" s="8"/>
      <c r="G124" s="8"/>
      <c r="H124" s="8"/>
    </row>
    <row r="125" spans="1:8" x14ac:dyDescent="0.25">
      <c r="A125" s="7"/>
      <c r="B125" s="8"/>
      <c r="C125" s="8"/>
      <c r="D125" s="8"/>
      <c r="E125" s="8"/>
      <c r="F125" s="8"/>
      <c r="G125" s="8"/>
      <c r="H125" s="8"/>
    </row>
    <row r="126" spans="1:8" x14ac:dyDescent="0.25">
      <c r="A126" s="7"/>
      <c r="B126" s="8"/>
      <c r="C126" s="8"/>
      <c r="D126" s="8"/>
      <c r="E126" s="8"/>
      <c r="F126" s="8"/>
      <c r="G126" s="8"/>
      <c r="H126" s="8"/>
    </row>
    <row r="127" spans="1:8" x14ac:dyDescent="0.25">
      <c r="A127" s="7"/>
      <c r="B127" s="8"/>
      <c r="C127" s="8"/>
      <c r="D127" s="8"/>
      <c r="E127" s="8"/>
      <c r="F127" s="8"/>
      <c r="G127" s="8"/>
      <c r="H127" s="8"/>
    </row>
    <row r="128" spans="1:8" x14ac:dyDescent="0.25">
      <c r="A128" s="7"/>
      <c r="B128" s="8"/>
      <c r="C128" s="8"/>
      <c r="D128" s="8"/>
      <c r="E128" s="8"/>
      <c r="F128" s="8"/>
      <c r="G128" s="8"/>
      <c r="H128" s="8"/>
    </row>
    <row r="129" spans="1:8" x14ac:dyDescent="0.25">
      <c r="A129" s="7"/>
      <c r="B129" s="8"/>
      <c r="C129" s="8"/>
      <c r="D129" s="8"/>
      <c r="E129" s="8"/>
      <c r="F129" s="8"/>
      <c r="G129" s="8"/>
      <c r="H129" s="8"/>
    </row>
    <row r="130" spans="1:8" x14ac:dyDescent="0.25">
      <c r="A130" s="7"/>
      <c r="B130" s="8"/>
      <c r="C130" s="8"/>
      <c r="D130" s="8"/>
      <c r="E130" s="8"/>
      <c r="F130" s="8"/>
      <c r="G130" s="8"/>
      <c r="H130" s="8"/>
    </row>
    <row r="131" spans="1:8" x14ac:dyDescent="0.25">
      <c r="A131" s="7"/>
      <c r="B131" s="8"/>
      <c r="C131" s="8"/>
      <c r="D131" s="8"/>
      <c r="E131" s="8"/>
      <c r="F131" s="8"/>
      <c r="G131" s="8"/>
      <c r="H131" s="8"/>
    </row>
    <row r="132" spans="1:8" x14ac:dyDescent="0.25">
      <c r="A132" s="7"/>
      <c r="B132" s="8"/>
      <c r="C132" s="8"/>
      <c r="D132" s="8"/>
      <c r="E132" s="8"/>
      <c r="F132" s="8"/>
      <c r="G132" s="8"/>
      <c r="H132" s="8"/>
    </row>
    <row r="133" spans="1:8" x14ac:dyDescent="0.25">
      <c r="A133" s="7"/>
      <c r="B133" s="8"/>
      <c r="C133" s="8"/>
      <c r="D133" s="8"/>
      <c r="E133" s="8"/>
      <c r="F133" s="8"/>
      <c r="G133" s="8"/>
      <c r="H133" s="8"/>
    </row>
    <row r="134" spans="1:8" x14ac:dyDescent="0.25">
      <c r="A134" s="7"/>
      <c r="B134" s="8"/>
      <c r="C134" s="8"/>
      <c r="D134" s="8"/>
      <c r="E134" s="8"/>
      <c r="F134" s="8"/>
      <c r="G134" s="8"/>
      <c r="H134" s="8"/>
    </row>
    <row r="135" spans="1:8" x14ac:dyDescent="0.25">
      <c r="A135" s="7"/>
      <c r="B135" s="8"/>
      <c r="C135" s="8"/>
      <c r="D135" s="8"/>
      <c r="E135" s="8"/>
      <c r="F135" s="8"/>
      <c r="G135" s="8"/>
      <c r="H135" s="8"/>
    </row>
    <row r="136" spans="1:8" x14ac:dyDescent="0.25">
      <c r="A136" s="7"/>
      <c r="B136" s="8"/>
      <c r="C136" s="8"/>
      <c r="D136" s="8"/>
      <c r="E136" s="8"/>
      <c r="F136" s="8"/>
      <c r="G136" s="8"/>
      <c r="H136" s="8"/>
    </row>
  </sheetData>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4:D42"/>
  <sheetViews>
    <sheetView workbookViewId="0">
      <selection activeCell="K9" sqref="K9"/>
    </sheetView>
  </sheetViews>
  <sheetFormatPr defaultRowHeight="15" x14ac:dyDescent="0.25"/>
  <cols>
    <col min="1" max="2" width="9.140625" style="12"/>
    <col min="3" max="3" width="19.42578125" style="12" bestFit="1" customWidth="1"/>
    <col min="4" max="4" width="15.5703125" style="12" bestFit="1" customWidth="1"/>
    <col min="5" max="25" width="9.140625" style="12"/>
    <col min="26" max="26" width="6.5703125" style="12" customWidth="1"/>
    <col min="27" max="16384" width="9.140625" style="12"/>
  </cols>
  <sheetData>
    <row r="24" spans="3:4" x14ac:dyDescent="0.25">
      <c r="C24" s="14" t="s">
        <v>58</v>
      </c>
      <c r="D24" s="19" vm="10">
        <f>CUBEVALUE("ThisWorkbookDataModel","[Measures].[Total Revenue]",Slicer_outlet2, Slicer_year1)</f>
        <v>1615546544.9500003</v>
      </c>
    </row>
    <row r="25" spans="3:4" x14ac:dyDescent="0.25">
      <c r="C25" s="14" t="s">
        <v>59</v>
      </c>
      <c r="D25" s="20" vm="9">
        <f>CUBEVALUE("ThisWorkbookDataModel","[Measures].[Min]",Slicer_outlet2,Slicer_year1)</f>
        <v>53245677.439999998</v>
      </c>
    </row>
    <row r="26" spans="3:4" x14ac:dyDescent="0.25">
      <c r="C26" s="14" t="s">
        <v>60</v>
      </c>
      <c r="D26" s="20" vm="8">
        <f>CUBEVALUE("ThisWorkbookDataModel","[Measures].[Max]",Slicer_outlet2,Slicer_year1)</f>
        <v>153281439.59</v>
      </c>
    </row>
    <row r="30" spans="3:4" x14ac:dyDescent="0.25">
      <c r="C30" s="14" t="s">
        <v>61</v>
      </c>
      <c r="D30" s="20" vm="7">
        <f>CUBEVALUE("ThisWorkbookDataModel","[Measures].[TotalDiscounts]]",Slicer_outlet2, Slicer_year1)</f>
        <v>124630554.97</v>
      </c>
    </row>
    <row r="31" spans="3:4" x14ac:dyDescent="0.25">
      <c r="C31" s="14" t="s">
        <v>62</v>
      </c>
      <c r="D31" s="17" vm="6">
        <f>CUBEVALUE("ThisWorkbookDataModel","[Measures].[DiscountPercent]",Slicer_outlet2, Slicer_year1)</f>
        <v>7.409824574547514</v>
      </c>
    </row>
    <row r="32" spans="3:4" x14ac:dyDescent="0.25">
      <c r="C32" s="14"/>
    </row>
    <row r="33" spans="3:4" x14ac:dyDescent="0.25">
      <c r="C33" s="14"/>
    </row>
    <row r="35" spans="3:4" x14ac:dyDescent="0.25">
      <c r="C35" s="12" t="s">
        <v>63</v>
      </c>
      <c r="D35" s="16" vm="5">
        <f>CUBEVALUE("ThisWorkbookDataModel","[Measures].[Total Transactions]",Slicer_outlet2, Slicer_year1)</f>
        <v>34565</v>
      </c>
    </row>
    <row r="36" spans="3:4" x14ac:dyDescent="0.25">
      <c r="C36" s="12" t="s">
        <v>64</v>
      </c>
      <c r="D36" s="15" vm="4">
        <f>CUBEVALUE("ThisWorkbookDataModel","[Measures].[BasketSize]",Slicer_outlet2, Slicer_year1)</f>
        <v>2.3699999999999997</v>
      </c>
    </row>
    <row r="37" spans="3:4" x14ac:dyDescent="0.25">
      <c r="C37" s="12" t="s">
        <v>65</v>
      </c>
      <c r="D37" s="16" vm="3">
        <f>CUBEVALUE("ThisWorkbookDataModel","[Measures].[Items Sold]",Slicer_outlet2, Slicer_year1)</f>
        <v>82644</v>
      </c>
    </row>
    <row r="41" spans="3:4" x14ac:dyDescent="0.25">
      <c r="C41" s="12" t="s">
        <v>66</v>
      </c>
      <c r="D41" s="16" vm="2">
        <f>CUBEVALUE("ThisWorkbookDataModel","[Measures].[CustomerVisits]",Slicer_outlet2, Slicer_year1)</f>
        <v>32610</v>
      </c>
    </row>
    <row r="42" spans="3:4" x14ac:dyDescent="0.25">
      <c r="C42" s="12" t="s">
        <v>67</v>
      </c>
      <c r="D42" s="17" vm="1">
        <f>CUBEVALUE("ThisWorkbookDataModel","[Measures].[SalesKnownCustomers]",Slicer_outlet2, Slicer_year1)</f>
        <v>95.858888888888885</v>
      </c>
    </row>
  </sheetData>
  <pageMargins left="0.7" right="0.7" top="0.75" bottom="0.75" header="0.3" footer="0.3"/>
  <pageSetup orientation="portrait" horizontalDpi="4294967293" verticalDpi="4294967293"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Q8"/>
  <sheetViews>
    <sheetView showGridLines="0" tabSelected="1" zoomScaleNormal="100" workbookViewId="0">
      <selection activeCell="R14" sqref="R14"/>
    </sheetView>
  </sheetViews>
  <sheetFormatPr defaultRowHeight="15" x14ac:dyDescent="0.25"/>
  <sheetData>
    <row r="1" spans="1:17" ht="15" customHeight="1" x14ac:dyDescent="0.25">
      <c r="A1" s="22" t="s">
        <v>56</v>
      </c>
      <c r="B1" s="22"/>
      <c r="C1" s="22"/>
      <c r="D1" s="22"/>
      <c r="E1" s="22"/>
      <c r="F1" s="22"/>
      <c r="G1" s="22"/>
      <c r="H1" s="22"/>
      <c r="I1" s="22"/>
      <c r="J1" s="22"/>
      <c r="K1" s="22"/>
      <c r="L1" s="22"/>
      <c r="M1" s="22"/>
      <c r="N1" s="22"/>
      <c r="O1" s="22"/>
      <c r="P1" s="22"/>
      <c r="Q1" s="22"/>
    </row>
    <row r="2" spans="1:17" x14ac:dyDescent="0.25">
      <c r="A2" s="22"/>
      <c r="B2" s="22"/>
      <c r="C2" s="22"/>
      <c r="D2" s="22"/>
      <c r="E2" s="22"/>
      <c r="F2" s="22"/>
      <c r="G2" s="22"/>
      <c r="H2" s="22"/>
      <c r="I2" s="22"/>
      <c r="J2" s="22"/>
      <c r="K2" s="22"/>
      <c r="L2" s="22"/>
      <c r="M2" s="22"/>
      <c r="N2" s="22"/>
      <c r="O2" s="22"/>
      <c r="P2" s="22"/>
      <c r="Q2" s="22"/>
    </row>
    <row r="3" spans="1:17" x14ac:dyDescent="0.25">
      <c r="A3" s="22"/>
      <c r="B3" s="22"/>
      <c r="C3" s="22"/>
      <c r="D3" s="22"/>
      <c r="E3" s="22"/>
      <c r="F3" s="22"/>
      <c r="G3" s="22"/>
      <c r="H3" s="22"/>
      <c r="I3" s="22"/>
      <c r="J3" s="22"/>
      <c r="K3" s="22"/>
      <c r="L3" s="22"/>
      <c r="M3" s="22"/>
      <c r="N3" s="22"/>
      <c r="O3" s="22"/>
      <c r="P3" s="22"/>
      <c r="Q3" s="22"/>
    </row>
    <row r="4" spans="1:17" x14ac:dyDescent="0.25">
      <c r="A4" s="22"/>
      <c r="B4" s="22"/>
      <c r="C4" s="22"/>
      <c r="D4" s="22"/>
      <c r="E4" s="22"/>
      <c r="F4" s="22"/>
      <c r="G4" s="22"/>
      <c r="H4" s="22"/>
      <c r="I4" s="22"/>
      <c r="J4" s="22"/>
      <c r="K4" s="22"/>
      <c r="L4" s="22"/>
      <c r="M4" s="22"/>
      <c r="N4" s="22"/>
      <c r="O4" s="22"/>
      <c r="P4" s="22"/>
      <c r="Q4" s="22"/>
    </row>
    <row r="5" spans="1:17" x14ac:dyDescent="0.25">
      <c r="A5" s="22"/>
      <c r="B5" s="22"/>
      <c r="C5" s="22"/>
      <c r="D5" s="22"/>
      <c r="E5" s="22"/>
      <c r="F5" s="22"/>
      <c r="G5" s="22"/>
      <c r="H5" s="22"/>
      <c r="I5" s="22"/>
      <c r="J5" s="22"/>
      <c r="K5" s="22"/>
      <c r="L5" s="22"/>
      <c r="M5" s="22"/>
      <c r="N5" s="22"/>
      <c r="O5" s="22"/>
      <c r="P5" s="22"/>
      <c r="Q5" s="22"/>
    </row>
    <row r="6" spans="1:17" x14ac:dyDescent="0.25">
      <c r="A6" s="22"/>
      <c r="B6" s="22"/>
      <c r="C6" s="22"/>
      <c r="D6" s="22"/>
      <c r="E6" s="22"/>
      <c r="F6" s="22"/>
      <c r="G6" s="22"/>
      <c r="H6" s="22"/>
      <c r="I6" s="22"/>
      <c r="J6" s="22"/>
      <c r="K6" s="22"/>
      <c r="L6" s="22"/>
      <c r="M6" s="22"/>
      <c r="N6" s="22"/>
      <c r="O6" s="22"/>
      <c r="P6" s="22"/>
      <c r="Q6" s="22"/>
    </row>
    <row r="7" spans="1:17" x14ac:dyDescent="0.25">
      <c r="A7" s="22"/>
      <c r="B7" s="22"/>
      <c r="C7" s="22"/>
      <c r="D7" s="22"/>
      <c r="E7" s="22"/>
      <c r="F7" s="22"/>
      <c r="G7" s="22"/>
      <c r="H7" s="22"/>
      <c r="I7" s="22"/>
      <c r="J7" s="22"/>
      <c r="K7" s="22"/>
      <c r="L7" s="22"/>
      <c r="M7" s="22"/>
      <c r="N7" s="22"/>
      <c r="O7" s="22"/>
      <c r="P7" s="22"/>
      <c r="Q7" s="22"/>
    </row>
    <row r="8" spans="1:17" x14ac:dyDescent="0.25">
      <c r="P8" s="23" t="s">
        <v>68</v>
      </c>
      <c r="Q8" s="23"/>
    </row>
  </sheetData>
  <mergeCells count="2">
    <mergeCell ref="A1:Q7"/>
    <mergeCell ref="P8:Q8"/>
  </mergeCells>
  <pageMargins left="0.7" right="0.7" top="0.75" bottom="0.75" header="0.3" footer="0.3"/>
  <pageSetup orientation="portrait" horizontalDpi="4294967293" verticalDpi="4294967293"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9C737840-B0FA-4208-B912-0D5AD40AEBEC}">
  <ds:schemaRefs/>
</ds:datastoreItem>
</file>

<file path=customXml/itemProps2.xml><?xml version="1.0" encoding="utf-8"?>
<ds:datastoreItem xmlns:ds="http://schemas.openxmlformats.org/officeDocument/2006/customXml" ds:itemID="{0A16E4AB-DA63-4C3A-9451-22CF13E23BB0}">
  <ds:schemaRefs/>
</ds:datastoreItem>
</file>

<file path=customXml/itemProps3.xml><?xml version="1.0" encoding="utf-8"?>
<ds:datastoreItem xmlns:ds="http://schemas.openxmlformats.org/officeDocument/2006/customXml" ds:itemID="{C093FC1C-648B-4338-8662-BFC12FBDD89D}">
  <ds:schemaRefs/>
</ds:datastoreItem>
</file>

<file path=customXml/itemProps4.xml><?xml version="1.0" encoding="utf-8"?>
<ds:datastoreItem xmlns:ds="http://schemas.openxmlformats.org/officeDocument/2006/customXml" ds:itemID="{802BA67E-8F24-4CEE-9B86-7B5D6DBA9EF7}">
  <ds:schemaRefs/>
</ds:datastoreItem>
</file>

<file path=customXml/itemProps5.xml><?xml version="1.0" encoding="utf-8"?>
<ds:datastoreItem xmlns:ds="http://schemas.openxmlformats.org/officeDocument/2006/customXml" ds:itemID="{72FEBFAB-CACF-4E68-928E-CB409A57873D}">
  <ds:schemaRefs/>
</ds:datastoreItem>
</file>

<file path=customXml/itemProps6.xml><?xml version="1.0" encoding="utf-8"?>
<ds:datastoreItem xmlns:ds="http://schemas.openxmlformats.org/officeDocument/2006/customXml" ds:itemID="{FE9C2FD1-F2CC-49B7-A709-C8E8F5251B0A}">
  <ds:schemaRefs/>
</ds:datastoreItem>
</file>

<file path=customXml/itemProps7.xml><?xml version="1.0" encoding="utf-8"?>
<ds:datastoreItem xmlns:ds="http://schemas.openxmlformats.org/officeDocument/2006/customXml" ds:itemID="{736775F7-B711-4233-9166-76409408B9E9}">
  <ds:schemaRefs/>
</ds:datastoreItem>
</file>

<file path=customXml/itemProps8.xml><?xml version="1.0" encoding="utf-8"?>
<ds:datastoreItem xmlns:ds="http://schemas.openxmlformats.org/officeDocument/2006/customXml" ds:itemID="{AEF7BAD9-6343-4E72-9B21-6BF24445AC43}">
  <ds:schemaRefs/>
</ds:datastoreItem>
</file>

<file path=customXml/itemProps9.xml><?xml version="1.0" encoding="utf-8"?>
<ds:datastoreItem xmlns:ds="http://schemas.openxmlformats.org/officeDocument/2006/customXml" ds:itemID="{2014EF42-4A42-4E6D-A6A0-33C6BF313315}">
  <ds:schemaRefs/>
</ds:datastoreItem>
</file>

<file path=customXml/itemProps10.xml><?xml version="1.0" encoding="utf-8"?>
<ds:datastoreItem xmlns:ds="http://schemas.openxmlformats.org/officeDocument/2006/customXml" ds:itemID="{6B0B3C67-871F-413B-ADED-11AD9B791324}">
  <ds:schemaRefs/>
</ds:datastoreItem>
</file>

<file path=customXml/itemProps11.xml><?xml version="1.0" encoding="utf-8"?>
<ds:datastoreItem xmlns:ds="http://schemas.openxmlformats.org/officeDocument/2006/customXml" ds:itemID="{37D98DA6-89DD-45B2-BD6F-18050A9EBCB4}">
  <ds:schemaRefs/>
</ds:datastoreItem>
</file>

<file path=customXml/itemProps12.xml><?xml version="1.0" encoding="utf-8"?>
<ds:datastoreItem xmlns:ds="http://schemas.openxmlformats.org/officeDocument/2006/customXml" ds:itemID="{3D673CE0-4866-4216-BA88-4D41FFA9D2FA}">
  <ds:schemaRefs/>
</ds:datastoreItem>
</file>

<file path=customXml/itemProps13.xml><?xml version="1.0" encoding="utf-8"?>
<ds:datastoreItem xmlns:ds="http://schemas.openxmlformats.org/officeDocument/2006/customXml" ds:itemID="{8B33FB31-BB65-4B42-A3BF-E41FECA13B4E}">
  <ds:schemaRefs/>
</ds:datastoreItem>
</file>

<file path=customXml/itemProps14.xml><?xml version="1.0" encoding="utf-8"?>
<ds:datastoreItem xmlns:ds="http://schemas.openxmlformats.org/officeDocument/2006/customXml" ds:itemID="{0919A559-5878-435C-A857-C90B1EE0729E}">
  <ds:schemaRefs/>
</ds:datastoreItem>
</file>

<file path=customXml/itemProps15.xml><?xml version="1.0" encoding="utf-8"?>
<ds:datastoreItem xmlns:ds="http://schemas.openxmlformats.org/officeDocument/2006/customXml" ds:itemID="{56EEB1DF-CF2C-4C49-9349-409CFB4A5192}">
  <ds:schemaRefs/>
</ds:datastoreItem>
</file>

<file path=customXml/itemProps16.xml><?xml version="1.0" encoding="utf-8"?>
<ds:datastoreItem xmlns:ds="http://schemas.openxmlformats.org/officeDocument/2006/customXml" ds:itemID="{C96AA762-F693-4089-868A-7B4E8B7684F0}">
  <ds:schemaRefs/>
</ds:datastoreItem>
</file>

<file path=customXml/itemProps17.xml><?xml version="1.0" encoding="utf-8"?>
<ds:datastoreItem xmlns:ds="http://schemas.openxmlformats.org/officeDocument/2006/customXml" ds:itemID="{2CC19857-9F45-4CC6-A0AA-5FA391E22CBE}">
  <ds:schemaRefs/>
</ds:datastoreItem>
</file>

<file path=customXml/itemProps18.xml><?xml version="1.0" encoding="utf-8"?>
<ds:datastoreItem xmlns:ds="http://schemas.openxmlformats.org/officeDocument/2006/customXml" ds:itemID="{81810A8E-2463-4206-B27B-F72EAC3847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vt:i4>
      </vt:variant>
    </vt:vector>
  </HeadingPairs>
  <TitlesOfParts>
    <vt:vector size="19" baseType="lpstr">
      <vt:lpstr>yearly_data</vt:lpstr>
      <vt:lpstr>yearly_data_clean</vt:lpstr>
      <vt:lpstr>monthly_data</vt:lpstr>
      <vt:lpstr>monthly_data_clean</vt:lpstr>
      <vt:lpstr>pivot</vt:lpstr>
      <vt:lpstr>salesKPI</vt:lpstr>
      <vt:lpstr>SalesDashboard</vt:lpstr>
      <vt:lpstr>Basket</vt:lpstr>
      <vt:lpstr>Discount</vt:lpstr>
      <vt:lpstr>DiscountPercent</vt:lpstr>
      <vt:lpstr>Highes</vt:lpstr>
      <vt:lpstr>Highest</vt:lpstr>
      <vt:lpstr>Items</vt:lpstr>
      <vt:lpstr>Min</vt:lpstr>
      <vt:lpstr>MyDashboard</vt:lpstr>
      <vt:lpstr>RegCustomers</vt:lpstr>
      <vt:lpstr>TotalRevenue</vt:lpstr>
      <vt:lpstr>Transactions</vt:lpstr>
      <vt:lpstr>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musa yahaya</cp:lastModifiedBy>
  <cp:lastPrinted>2024-04-04T21:34:46Z</cp:lastPrinted>
  <dcterms:created xsi:type="dcterms:W3CDTF">2024-03-29T12:55:32Z</dcterms:created>
  <dcterms:modified xsi:type="dcterms:W3CDTF">2024-04-05T19:29:56Z</dcterms:modified>
</cp:coreProperties>
</file>