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8_{1A759F08-2FF1-4828-B786-1329FCD5BBD8}" xr6:coauthVersionLast="31" xr6:coauthVersionMax="31" xr10:uidLastSave="{00000000-0000-0000-0000-000000000000}"/>
  <bookViews>
    <workbookView xWindow="0" yWindow="0" windowWidth="28800" windowHeight="12225" xr2:uid="{A20821A1-CDEE-4AE2-9589-BBD2659F2369}"/>
  </bookViews>
  <sheets>
    <sheet name="Sheet1" sheetId="1" r:id="rId1"/>
  </sheets>
  <definedNames>
    <definedName name="_xlnm._FilterDatabase" localSheetId="0" hidden="1">Sheet1!$B$1:$H$45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 s="1"/>
  <c r="L22" i="1"/>
  <c r="L30" i="1"/>
  <c r="L18" i="1"/>
  <c r="L26" i="1" l="1"/>
  <c r="L19" i="1" l="1"/>
  <c r="M4" i="1" s="1"/>
  <c r="M5" i="1" l="1"/>
  <c r="N5" i="1"/>
  <c r="M13" i="1"/>
</calcChain>
</file>

<file path=xl/sharedStrings.xml><?xml version="1.0" encoding="utf-8"?>
<sst xmlns="http://schemas.openxmlformats.org/spreadsheetml/2006/main" count="205" uniqueCount="64">
  <si>
    <t>Registrant</t>
  </si>
  <si>
    <t>Fiscal Year</t>
  </si>
  <si>
    <t>Fiscal Period</t>
  </si>
  <si>
    <t>Name</t>
  </si>
  <si>
    <t>Value</t>
  </si>
  <si>
    <t>Statement</t>
  </si>
  <si>
    <t>Line</t>
  </si>
  <si>
    <t>HOME DEPOT INC</t>
  </si>
  <si>
    <t>FY</t>
  </si>
  <si>
    <t>Shareholder's Equity</t>
  </si>
  <si>
    <t>BS</t>
  </si>
  <si>
    <t>Cash</t>
  </si>
  <si>
    <t>Accounts Receivable</t>
  </si>
  <si>
    <t>Inventory</t>
  </si>
  <si>
    <t>Total Current Assets</t>
  </si>
  <si>
    <t>Depreciation Amortization</t>
  </si>
  <si>
    <t>Property Equipment</t>
  </si>
  <si>
    <t>Goodwill</t>
  </si>
  <si>
    <t>Other Assets</t>
  </si>
  <si>
    <t>Total Assets</t>
  </si>
  <si>
    <t>Current Liabilities</t>
  </si>
  <si>
    <t>Accounts Payable</t>
  </si>
  <si>
    <t>Total Liabilities</t>
  </si>
  <si>
    <t>Notes Payable</t>
  </si>
  <si>
    <t>Gains Losses Not Affecting Retained Earnings</t>
  </si>
  <si>
    <t>Other long term liabilities</t>
  </si>
  <si>
    <t>Total Liabilities &amp; Shareholder's Equity</t>
  </si>
  <si>
    <t>Retained Earnings</t>
  </si>
  <si>
    <t>Equity Capital</t>
  </si>
  <si>
    <t>Noncontrolling Interests</t>
  </si>
  <si>
    <t>NOPAT</t>
  </si>
  <si>
    <t>CALC</t>
  </si>
  <si>
    <t>Tax Rate</t>
  </si>
  <si>
    <t>Book Value of Debt</t>
  </si>
  <si>
    <t>Book Value of Equity</t>
  </si>
  <si>
    <t>Book Value of Invested Capital</t>
  </si>
  <si>
    <t>ROIC</t>
  </si>
  <si>
    <t>Revenue</t>
  </si>
  <si>
    <t>IS</t>
  </si>
  <si>
    <t>Cost of Goods Sold COGS</t>
  </si>
  <si>
    <t>Gross Profit</t>
  </si>
  <si>
    <t>Salaries and Benefits</t>
  </si>
  <si>
    <t>Rent and Overhead</t>
  </si>
  <si>
    <t>Operating Earnings</t>
  </si>
  <si>
    <t>Interest</t>
  </si>
  <si>
    <t>Earnings Before Tax</t>
  </si>
  <si>
    <t>Taxes</t>
  </si>
  <si>
    <t>Net Earnings</t>
  </si>
  <si>
    <t>Short Term Investments</t>
  </si>
  <si>
    <t>Short Term Debt</t>
  </si>
  <si>
    <t>Deferred revenue and deposits</t>
  </si>
  <si>
    <t>BVIC</t>
  </si>
  <si>
    <t>[Book Value of Debt] + [Book Value of Equity] - [Cash]</t>
  </si>
  <si>
    <t>EQ</t>
  </si>
  <si>
    <t>CASH</t>
  </si>
  <si>
    <t>Debt</t>
  </si>
  <si>
    <t>[Operating Earnings] * (1-[Tax Rate])</t>
  </si>
  <si>
    <t>[Notes Payable] + [Long term debt]</t>
  </si>
  <si>
    <t>Long Term Debt</t>
  </si>
  <si>
    <t>Accrued Expenses</t>
  </si>
  <si>
    <t>[Total Assets]-[Total Liabilities]</t>
  </si>
  <si>
    <t>Long Term Debt with CapLeaseObj</t>
  </si>
  <si>
    <t>Invested Capital</t>
  </si>
  <si>
    <t>Accumulated other comprehensive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</si>
</sst>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2" fillId="3" borderId="0" xfId="0" applyFont="1" applyFill="1" applyAlignment="1">
      <alignment horizontal="right" vertical="center" wrapText="1"/>
    </xf>
    <xf numFmtId="2" fontId="0" fillId="0" borderId="0" xfId="0" applyNumberFormat="1"/>
    <xf numFmtId="43" fontId="0" fillId="0" borderId="0" xfId="0" applyNumberFormat="1"/>
    <xf numFmtId="43" fontId="0" fillId="4" borderId="0" xfId="0" applyNumberFormat="1" applyFill="1"/>
    <xf numFmtId="10" fontId="0" fillId="0" borderId="0" xfId="1" applyNumberFormat="1" applyFont="1"/>
    <xf numFmtId="0" fontId="0" fillId="0" borderId="0" xfId="0" applyFill="1"/>
    <xf numFmtId="43" fontId="0" fillId="0" borderId="0" xfId="1" applyFont="1" applyFill="1"/>
    <xf numFmtId="43" fontId="0" fillId="0" borderId="0" xfId="0" applyNumberFormat="1" applyFill="1"/>
    <xf numFmtId="0" fontId="0" fillId="4" borderId="0" xfId="0" applyFill="1"/>
    <xf numFmtId="43" fontId="0" fillId="4" borderId="0" xfId="1" applyFon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B528-A8D3-461C-831F-39E0F31F0FDA}">
  <dimension ref="B1:N45"/>
  <sheetViews>
    <sheetView showGridLines="0" tabSelected="1" workbookViewId="0">
      <selection activeCell="F17" sqref="F17"/>
    </sheetView>
  </sheetViews>
  <sheetFormatPr defaultRowHeight="15" x14ac:dyDescent="0.25"/>
  <cols>
    <col min="2" max="2" width="16.42578125" bestFit="1" customWidth="1"/>
    <col min="3" max="3" width="10.140625" bestFit="1" customWidth="1"/>
    <col min="4" max="4" width="12.140625" bestFit="1" customWidth="1"/>
    <col min="5" max="5" width="41.5703125" bestFit="1" customWidth="1"/>
    <col min="6" max="6" width="19" style="1" bestFit="1" customWidth="1"/>
    <col min="7" max="7" width="10.28515625" bestFit="1" customWidth="1"/>
    <col min="8" max="8" width="4.7109375" bestFit="1" customWidth="1"/>
    <col min="9" max="9" width="18" bestFit="1" customWidth="1"/>
    <col min="10" max="10" width="12" bestFit="1" customWidth="1"/>
    <col min="12" max="12" width="19.7109375" customWidth="1"/>
    <col min="13" max="14" width="18" bestFit="1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2:14" x14ac:dyDescent="0.25">
      <c r="B2" s="9" t="s">
        <v>7</v>
      </c>
      <c r="C2" s="9">
        <v>2017</v>
      </c>
      <c r="D2" s="9" t="s">
        <v>8</v>
      </c>
      <c r="E2" s="9" t="s">
        <v>62</v>
      </c>
      <c r="F2" s="10">
        <v>5752000000</v>
      </c>
      <c r="G2" s="9" t="s">
        <v>10</v>
      </c>
      <c r="H2" s="9"/>
      <c r="I2" s="11"/>
      <c r="M2" s="6"/>
    </row>
    <row r="3" spans="2:14" x14ac:dyDescent="0.25">
      <c r="B3" s="9" t="s">
        <v>7</v>
      </c>
      <c r="C3" s="9">
        <v>2017</v>
      </c>
      <c r="D3" s="9" t="s">
        <v>8</v>
      </c>
      <c r="E3" s="9" t="s">
        <v>61</v>
      </c>
      <c r="F3" s="10">
        <v>1202000000</v>
      </c>
      <c r="G3" s="9" t="s">
        <v>10</v>
      </c>
      <c r="H3" s="9"/>
      <c r="I3" s="11"/>
      <c r="L3" t="s">
        <v>51</v>
      </c>
      <c r="M3" s="1">
        <v>28117688334.172295</v>
      </c>
      <c r="N3" s="1">
        <v>35154</v>
      </c>
    </row>
    <row r="4" spans="2:14" x14ac:dyDescent="0.25">
      <c r="B4" s="9" t="s">
        <v>7</v>
      </c>
      <c r="C4" s="9">
        <v>2017</v>
      </c>
      <c r="D4" s="9" t="s">
        <v>8</v>
      </c>
      <c r="E4" s="9" t="s">
        <v>9</v>
      </c>
      <c r="F4" s="10">
        <v>1454000000</v>
      </c>
      <c r="G4" s="9" t="s">
        <v>10</v>
      </c>
      <c r="H4" s="9"/>
      <c r="I4" s="11"/>
      <c r="L4" t="s">
        <v>30</v>
      </c>
      <c r="M4" s="1">
        <f>L19</f>
        <v>9219805930.710516</v>
      </c>
      <c r="N4" s="1">
        <v>9853</v>
      </c>
    </row>
    <row r="5" spans="2:14" x14ac:dyDescent="0.25">
      <c r="B5" s="9" t="s">
        <v>7</v>
      </c>
      <c r="C5" s="9">
        <v>2017</v>
      </c>
      <c r="D5" s="9" t="s">
        <v>8</v>
      </c>
      <c r="E5" s="9" t="s">
        <v>48</v>
      </c>
      <c r="F5" s="10">
        <v>0</v>
      </c>
      <c r="G5" s="9" t="s">
        <v>10</v>
      </c>
      <c r="H5" s="9">
        <v>4</v>
      </c>
      <c r="I5" s="9"/>
      <c r="M5" s="5">
        <f>M4/M3*100</f>
        <v>32.790056640272951</v>
      </c>
      <c r="N5" s="5">
        <f>N4/N3*100</f>
        <v>28.028104909825341</v>
      </c>
    </row>
    <row r="6" spans="2:14" x14ac:dyDescent="0.25">
      <c r="B6" s="12" t="s">
        <v>7</v>
      </c>
      <c r="C6" s="12">
        <v>2017</v>
      </c>
      <c r="D6" s="12" t="s">
        <v>8</v>
      </c>
      <c r="E6" s="12" t="s">
        <v>11</v>
      </c>
      <c r="F6" s="13">
        <v>3595000000</v>
      </c>
      <c r="G6" s="12" t="s">
        <v>10</v>
      </c>
      <c r="H6" s="12">
        <v>9</v>
      </c>
      <c r="I6" s="9"/>
      <c r="N6" s="4">
        <v>32.79</v>
      </c>
    </row>
    <row r="7" spans="2:14" x14ac:dyDescent="0.25">
      <c r="B7" s="12" t="s">
        <v>7</v>
      </c>
      <c r="C7" s="12">
        <v>2017</v>
      </c>
      <c r="D7" s="12" t="s">
        <v>8</v>
      </c>
      <c r="E7" s="12" t="s">
        <v>12</v>
      </c>
      <c r="F7" s="13">
        <v>1952000000</v>
      </c>
      <c r="G7" s="12" t="s">
        <v>10</v>
      </c>
      <c r="H7" s="12">
        <v>11</v>
      </c>
      <c r="I7" s="9"/>
      <c r="L7" t="s">
        <v>52</v>
      </c>
    </row>
    <row r="8" spans="2:14" x14ac:dyDescent="0.25">
      <c r="B8" s="9" t="s">
        <v>7</v>
      </c>
      <c r="C8" s="9">
        <v>2017</v>
      </c>
      <c r="D8" s="9" t="s">
        <v>8</v>
      </c>
      <c r="E8" s="9" t="s">
        <v>13</v>
      </c>
      <c r="F8" s="10">
        <v>12748000000</v>
      </c>
      <c r="G8" s="9" t="s">
        <v>10</v>
      </c>
      <c r="H8" s="9">
        <v>13</v>
      </c>
      <c r="I8" s="9"/>
    </row>
    <row r="9" spans="2:14" x14ac:dyDescent="0.25">
      <c r="B9" s="12" t="s">
        <v>7</v>
      </c>
      <c r="C9" s="12">
        <v>2017</v>
      </c>
      <c r="D9" s="12" t="s">
        <v>8</v>
      </c>
      <c r="E9" s="12" t="s">
        <v>14</v>
      </c>
      <c r="F9" s="13">
        <v>18933000000</v>
      </c>
      <c r="G9" s="12" t="s">
        <v>10</v>
      </c>
      <c r="H9" s="12">
        <v>14</v>
      </c>
      <c r="I9" s="9"/>
    </row>
    <row r="10" spans="2:14" x14ac:dyDescent="0.25">
      <c r="B10" s="9" t="s">
        <v>7</v>
      </c>
      <c r="C10" s="9">
        <v>2017</v>
      </c>
      <c r="D10" s="9" t="s">
        <v>8</v>
      </c>
      <c r="E10" s="9" t="s">
        <v>15</v>
      </c>
      <c r="F10" s="10">
        <v>1811000000</v>
      </c>
      <c r="G10" s="9" t="s">
        <v>10</v>
      </c>
      <c r="H10" s="9">
        <v>16</v>
      </c>
      <c r="I10" s="9"/>
      <c r="L10" t="s">
        <v>55</v>
      </c>
      <c r="M10">
        <v>24267000000</v>
      </c>
    </row>
    <row r="11" spans="2:14" x14ac:dyDescent="0.25">
      <c r="B11" s="12" t="s">
        <v>7</v>
      </c>
      <c r="C11" s="12">
        <v>2017</v>
      </c>
      <c r="D11" s="12" t="s">
        <v>8</v>
      </c>
      <c r="E11" s="12" t="s">
        <v>16</v>
      </c>
      <c r="F11" s="13">
        <v>22075000000</v>
      </c>
      <c r="G11" s="12" t="s">
        <v>10</v>
      </c>
      <c r="H11" s="12">
        <v>16</v>
      </c>
      <c r="I11" s="9"/>
      <c r="L11" t="s">
        <v>53</v>
      </c>
      <c r="M11">
        <v>1454000000</v>
      </c>
    </row>
    <row r="12" spans="2:14" x14ac:dyDescent="0.25">
      <c r="B12" s="12" t="s">
        <v>7</v>
      </c>
      <c r="C12" s="12">
        <v>2017</v>
      </c>
      <c r="D12" s="12" t="s">
        <v>8</v>
      </c>
      <c r="E12" s="12" t="s">
        <v>49</v>
      </c>
      <c r="F12" s="13">
        <v>1559000000</v>
      </c>
      <c r="G12" s="12" t="s">
        <v>10</v>
      </c>
      <c r="H12" s="12">
        <v>16</v>
      </c>
      <c r="I12" s="9"/>
      <c r="L12" t="s">
        <v>54</v>
      </c>
      <c r="M12">
        <v>3595000000</v>
      </c>
    </row>
    <row r="13" spans="2:14" x14ac:dyDescent="0.25">
      <c r="B13" s="12" t="s">
        <v>7</v>
      </c>
      <c r="C13" s="12">
        <v>2017</v>
      </c>
      <c r="D13" s="12" t="s">
        <v>8</v>
      </c>
      <c r="E13" s="12" t="s">
        <v>17</v>
      </c>
      <c r="F13" s="13">
        <v>2275000000</v>
      </c>
      <c r="G13" s="12" t="s">
        <v>10</v>
      </c>
      <c r="H13" s="12">
        <v>18</v>
      </c>
      <c r="I13" s="9"/>
      <c r="M13">
        <f>M10+M11-M12</f>
        <v>22126000000</v>
      </c>
    </row>
    <row r="14" spans="2:14" x14ac:dyDescent="0.25">
      <c r="B14" s="12" t="s">
        <v>7</v>
      </c>
      <c r="C14" s="12">
        <v>2017</v>
      </c>
      <c r="D14" s="12" t="s">
        <v>8</v>
      </c>
      <c r="E14" s="12" t="s">
        <v>18</v>
      </c>
      <c r="F14" s="13">
        <v>1246000000</v>
      </c>
      <c r="G14" s="12" t="s">
        <v>10</v>
      </c>
      <c r="H14" s="12">
        <v>20</v>
      </c>
      <c r="I14" s="9"/>
    </row>
    <row r="15" spans="2:14" x14ac:dyDescent="0.25">
      <c r="B15" s="12" t="s">
        <v>7</v>
      </c>
      <c r="C15" s="12">
        <v>2017</v>
      </c>
      <c r="D15" s="12" t="s">
        <v>8</v>
      </c>
      <c r="E15" s="12" t="s">
        <v>19</v>
      </c>
      <c r="F15" s="13">
        <v>44529000000</v>
      </c>
      <c r="G15" s="12" t="s">
        <v>10</v>
      </c>
      <c r="H15" s="12">
        <v>21</v>
      </c>
      <c r="I15" s="9"/>
    </row>
    <row r="16" spans="2:14" x14ac:dyDescent="0.25">
      <c r="B16" s="12" t="s">
        <v>7</v>
      </c>
      <c r="C16" s="12">
        <v>2017</v>
      </c>
      <c r="D16" s="12" t="s">
        <v>8</v>
      </c>
      <c r="E16" s="12" t="s">
        <v>20</v>
      </c>
      <c r="F16" s="13">
        <v>16194000000</v>
      </c>
      <c r="G16" s="12" t="s">
        <v>10</v>
      </c>
      <c r="H16" s="12">
        <v>22</v>
      </c>
      <c r="I16" s="9"/>
      <c r="L16" t="s">
        <v>56</v>
      </c>
    </row>
    <row r="17" spans="2:14" x14ac:dyDescent="0.25">
      <c r="B17" s="12" t="s">
        <v>7</v>
      </c>
      <c r="C17" s="12">
        <v>2017</v>
      </c>
      <c r="D17" s="12" t="s">
        <v>8</v>
      </c>
      <c r="E17" s="12" t="s">
        <v>58</v>
      </c>
      <c r="F17" s="3">
        <v>24267000000</v>
      </c>
      <c r="G17" s="12" t="s">
        <v>10</v>
      </c>
      <c r="H17" s="12">
        <v>22</v>
      </c>
      <c r="I17" s="9"/>
      <c r="L17" t="s">
        <v>43</v>
      </c>
      <c r="M17" t="s">
        <v>32</v>
      </c>
    </row>
    <row r="18" spans="2:14" x14ac:dyDescent="0.25">
      <c r="B18" s="12" t="s">
        <v>7</v>
      </c>
      <c r="C18" s="12">
        <v>2017</v>
      </c>
      <c r="D18" s="12" t="s">
        <v>8</v>
      </c>
      <c r="E18" s="12" t="s">
        <v>21</v>
      </c>
      <c r="F18" s="13">
        <v>7244000000</v>
      </c>
      <c r="G18" s="12" t="s">
        <v>10</v>
      </c>
      <c r="H18" s="12">
        <v>25</v>
      </c>
      <c r="I18" s="9"/>
      <c r="L18" s="1">
        <f>SUMIF(E:E,L17,F:F)</f>
        <v>14681000000</v>
      </c>
      <c r="M18" s="14">
        <f>SUMIF(E:E,M17,F:F)</f>
        <v>0.37199060481503199</v>
      </c>
    </row>
    <row r="19" spans="2:14" x14ac:dyDescent="0.25">
      <c r="B19" s="12" t="s">
        <v>7</v>
      </c>
      <c r="C19" s="12">
        <v>2017</v>
      </c>
      <c r="D19" s="12" t="s">
        <v>8</v>
      </c>
      <c r="E19" s="12" t="s">
        <v>22</v>
      </c>
      <c r="F19" s="13">
        <v>43075000000</v>
      </c>
      <c r="G19" s="12" t="s">
        <v>10</v>
      </c>
      <c r="H19" s="12">
        <v>26</v>
      </c>
      <c r="I19" s="9"/>
      <c r="L19" s="7">
        <f>SUMIF(E:E,L17,F:F)*(1-SUMIF(E:E,M17,F:F))</f>
        <v>9219805930.710516</v>
      </c>
      <c r="M19" s="1">
        <f>L18*(1-M18)</f>
        <v>9219805930.710516</v>
      </c>
    </row>
    <row r="20" spans="2:14" x14ac:dyDescent="0.25">
      <c r="B20" s="9" t="s">
        <v>7</v>
      </c>
      <c r="C20" s="9">
        <v>2017</v>
      </c>
      <c r="D20" s="9" t="s">
        <v>8</v>
      </c>
      <c r="E20" s="9" t="s">
        <v>23</v>
      </c>
      <c r="F20" s="10">
        <v>0</v>
      </c>
      <c r="G20" s="9" t="s">
        <v>10</v>
      </c>
      <c r="H20" s="9">
        <v>31</v>
      </c>
      <c r="I20" s="9"/>
      <c r="L20" t="s">
        <v>52</v>
      </c>
    </row>
    <row r="21" spans="2:14" x14ac:dyDescent="0.25">
      <c r="B21" s="12" t="s">
        <v>7</v>
      </c>
      <c r="C21" s="12">
        <v>2017</v>
      </c>
      <c r="D21" s="12" t="s">
        <v>8</v>
      </c>
      <c r="E21" s="12" t="s">
        <v>24</v>
      </c>
      <c r="F21" s="13">
        <v>-566000000</v>
      </c>
      <c r="G21" s="12" t="s">
        <v>10</v>
      </c>
      <c r="H21" s="12">
        <v>33</v>
      </c>
      <c r="I21" s="9" t="s">
        <v>63</v>
      </c>
      <c r="L21" t="s">
        <v>33</v>
      </c>
      <c r="M21" t="s">
        <v>34</v>
      </c>
      <c r="N21" t="s">
        <v>11</v>
      </c>
    </row>
    <row r="22" spans="2:14" x14ac:dyDescent="0.25">
      <c r="B22" s="12" t="s">
        <v>7</v>
      </c>
      <c r="C22" s="12">
        <v>2017</v>
      </c>
      <c r="D22" s="12" t="s">
        <v>8</v>
      </c>
      <c r="E22" s="12" t="s">
        <v>25</v>
      </c>
      <c r="F22" s="13">
        <v>2174000000</v>
      </c>
      <c r="G22" s="12" t="s">
        <v>10</v>
      </c>
      <c r="H22" s="12">
        <v>33</v>
      </c>
      <c r="L22" s="6">
        <f>SUMIF(E:E,L21,F:F)+SUMIF(E:E,M21,F:F)-SUMIF(E:E,N21,F:F)</f>
        <v>24887000000</v>
      </c>
    </row>
    <row r="23" spans="2:14" x14ac:dyDescent="0.25">
      <c r="B23" s="12" t="s">
        <v>7</v>
      </c>
      <c r="C23" s="12">
        <v>2017</v>
      </c>
      <c r="D23" s="12" t="s">
        <v>8</v>
      </c>
      <c r="E23" s="12" t="s">
        <v>26</v>
      </c>
      <c r="F23" s="13">
        <v>44529000000</v>
      </c>
      <c r="G23" s="12" t="s">
        <v>10</v>
      </c>
      <c r="H23" s="12">
        <v>33</v>
      </c>
    </row>
    <row r="24" spans="2:14" x14ac:dyDescent="0.25">
      <c r="B24" t="s">
        <v>7</v>
      </c>
      <c r="C24">
        <v>2017</v>
      </c>
      <c r="D24" t="s">
        <v>8</v>
      </c>
      <c r="E24" t="s">
        <v>50</v>
      </c>
      <c r="F24" s="1">
        <v>1805000000</v>
      </c>
      <c r="G24" t="s">
        <v>10</v>
      </c>
      <c r="H24">
        <v>34</v>
      </c>
      <c r="L24" t="s">
        <v>57</v>
      </c>
    </row>
    <row r="25" spans="2:14" x14ac:dyDescent="0.25">
      <c r="B25" t="s">
        <v>7</v>
      </c>
      <c r="C25">
        <v>2017</v>
      </c>
      <c r="D25" t="s">
        <v>8</v>
      </c>
      <c r="E25" t="s">
        <v>59</v>
      </c>
      <c r="F25" s="1">
        <v>2170000000</v>
      </c>
      <c r="G25" t="s">
        <v>10</v>
      </c>
      <c r="H25">
        <v>35</v>
      </c>
      <c r="L25" t="s">
        <v>49</v>
      </c>
      <c r="M25" t="s">
        <v>58</v>
      </c>
      <c r="N25" s="2" t="s">
        <v>61</v>
      </c>
    </row>
    <row r="26" spans="2:14" x14ac:dyDescent="0.25">
      <c r="B26" s="12" t="s">
        <v>7</v>
      </c>
      <c r="C26" s="12">
        <v>2017</v>
      </c>
      <c r="D26" s="12" t="s">
        <v>8</v>
      </c>
      <c r="E26" s="12" t="s">
        <v>27</v>
      </c>
      <c r="F26" s="13">
        <v>39935000000</v>
      </c>
      <c r="G26" s="12" t="s">
        <v>10</v>
      </c>
      <c r="H26" s="12">
        <v>42</v>
      </c>
      <c r="L26" s="6">
        <f>SUMIF(E:E,L25,F:F)+SUMIF(E:E,M25,F:F)+SUMIF(E:E,N25,F:F)</f>
        <v>27028000000</v>
      </c>
    </row>
    <row r="27" spans="2:14" x14ac:dyDescent="0.25">
      <c r="B27" s="12" t="s">
        <v>7</v>
      </c>
      <c r="C27" s="12">
        <v>2017</v>
      </c>
      <c r="D27" s="12" t="s">
        <v>8</v>
      </c>
      <c r="E27" s="12" t="s">
        <v>28</v>
      </c>
      <c r="F27" s="13">
        <v>1454000000</v>
      </c>
      <c r="G27" s="12" t="s">
        <v>10</v>
      </c>
      <c r="H27" s="12">
        <v>43</v>
      </c>
    </row>
    <row r="28" spans="2:14" x14ac:dyDescent="0.25">
      <c r="B28" t="s">
        <v>7</v>
      </c>
      <c r="C28">
        <v>2017</v>
      </c>
      <c r="D28" t="s">
        <v>8</v>
      </c>
      <c r="E28" t="s">
        <v>29</v>
      </c>
      <c r="F28" s="1">
        <v>0</v>
      </c>
      <c r="G28" t="s">
        <v>10</v>
      </c>
      <c r="H28">
        <v>49</v>
      </c>
      <c r="L28" t="s">
        <v>60</v>
      </c>
    </row>
    <row r="29" spans="2:14" x14ac:dyDescent="0.25">
      <c r="B29" t="s">
        <v>7</v>
      </c>
      <c r="C29">
        <v>2017</v>
      </c>
      <c r="D29" t="s">
        <v>8</v>
      </c>
      <c r="E29" t="s">
        <v>30</v>
      </c>
      <c r="F29" s="1">
        <v>9219805931</v>
      </c>
      <c r="G29" t="s">
        <v>31</v>
      </c>
      <c r="H29">
        <v>98</v>
      </c>
      <c r="L29" t="s">
        <v>19</v>
      </c>
      <c r="M29" t="s">
        <v>22</v>
      </c>
    </row>
    <row r="30" spans="2:14" x14ac:dyDescent="0.25">
      <c r="B30" t="s">
        <v>7</v>
      </c>
      <c r="C30">
        <v>2017</v>
      </c>
      <c r="D30" t="s">
        <v>8</v>
      </c>
      <c r="E30" t="s">
        <v>32</v>
      </c>
      <c r="F30" s="1">
        <v>0.37199060481503199</v>
      </c>
      <c r="G30" t="s">
        <v>31</v>
      </c>
      <c r="H30">
        <v>98</v>
      </c>
      <c r="L30" s="7">
        <f>SUMIF(E:E,L29,F:F)-SUMIF(E:E,M29,F:F)</f>
        <v>1454000000</v>
      </c>
    </row>
    <row r="31" spans="2:14" x14ac:dyDescent="0.25">
      <c r="B31" t="s">
        <v>7</v>
      </c>
      <c r="C31">
        <v>2017</v>
      </c>
      <c r="D31" t="s">
        <v>8</v>
      </c>
      <c r="E31" t="s">
        <v>33</v>
      </c>
      <c r="F31" s="1">
        <v>27028000000</v>
      </c>
      <c r="G31" t="s">
        <v>31</v>
      </c>
      <c r="H31">
        <v>99</v>
      </c>
      <c r="I31" s="6"/>
    </row>
    <row r="32" spans="2:14" x14ac:dyDescent="0.25">
      <c r="B32" t="s">
        <v>7</v>
      </c>
      <c r="C32">
        <v>2017</v>
      </c>
      <c r="D32" t="s">
        <v>8</v>
      </c>
      <c r="E32" t="s">
        <v>34</v>
      </c>
      <c r="F32" s="1">
        <v>1454000000</v>
      </c>
      <c r="G32" t="s">
        <v>31</v>
      </c>
      <c r="H32">
        <v>99</v>
      </c>
      <c r="L32" t="s">
        <v>30</v>
      </c>
    </row>
    <row r="33" spans="2:8" x14ac:dyDescent="0.25">
      <c r="B33" t="s">
        <v>7</v>
      </c>
      <c r="C33">
        <v>2017</v>
      </c>
      <c r="D33" t="s">
        <v>8</v>
      </c>
      <c r="E33" t="s">
        <v>35</v>
      </c>
      <c r="F33" s="8">
        <v>24887000000</v>
      </c>
      <c r="G33" t="s">
        <v>31</v>
      </c>
      <c r="H33">
        <v>100</v>
      </c>
    </row>
    <row r="34" spans="2:8" x14ac:dyDescent="0.25">
      <c r="B34" t="s">
        <v>7</v>
      </c>
      <c r="C34">
        <v>2017</v>
      </c>
      <c r="D34" t="s">
        <v>8</v>
      </c>
      <c r="E34" t="s">
        <v>36</v>
      </c>
      <c r="F34" s="8">
        <v>0.3705</v>
      </c>
      <c r="G34" t="s">
        <v>31</v>
      </c>
      <c r="H34">
        <v>101</v>
      </c>
    </row>
    <row r="35" spans="2:8" x14ac:dyDescent="0.25">
      <c r="B35" t="s">
        <v>7</v>
      </c>
      <c r="C35">
        <v>2017</v>
      </c>
      <c r="D35" t="s">
        <v>8</v>
      </c>
      <c r="E35" t="s">
        <v>15</v>
      </c>
      <c r="F35" s="1">
        <v>1811000000</v>
      </c>
      <c r="G35" t="s">
        <v>38</v>
      </c>
      <c r="H35">
        <v>10</v>
      </c>
    </row>
    <row r="36" spans="2:8" x14ac:dyDescent="0.25">
      <c r="B36" s="12" t="s">
        <v>7</v>
      </c>
      <c r="C36" s="12">
        <v>2017</v>
      </c>
      <c r="D36" s="12" t="s">
        <v>8</v>
      </c>
      <c r="E36" s="12" t="s">
        <v>37</v>
      </c>
      <c r="F36" s="13">
        <v>100904000000</v>
      </c>
      <c r="G36" s="12" t="s">
        <v>38</v>
      </c>
      <c r="H36" s="12">
        <v>10</v>
      </c>
    </row>
    <row r="37" spans="2:8" x14ac:dyDescent="0.25">
      <c r="B37" s="12" t="s">
        <v>7</v>
      </c>
      <c r="C37" s="12">
        <v>2017</v>
      </c>
      <c r="D37" s="12" t="s">
        <v>8</v>
      </c>
      <c r="E37" s="12" t="s">
        <v>39</v>
      </c>
      <c r="F37" s="13">
        <v>66548000000</v>
      </c>
      <c r="G37" s="12" t="s">
        <v>38</v>
      </c>
      <c r="H37" s="12">
        <v>11</v>
      </c>
    </row>
    <row r="38" spans="2:8" x14ac:dyDescent="0.25">
      <c r="B38" s="12" t="s">
        <v>7</v>
      </c>
      <c r="C38" s="12">
        <v>2017</v>
      </c>
      <c r="D38" s="12" t="s">
        <v>8</v>
      </c>
      <c r="E38" s="12" t="s">
        <v>40</v>
      </c>
      <c r="F38" s="13">
        <v>34356000000</v>
      </c>
      <c r="G38" s="12" t="s">
        <v>38</v>
      </c>
      <c r="H38" s="12">
        <v>12</v>
      </c>
    </row>
    <row r="39" spans="2:8" x14ac:dyDescent="0.25">
      <c r="B39" t="s">
        <v>7</v>
      </c>
      <c r="C39">
        <v>2017</v>
      </c>
      <c r="D39" t="s">
        <v>8</v>
      </c>
      <c r="E39" t="s">
        <v>41</v>
      </c>
      <c r="F39" s="1">
        <v>0</v>
      </c>
      <c r="G39" t="s">
        <v>38</v>
      </c>
      <c r="H39">
        <v>14</v>
      </c>
    </row>
    <row r="40" spans="2:8" x14ac:dyDescent="0.25">
      <c r="B40" t="s">
        <v>7</v>
      </c>
      <c r="C40">
        <v>2017</v>
      </c>
      <c r="D40" t="s">
        <v>8</v>
      </c>
      <c r="E40" t="s">
        <v>42</v>
      </c>
      <c r="F40" s="1">
        <v>0</v>
      </c>
      <c r="G40" t="s">
        <v>38</v>
      </c>
      <c r="H40">
        <v>15</v>
      </c>
    </row>
    <row r="41" spans="2:8" x14ac:dyDescent="0.25">
      <c r="B41" s="12" t="s">
        <v>7</v>
      </c>
      <c r="C41" s="12">
        <v>2017</v>
      </c>
      <c r="D41" s="12" t="s">
        <v>8</v>
      </c>
      <c r="E41" s="12" t="s">
        <v>43</v>
      </c>
      <c r="F41" s="13">
        <v>14681000000</v>
      </c>
      <c r="G41" s="12" t="s">
        <v>38</v>
      </c>
      <c r="H41" s="12">
        <v>17</v>
      </c>
    </row>
    <row r="42" spans="2:8" x14ac:dyDescent="0.25">
      <c r="B42" t="s">
        <v>7</v>
      </c>
      <c r="C42">
        <v>2017</v>
      </c>
      <c r="D42" t="s">
        <v>8</v>
      </c>
      <c r="E42" t="s">
        <v>44</v>
      </c>
      <c r="F42" s="1">
        <v>1057000000</v>
      </c>
      <c r="G42" t="s">
        <v>38</v>
      </c>
      <c r="H42">
        <v>19</v>
      </c>
    </row>
    <row r="43" spans="2:8" x14ac:dyDescent="0.25">
      <c r="B43" t="s">
        <v>7</v>
      </c>
      <c r="C43">
        <v>2017</v>
      </c>
      <c r="D43" t="s">
        <v>8</v>
      </c>
      <c r="E43" t="s">
        <v>45</v>
      </c>
      <c r="F43" s="1">
        <v>13624000000</v>
      </c>
      <c r="G43" t="s">
        <v>38</v>
      </c>
      <c r="H43">
        <v>21</v>
      </c>
    </row>
    <row r="44" spans="2:8" x14ac:dyDescent="0.25">
      <c r="B44" s="12" t="s">
        <v>7</v>
      </c>
      <c r="C44" s="12">
        <v>2017</v>
      </c>
      <c r="D44" s="12" t="s">
        <v>8</v>
      </c>
      <c r="E44" s="12" t="s">
        <v>47</v>
      </c>
      <c r="F44" s="13">
        <v>8630000000</v>
      </c>
      <c r="G44" s="12" t="s">
        <v>38</v>
      </c>
      <c r="H44" s="12">
        <v>22</v>
      </c>
    </row>
    <row r="45" spans="2:8" x14ac:dyDescent="0.25">
      <c r="B45" t="s">
        <v>7</v>
      </c>
      <c r="C45">
        <v>2017</v>
      </c>
      <c r="D45" t="s">
        <v>8</v>
      </c>
      <c r="E45" t="s">
        <v>46</v>
      </c>
      <c r="F45" s="1">
        <v>5068000000</v>
      </c>
      <c r="G45" t="s">
        <v>38</v>
      </c>
      <c r="H45">
        <v>22</v>
      </c>
    </row>
  </sheetData>
  <autoFilter ref="B1:H45" xr:uid="{41BD087B-4777-4EDE-8E7C-C6CAC58B3E9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2018-12-27T01:44:53Z</dcterms:created>
  <dcterms:modified xsi:type="dcterms:W3CDTF">2018-12-27T19:30:15Z</dcterms:modified>
</cp:coreProperties>
</file>