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fanbr\Google Drive\Privat\Skole\Noroff\5 - Project Methodology\AW13 - Project Methodology\"/>
    </mc:Choice>
  </mc:AlternateContent>
  <xr:revisionPtr revIDLastSave="0" documentId="13_ncr:1_{E8EC30F0-A66C-4EE5-B9D5-B4159EAFD2BF}" xr6:coauthVersionLast="45" xr6:coauthVersionMax="45" xr10:uidLastSave="{00000000-0000-0000-0000-000000000000}"/>
  <bookViews>
    <workbookView xWindow="25080" yWindow="-570" windowWidth="29040" windowHeight="16440" xr2:uid="{00000000-000D-0000-FFFF-FFFF00000000}"/>
  </bookViews>
  <sheets>
    <sheet name="Gantt of Gantts" sheetId="1" r:id="rId1"/>
    <sheet name="Admin Gantt" sheetId="6" r:id="rId2"/>
    <sheet name="Design Gantt" sheetId="2" r:id="rId3"/>
    <sheet name="Code production Gantt" sheetId="3" r:id="rId4"/>
    <sheet name="Content Gantt" sheetId="4" r:id="rId5"/>
    <sheet name="Testing Gantt" sheetId="5" r:id="rId6"/>
  </sheets>
  <definedNames>
    <definedName name="Admin1">'Admin Gantt'!$A$4</definedName>
    <definedName name="Admin1Comp">'Admin Gantt'!$C$4</definedName>
    <definedName name="Admin2">'Admin Gantt'!$A$10</definedName>
    <definedName name="Admin2Comp">'Admin Gantt'!$C$10</definedName>
    <definedName name="Admin3">'Admin Gantt'!$A$16</definedName>
    <definedName name="Admin3Comp">'Admin Gantt'!$C$16</definedName>
    <definedName name="Admin4">'Admin Gantt'!$A$22</definedName>
    <definedName name="Admin4Comp">'Admin Gantt'!$C$22</definedName>
    <definedName name="Admin5">'Admin Gantt'!$A$28</definedName>
    <definedName name="Admin5Comp">'Admin Gantt'!$C$28</definedName>
    <definedName name="AdminComplete">'Admin Gantt'!$C$3</definedName>
    <definedName name="AdminName">'Admin Gantt'!$A$3</definedName>
    <definedName name="Code1">'Code production Gantt'!$A$4</definedName>
    <definedName name="Code1Comp">'Code production Gantt'!$C$4</definedName>
    <definedName name="Code2">'Code production Gantt'!$A$10</definedName>
    <definedName name="Code2Comp">'Code production Gantt'!$C$10</definedName>
    <definedName name="Code3">'Code production Gantt'!$A$16</definedName>
    <definedName name="Code3Comp">'Code production Gantt'!$C$16</definedName>
    <definedName name="Code4">'Code production Gantt'!$A$22</definedName>
    <definedName name="Code4Comp">'Code production Gantt'!$C$22</definedName>
    <definedName name="Code5">'Code production Gantt'!$A$28</definedName>
    <definedName name="Code5Comp">'Code production Gantt'!$C$28</definedName>
    <definedName name="CodeComplete">'Code production Gantt'!$C$3</definedName>
    <definedName name="CodeName">'Code production Gantt'!$A$3</definedName>
    <definedName name="Cont1Comp">'Content Gantt'!$C$4</definedName>
    <definedName name="Cont2Comp">'Content Gantt'!$C$10</definedName>
    <definedName name="Cont3Comp">'Content Gantt'!$C$16</definedName>
    <definedName name="Cont4Comp">'Content Gantt'!$C$22</definedName>
    <definedName name="Cont5Comp">'Content Gantt'!$C$28</definedName>
    <definedName name="Content1">'Content Gantt'!$A$4</definedName>
    <definedName name="Content2">'Content Gantt'!$A$10</definedName>
    <definedName name="Content3">'Content Gantt'!$A$16</definedName>
    <definedName name="Content4">'Content Gantt'!$A$22</definedName>
    <definedName name="Content5">'Content Gantt'!$A$28</definedName>
    <definedName name="ContentComplete">'Content Gantt'!$C$3</definedName>
    <definedName name="ContentName">'Content Gantt'!$A$3</definedName>
    <definedName name="Des1Comp">'Design Gantt'!$C$4</definedName>
    <definedName name="Des2Comp">'Design Gantt'!$C$10</definedName>
    <definedName name="Des3Comp">'Design Gantt'!$C$16</definedName>
    <definedName name="Des4Comp">'Design Gantt'!$C$22</definedName>
    <definedName name="Des5Comp">'Design Gantt'!$C$28</definedName>
    <definedName name="Design1">'Design Gantt'!$A$4</definedName>
    <definedName name="Design2">'Design Gantt'!$A$10</definedName>
    <definedName name="Design3">'Design Gantt'!$A$16</definedName>
    <definedName name="Design4">'Design Gantt'!$A$22</definedName>
    <definedName name="Design5">'Design Gantt'!$A$28</definedName>
    <definedName name="DesignComplete">'Design Gantt'!$C$3</definedName>
    <definedName name="DesignName">'Design Gantt'!$A$3</definedName>
    <definedName name="Testing1">'Testing Gantt'!$A$4</definedName>
    <definedName name="Testing1Comp">'Testing Gantt'!$C$4</definedName>
    <definedName name="Testing2">'Testing Gantt'!$A$10</definedName>
    <definedName name="Testing2Comp">'Testing Gantt'!$C$10</definedName>
    <definedName name="Testing3">'Testing Gantt'!$A$16</definedName>
    <definedName name="Testing3Comp">'Testing Gantt'!$C$16</definedName>
    <definedName name="Testing4">'Testing Gantt'!$A$22</definedName>
    <definedName name="Testing4Comp">'Testing Gantt'!$C$22</definedName>
    <definedName name="Testing5">'Testing Gantt'!$A$28</definedName>
    <definedName name="Testing5Comp">'Testing Gantt'!$C$28</definedName>
    <definedName name="TestingComplete">'Testing Gantt'!$C$3</definedName>
    <definedName name="TestingName">'Testing Gantt'!$A$3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5" i="1" l="1"/>
  <c r="BA6" i="1"/>
  <c r="BA11" i="1"/>
  <c r="BA12" i="1"/>
  <c r="BA13" i="1"/>
  <c r="BA14" i="1"/>
  <c r="BA17" i="1"/>
  <c r="BA18" i="1"/>
  <c r="BA19" i="1"/>
  <c r="BA20" i="1"/>
  <c r="BA23" i="1"/>
  <c r="BA24" i="1"/>
  <c r="BA29" i="1"/>
  <c r="BA30" i="1"/>
  <c r="AU34" i="1"/>
  <c r="AV34" i="1"/>
  <c r="AW34" i="1"/>
  <c r="AX34" i="1"/>
  <c r="AY34" i="1"/>
  <c r="AZ34" i="1"/>
  <c r="AS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T34" i="1"/>
  <c r="A32" i="1"/>
  <c r="A31" i="1"/>
  <c r="A30" i="1"/>
  <c r="A29" i="1"/>
  <c r="A33" i="1"/>
  <c r="A4" i="1"/>
  <c r="A10" i="1"/>
  <c r="A16" i="1"/>
  <c r="A22" i="1"/>
  <c r="A28" i="1"/>
  <c r="BA34" i="1" l="1"/>
  <c r="C4" i="5"/>
  <c r="C29" i="1" s="1"/>
  <c r="A6" i="1"/>
  <c r="A9" i="1"/>
  <c r="A8" i="1"/>
  <c r="A7" i="1"/>
  <c r="A5" i="1"/>
  <c r="C28" i="6"/>
  <c r="C9" i="1" s="1"/>
  <c r="C22" i="6"/>
  <c r="C8" i="1" s="1"/>
  <c r="C16" i="6"/>
  <c r="C7" i="1" s="1"/>
  <c r="C10" i="6"/>
  <c r="C6" i="1" s="1"/>
  <c r="C4" i="6"/>
  <c r="C5" i="1" s="1"/>
  <c r="C28" i="5"/>
  <c r="C33" i="1" s="1"/>
  <c r="C22" i="5"/>
  <c r="C32" i="1" s="1"/>
  <c r="C16" i="5"/>
  <c r="C31" i="1" s="1"/>
  <c r="C10" i="5"/>
  <c r="C30" i="1" s="1"/>
  <c r="C28" i="4"/>
  <c r="C27" i="1" s="1"/>
  <c r="C22" i="4"/>
  <c r="C26" i="1" s="1"/>
  <c r="C16" i="4"/>
  <c r="C25" i="1" s="1"/>
  <c r="C10" i="4"/>
  <c r="C24" i="1" s="1"/>
  <c r="C4" i="4"/>
  <c r="C23" i="1" s="1"/>
  <c r="C28" i="3"/>
  <c r="C21" i="1" s="1"/>
  <c r="C22" i="3"/>
  <c r="C20" i="1" s="1"/>
  <c r="C16" i="3"/>
  <c r="C19" i="1" s="1"/>
  <c r="C10" i="3"/>
  <c r="C18" i="1" s="1"/>
  <c r="C4" i="3"/>
  <c r="C4" i="2"/>
  <c r="C11" i="1" s="1"/>
  <c r="C10" i="2"/>
  <c r="C12" i="1" s="1"/>
  <c r="C16" i="2"/>
  <c r="C13" i="1" s="1"/>
  <c r="C22" i="2"/>
  <c r="C14" i="1" s="1"/>
  <c r="C28" i="2"/>
  <c r="C15" i="1" s="1"/>
  <c r="A27" i="1"/>
  <c r="A26" i="1"/>
  <c r="A25" i="1"/>
  <c r="A24" i="1"/>
  <c r="A23" i="1"/>
  <c r="A21" i="1"/>
  <c r="A20" i="1"/>
  <c r="A19" i="1"/>
  <c r="A18" i="1"/>
  <c r="A17" i="1"/>
  <c r="A15" i="1"/>
  <c r="A14" i="1"/>
  <c r="A13" i="1"/>
  <c r="A12" i="1"/>
  <c r="A11" i="1"/>
  <c r="C3" i="5" l="1"/>
  <c r="C3" i="3"/>
  <c r="C3" i="6"/>
  <c r="C3" i="4"/>
  <c r="C17" i="1"/>
  <c r="C16" i="1" s="1"/>
  <c r="C22" i="1"/>
  <c r="C3" i="2"/>
  <c r="C10" i="1"/>
  <c r="C28" i="1"/>
  <c r="C4" i="1"/>
  <c r="C3" i="1" l="1"/>
</calcChain>
</file>

<file path=xl/sharedStrings.xml><?xml version="1.0" encoding="utf-8"?>
<sst xmlns="http://schemas.openxmlformats.org/spreadsheetml/2006/main" count="127" uniqueCount="34">
  <si>
    <t>Who</t>
  </si>
  <si>
    <t>% complete</t>
  </si>
  <si>
    <t>Design the layout for the website</t>
  </si>
  <si>
    <t>Write content and find suitable photos</t>
  </si>
  <si>
    <t>Create and code the site</t>
  </si>
  <si>
    <t>Administration and meetings</t>
  </si>
  <si>
    <t>Start-up meeting with Lofthus</t>
  </si>
  <si>
    <t>Final meeting, handing over website</t>
  </si>
  <si>
    <t>Meeting with Lofthus, present mock-up, get feedback</t>
  </si>
  <si>
    <t>Design the global layout</t>
  </si>
  <si>
    <t>Create/revise logo, brands and identity elements</t>
  </si>
  <si>
    <t>Design colors and fonts, create design mock-up</t>
  </si>
  <si>
    <t>Research requirements for the website</t>
  </si>
  <si>
    <t>Create code for global layout</t>
  </si>
  <si>
    <t>Create code for forms (order and contact)</t>
  </si>
  <si>
    <t>Combine code and content, make adjustments</t>
  </si>
  <si>
    <t>Find suitable photos and illustrations</t>
  </si>
  <si>
    <t>Create text for product pages and production info</t>
  </si>
  <si>
    <t>Monday</t>
  </si>
  <si>
    <t>Tuesday</t>
  </si>
  <si>
    <t>Wednesday</t>
  </si>
  <si>
    <t>Thursday</t>
  </si>
  <si>
    <t>Friday</t>
  </si>
  <si>
    <t>Creating website for 'Lofthus frukt og saft'</t>
  </si>
  <si>
    <t>Testing and finalization</t>
  </si>
  <si>
    <t>Make last adjustments</t>
  </si>
  <si>
    <t>Test website, with Lofthus and externals</t>
  </si>
  <si>
    <t>Workload</t>
  </si>
  <si>
    <t>Me</t>
  </si>
  <si>
    <t>FED</t>
  </si>
  <si>
    <t>DES</t>
  </si>
  <si>
    <t>PHO</t>
  </si>
  <si>
    <t>WRI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</si>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</sst>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3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2" fillId="0" borderId="7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2" fillId="2" borderId="14" xfId="0" applyFont="1" applyFill="1" applyBorder="1" applyProtection="1">
      <protection locked="0"/>
    </xf>
    <xf numFmtId="0" fontId="0" fillId="2" borderId="15" xfId="0" applyFill="1" applyBorder="1" applyProtection="1">
      <protection locked="0"/>
    </xf>
    <xf numFmtId="0" fontId="0" fillId="0" borderId="1" xfId="0" applyBorder="1" applyProtection="1">
      <protection locked="0"/>
    </xf>
    <xf numFmtId="9" fontId="0" fillId="0" borderId="0" xfId="1" applyFont="1" applyBorder="1" applyProtection="1">
      <protection locked="0"/>
    </xf>
    <xf numFmtId="0" fontId="0" fillId="0" borderId="16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0" xfId="0" applyBorder="1" applyProtection="1">
      <protection locked="0"/>
    </xf>
    <xf numFmtId="0" fontId="2" fillId="2" borderId="14" xfId="0" applyFont="1" applyFill="1" applyBorder="1" applyAlignment="1" applyProtection="1">
      <alignment vertical="center"/>
      <protection locked="0"/>
    </xf>
    <xf numFmtId="0" fontId="0" fillId="2" borderId="15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9" fontId="0" fillId="0" borderId="12" xfId="1" applyFont="1" applyBorder="1" applyProtection="1">
      <protection locked="0"/>
    </xf>
    <xf numFmtId="0" fontId="0" fillId="2" borderId="11" xfId="0" applyFill="1" applyBorder="1" applyProtection="1">
      <protection locked="0"/>
    </xf>
    <xf numFmtId="0" fontId="0" fillId="2" borderId="12" xfId="0" applyFill="1" applyBorder="1" applyProtection="1">
      <protection locked="0"/>
    </xf>
    <xf numFmtId="9" fontId="0" fillId="2" borderId="12" xfId="1" applyFont="1" applyFill="1" applyBorder="1" applyProtection="1">
      <protection locked="0"/>
    </xf>
    <xf numFmtId="9" fontId="3" fillId="0" borderId="0" xfId="1" applyFont="1" applyBorder="1" applyAlignment="1" applyProtection="1">
      <alignment vertical="center"/>
    </xf>
    <xf numFmtId="9" fontId="2" fillId="2" borderId="15" xfId="1" applyFont="1" applyFill="1" applyBorder="1" applyProtection="1"/>
    <xf numFmtId="0" fontId="0" fillId="0" borderId="5" xfId="0" applyBorder="1" applyProtection="1"/>
    <xf numFmtId="0" fontId="3" fillId="0" borderId="11" xfId="0" applyFont="1" applyBorder="1" applyAlignment="1" applyProtection="1">
      <alignment vertical="center"/>
      <protection locked="0"/>
    </xf>
    <xf numFmtId="0" fontId="0" fillId="3" borderId="5" xfId="0" applyFill="1" applyBorder="1" applyProtection="1">
      <protection locked="0"/>
    </xf>
    <xf numFmtId="0" fontId="0" fillId="3" borderId="0" xfId="0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2" borderId="4" xfId="0" applyFill="1" applyBorder="1" applyProtection="1">
      <protection locked="0"/>
    </xf>
    <xf numFmtId="0" fontId="0" fillId="0" borderId="5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6" xfId="0" applyFill="1" applyBorder="1" applyProtection="1">
      <protection locked="0"/>
    </xf>
    <xf numFmtId="0" fontId="0" fillId="0" borderId="11" xfId="0" applyFill="1" applyBorder="1" applyProtection="1">
      <protection locked="0"/>
    </xf>
    <xf numFmtId="0" fontId="0" fillId="0" borderId="12" xfId="0" applyFill="1" applyBorder="1" applyProtection="1">
      <protection locked="0"/>
    </xf>
    <xf numFmtId="0" fontId="0" fillId="0" borderId="13" xfId="0" applyFill="1" applyBorder="1" applyProtection="1">
      <protection locked="0"/>
    </xf>
    <xf numFmtId="0" fontId="0" fillId="0" borderId="11" xfId="0" applyBorder="1" applyProtection="1"/>
    <xf numFmtId="0" fontId="0" fillId="2" borderId="6" xfId="0" applyFill="1" applyBorder="1" applyProtection="1">
      <protection locked="0"/>
    </xf>
    <xf numFmtId="0" fontId="0" fillId="0" borderId="5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alignment horizontal="center"/>
      <protection locked="0"/>
    </xf>
    <xf numFmtId="0" fontId="0" fillId="0" borderId="11" xfId="0" applyFill="1" applyBorder="1" applyAlignment="1" applyProtection="1">
      <alignment horizontal="center"/>
      <protection locked="0"/>
    </xf>
    <xf numFmtId="0" fontId="0" fillId="0" borderId="12" xfId="0" applyFill="1" applyBorder="1" applyAlignment="1" applyProtection="1">
      <alignment horizontal="center"/>
      <protection locked="0"/>
    </xf>
    <xf numFmtId="0" fontId="0" fillId="0" borderId="13" xfId="0" applyFill="1" applyBorder="1" applyAlignment="1" applyProtection="1">
      <alignment horizontal="center"/>
      <protection locked="0"/>
    </xf>
    <xf numFmtId="0" fontId="0" fillId="0" borderId="6" xfId="0" applyFill="1" applyBorder="1" applyAlignment="1" applyProtection="1">
      <alignment horizontal="center"/>
      <protection locked="0"/>
    </xf>
    <xf numFmtId="0" fontId="0" fillId="2" borderId="25" xfId="0" applyFill="1" applyBorder="1" applyProtection="1">
      <protection locked="0"/>
    </xf>
    <xf numFmtId="0" fontId="0" fillId="2" borderId="26" xfId="0" applyFill="1" applyBorder="1" applyProtection="1">
      <protection locked="0"/>
    </xf>
    <xf numFmtId="0" fontId="0" fillId="2" borderId="27" xfId="0" applyFill="1" applyBorder="1" applyProtection="1">
      <protection locked="0"/>
    </xf>
    <xf numFmtId="0" fontId="0" fillId="4" borderId="22" xfId="0" applyFill="1" applyBorder="1" applyAlignment="1" applyProtection="1">
      <alignment horizontal="center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4" borderId="20" xfId="0" applyFill="1" applyBorder="1" applyAlignment="1" applyProtection="1">
      <alignment horizontal="center"/>
      <protection locked="0"/>
    </xf>
    <xf numFmtId="0" fontId="0" fillId="4" borderId="23" xfId="0" applyFill="1" applyBorder="1" applyAlignment="1" applyProtection="1">
      <alignment horizontal="center"/>
      <protection locked="0"/>
    </xf>
    <xf numFmtId="0" fontId="0" fillId="4" borderId="19" xfId="0" applyFill="1" applyBorder="1" applyAlignment="1" applyProtection="1">
      <alignment horizontal="center"/>
      <protection locked="0"/>
    </xf>
    <xf numFmtId="0" fontId="0" fillId="4" borderId="21" xfId="0" applyFill="1" applyBorder="1" applyAlignment="1" applyProtection="1">
      <alignment horizontal="center"/>
      <protection locked="0"/>
    </xf>
    <xf numFmtId="0" fontId="0" fillId="4" borderId="28" xfId="0" applyFill="1" applyBorder="1" applyAlignment="1" applyProtection="1">
      <alignment horizontal="center"/>
      <protection locked="0"/>
    </xf>
    <xf numFmtId="0" fontId="0" fillId="4" borderId="17" xfId="0" applyFill="1" applyBorder="1" applyAlignment="1" applyProtection="1">
      <alignment horizontal="center"/>
      <protection locked="0"/>
    </xf>
    <xf numFmtId="0" fontId="0" fillId="4" borderId="24" xfId="0" applyFill="1" applyBorder="1" applyAlignment="1" applyProtection="1">
      <alignment horizontal="center"/>
      <protection locked="0"/>
    </xf>
    <xf numFmtId="0" fontId="2" fillId="5" borderId="22" xfId="0" applyFont="1" applyFill="1" applyBorder="1" applyAlignment="1" applyProtection="1">
      <alignment horizontal="center"/>
      <protection locked="0"/>
    </xf>
    <xf numFmtId="0" fontId="2" fillId="5" borderId="8" xfId="0" applyFont="1" applyFill="1" applyBorder="1" applyAlignment="1" applyProtection="1">
      <alignment horizontal="center"/>
      <protection locked="0"/>
    </xf>
    <xf numFmtId="0" fontId="2" fillId="5" borderId="20" xfId="0" applyFont="1" applyFill="1" applyBorder="1" applyAlignment="1" applyProtection="1">
      <alignment horizontal="center"/>
      <protection locked="0"/>
    </xf>
    <xf numFmtId="0" fontId="0" fillId="0" borderId="30" xfId="0" applyBorder="1" applyProtection="1">
      <protection locked="0"/>
    </xf>
    <xf numFmtId="0" fontId="0" fillId="0" borderId="31" xfId="0" applyBorder="1" applyProtection="1">
      <protection locked="0"/>
    </xf>
    <xf numFmtId="0" fontId="0" fillId="2" borderId="29" xfId="0" applyFill="1" applyBorder="1" applyProtection="1">
      <protection locked="0"/>
    </xf>
    <xf numFmtId="0" fontId="0" fillId="0" borderId="18" xfId="0" applyBorder="1" applyProtection="1">
      <protection locked="0"/>
    </xf>
    <xf numFmtId="0" fontId="2" fillId="2" borderId="31" xfId="0" applyFont="1" applyFill="1" applyBorder="1" applyProtection="1">
      <protection locked="0"/>
    </xf>
    <xf numFmtId="0" fontId="0" fillId="0" borderId="8" xfId="0" applyBorder="1" applyAlignment="1" applyProtection="1">
      <alignment horizontal="left"/>
      <protection locked="0"/>
    </xf>
    <xf numFmtId="9" fontId="0" fillId="2" borderId="12" xfId="1" applyFont="1" applyFill="1" applyBorder="1" applyAlignment="1" applyProtection="1">
      <alignment horizontal="left"/>
      <protection locked="0"/>
    </xf>
    <xf numFmtId="9" fontId="3" fillId="0" borderId="0" xfId="1" applyFont="1" applyBorder="1" applyAlignment="1" applyProtection="1">
      <alignment horizontal="center" vertical="center"/>
    </xf>
    <xf numFmtId="9" fontId="2" fillId="2" borderId="15" xfId="1" applyFont="1" applyFill="1" applyBorder="1" applyAlignment="1" applyProtection="1">
      <alignment horizontal="center"/>
    </xf>
    <xf numFmtId="9" fontId="0" fillId="0" borderId="0" xfId="1" applyFont="1" applyBorder="1" applyAlignment="1" applyProtection="1">
      <alignment horizontal="center"/>
    </xf>
    <xf numFmtId="9" fontId="0" fillId="0" borderId="12" xfId="1" applyFont="1" applyBorder="1" applyAlignment="1" applyProtection="1">
      <alignment horizontal="center"/>
    </xf>
    <xf numFmtId="0" fontId="2" fillId="5" borderId="7" xfId="0" applyFont="1" applyFill="1" applyBorder="1" applyAlignment="1" applyProtection="1">
      <alignment horizontal="center"/>
      <protection locked="0"/>
    </xf>
    <xf numFmtId="0" fontId="2" fillId="0" borderId="29" xfId="0" applyFont="1" applyBorder="1" applyProtection="1">
      <protection locked="0"/>
    </xf>
    <xf numFmtId="0" fontId="5" fillId="2" borderId="25" xfId="0" applyFont="1" applyFill="1" applyBorder="1" applyAlignment="1" applyProtection="1">
      <alignment horizontal="center"/>
      <protection locked="0"/>
    </xf>
    <xf numFmtId="0" fontId="5" fillId="2" borderId="26" xfId="0" applyFont="1" applyFill="1" applyBorder="1" applyAlignment="1" applyProtection="1">
      <alignment horizontal="center"/>
      <protection locked="0"/>
    </xf>
    <xf numFmtId="0" fontId="5" fillId="2" borderId="27" xfId="0" applyFont="1" applyFill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</cellXfs>
  <cellStyles count="2">
    <cellStyle name="Normal" xfId="0" builtinId="0"/>
    <cellStyle name="Prosent" xfId="1" builtinId="5"/>
  </cellStyles>
  <dxfs count="3">
    <dxf>
      <font>
        <b/>
        <i val="0"/>
        <strike val="0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393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A34"/>
  <sheetViews>
    <sheetView tabSelected="1" workbookViewId="0"/>
  </sheetViews>
  <sheetFormatPr baseColWidth="10" defaultColWidth="9.140625" defaultRowHeight="15" x14ac:dyDescent="0.25"/>
  <cols>
    <col min="1" max="1" width="49.85546875" style="13" bestFit="1" customWidth="1"/>
    <col min="2" max="2" width="11.42578125" style="13" customWidth="1"/>
    <col min="3" max="3" width="11.42578125" style="13" bestFit="1" customWidth="1"/>
    <col min="4" max="52" width="2.85546875" style="13" customWidth="1"/>
    <col min="53" max="53" width="10.85546875" style="13" bestFit="1" customWidth="1"/>
    <col min="54" max="16384" width="9.140625" style="13"/>
  </cols>
  <sheetData>
    <row r="1" spans="1:53" s="3" customFormat="1" x14ac:dyDescent="0.25">
      <c r="A1" s="1"/>
      <c r="B1" s="2"/>
      <c r="C1" s="2"/>
      <c r="D1" s="98" t="s">
        <v>18</v>
      </c>
      <c r="E1" s="96"/>
      <c r="F1" s="96"/>
      <c r="G1" s="96"/>
      <c r="H1" s="96"/>
      <c r="I1" s="96"/>
      <c r="J1" s="96"/>
      <c r="K1" s="96" t="s">
        <v>19</v>
      </c>
      <c r="L1" s="96"/>
      <c r="M1" s="96"/>
      <c r="N1" s="96"/>
      <c r="O1" s="96"/>
      <c r="P1" s="96"/>
      <c r="Q1" s="96"/>
      <c r="R1" s="96" t="s">
        <v>20</v>
      </c>
      <c r="S1" s="96"/>
      <c r="T1" s="96"/>
      <c r="U1" s="96"/>
      <c r="V1" s="96"/>
      <c r="W1" s="96"/>
      <c r="X1" s="96"/>
      <c r="Y1" s="96" t="s">
        <v>21</v>
      </c>
      <c r="Z1" s="96"/>
      <c r="AA1" s="96"/>
      <c r="AB1" s="96"/>
      <c r="AC1" s="96"/>
      <c r="AD1" s="96"/>
      <c r="AE1" s="96"/>
      <c r="AF1" s="96" t="s">
        <v>22</v>
      </c>
      <c r="AG1" s="96"/>
      <c r="AH1" s="96"/>
      <c r="AI1" s="96"/>
      <c r="AJ1" s="96"/>
      <c r="AK1" s="96"/>
      <c r="AL1" s="96"/>
      <c r="AM1" s="96" t="s">
        <v>18</v>
      </c>
      <c r="AN1" s="96"/>
      <c r="AO1" s="96"/>
      <c r="AP1" s="96"/>
      <c r="AQ1" s="96"/>
      <c r="AR1" s="96"/>
      <c r="AS1" s="96"/>
      <c r="AT1" s="96" t="s">
        <v>19</v>
      </c>
      <c r="AU1" s="96"/>
      <c r="AV1" s="96"/>
      <c r="AW1" s="96"/>
      <c r="AX1" s="96"/>
      <c r="AY1" s="96"/>
      <c r="AZ1" s="97"/>
      <c r="BA1" s="92" t="s">
        <v>33</v>
      </c>
    </row>
    <row r="2" spans="1:53" s="3" customFormat="1" x14ac:dyDescent="0.25">
      <c r="A2" s="4"/>
      <c r="B2" s="5" t="s">
        <v>0</v>
      </c>
      <c r="C2" s="85" t="s">
        <v>1</v>
      </c>
      <c r="D2" s="7">
        <v>1</v>
      </c>
      <c r="E2" s="8">
        <v>2</v>
      </c>
      <c r="F2" s="8">
        <v>3</v>
      </c>
      <c r="G2" s="9">
        <v>4</v>
      </c>
      <c r="H2" s="8">
        <v>5</v>
      </c>
      <c r="I2" s="8">
        <v>6</v>
      </c>
      <c r="J2" s="8">
        <v>7</v>
      </c>
      <c r="K2" s="8">
        <v>1</v>
      </c>
      <c r="L2" s="9">
        <v>2</v>
      </c>
      <c r="M2" s="8">
        <v>3</v>
      </c>
      <c r="N2" s="8">
        <v>4</v>
      </c>
      <c r="O2" s="9">
        <v>5</v>
      </c>
      <c r="P2" s="8">
        <v>6</v>
      </c>
      <c r="Q2" s="8">
        <v>7</v>
      </c>
      <c r="R2" s="8">
        <v>1</v>
      </c>
      <c r="S2" s="8">
        <v>2</v>
      </c>
      <c r="T2" s="8">
        <v>3</v>
      </c>
      <c r="U2" s="8">
        <v>4</v>
      </c>
      <c r="V2" s="8">
        <v>5</v>
      </c>
      <c r="W2" s="8">
        <v>6</v>
      </c>
      <c r="X2" s="8">
        <v>7</v>
      </c>
      <c r="Y2" s="8">
        <v>1</v>
      </c>
      <c r="Z2" s="8">
        <v>2</v>
      </c>
      <c r="AA2" s="8">
        <v>3</v>
      </c>
      <c r="AB2" s="8">
        <v>4</v>
      </c>
      <c r="AC2" s="8">
        <v>5</v>
      </c>
      <c r="AD2" s="8">
        <v>6</v>
      </c>
      <c r="AE2" s="8">
        <v>7</v>
      </c>
      <c r="AF2" s="8">
        <v>1</v>
      </c>
      <c r="AG2" s="8">
        <v>2</v>
      </c>
      <c r="AH2" s="8">
        <v>3</v>
      </c>
      <c r="AI2" s="8">
        <v>4</v>
      </c>
      <c r="AJ2" s="8">
        <v>5</v>
      </c>
      <c r="AK2" s="8">
        <v>6</v>
      </c>
      <c r="AL2" s="8">
        <v>7</v>
      </c>
      <c r="AM2" s="8">
        <v>1</v>
      </c>
      <c r="AN2" s="8">
        <v>2</v>
      </c>
      <c r="AO2" s="8">
        <v>3</v>
      </c>
      <c r="AP2" s="8">
        <v>4</v>
      </c>
      <c r="AQ2" s="8">
        <v>5</v>
      </c>
      <c r="AR2" s="8">
        <v>6</v>
      </c>
      <c r="AS2" s="8">
        <v>7</v>
      </c>
      <c r="AT2" s="8">
        <v>1</v>
      </c>
      <c r="AU2" s="8">
        <v>2</v>
      </c>
      <c r="AV2" s="8">
        <v>3</v>
      </c>
      <c r="AW2" s="8">
        <v>4</v>
      </c>
      <c r="AX2" s="8">
        <v>5</v>
      </c>
      <c r="AY2" s="8">
        <v>6</v>
      </c>
      <c r="AZ2" s="10">
        <v>7</v>
      </c>
      <c r="BA2" s="83"/>
    </row>
    <row r="3" spans="1:53" s="3" customFormat="1" ht="32.1" customHeight="1" thickBot="1" x14ac:dyDescent="0.3">
      <c r="A3" s="11" t="s">
        <v>23</v>
      </c>
      <c r="B3" s="12"/>
      <c r="C3" s="87">
        <f>AVERAGE(C4,C10,C28,C16,C22)</f>
        <v>0</v>
      </c>
      <c r="D3" s="61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3"/>
      <c r="BA3" s="80"/>
    </row>
    <row r="4" spans="1:53" s="3" customFormat="1" ht="15" customHeight="1" x14ac:dyDescent="0.25">
      <c r="A4" s="16" t="str">
        <f>AdminName</f>
        <v>Administration and meetings</v>
      </c>
      <c r="B4" s="17"/>
      <c r="C4" s="88">
        <f>AVERAGE(C5:C9)</f>
        <v>0</v>
      </c>
      <c r="D4" s="59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60"/>
      <c r="BA4" s="82"/>
    </row>
    <row r="5" spans="1:53" s="3" customFormat="1" ht="15" customHeight="1" x14ac:dyDescent="0.25">
      <c r="A5" s="35" t="str">
        <f>IF(Admin1="","",Admin1)</f>
        <v>Start-up meeting with Lofthus</v>
      </c>
      <c r="B5" s="18"/>
      <c r="C5" s="89">
        <f>IF(Admin1Comp="","",Admin1Comp)</f>
        <v>0</v>
      </c>
      <c r="D5" s="91">
        <v>5</v>
      </c>
      <c r="E5" s="78">
        <v>5</v>
      </c>
      <c r="F5" s="78">
        <v>5</v>
      </c>
      <c r="G5" s="79">
        <v>5</v>
      </c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64"/>
      <c r="BA5" s="80">
        <f>SUM(D5:AZ5)</f>
        <v>20</v>
      </c>
    </row>
    <row r="6" spans="1:53" s="3" customFormat="1" ht="15" customHeight="1" x14ac:dyDescent="0.25">
      <c r="A6" s="35" t="str">
        <f>IF(Admin2="","",Admin2)</f>
        <v>Final meeting, handing over website</v>
      </c>
      <c r="B6" s="18"/>
      <c r="C6" s="89">
        <f>IF(Admin2Comp="","",Admin2Comp)</f>
        <v>0</v>
      </c>
      <c r="D6" s="52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77">
        <v>5</v>
      </c>
      <c r="AT6" s="79">
        <v>5</v>
      </c>
      <c r="AU6" s="45"/>
      <c r="AV6" s="53"/>
      <c r="AW6" s="53"/>
      <c r="AX6" s="53"/>
      <c r="AY6" s="53"/>
      <c r="AZ6" s="64"/>
      <c r="BA6" s="80">
        <f>SUM(D6:AZ6)</f>
        <v>10</v>
      </c>
    </row>
    <row r="7" spans="1:53" s="3" customFormat="1" ht="15" customHeight="1" x14ac:dyDescent="0.25">
      <c r="A7" s="35" t="str">
        <f>IF(Admin3="","",Admin3)</f>
        <v/>
      </c>
      <c r="B7" s="18"/>
      <c r="C7" s="89" t="str">
        <f>IF(Admin3Comp="","",Admin3Comp)</f>
        <v/>
      </c>
      <c r="D7" s="52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64"/>
      <c r="BA7" s="80"/>
    </row>
    <row r="8" spans="1:53" s="3" customFormat="1" ht="15" customHeight="1" x14ac:dyDescent="0.25">
      <c r="A8" s="35" t="str">
        <f>IF(Admin4="","",Admin4)</f>
        <v/>
      </c>
      <c r="B8" s="18"/>
      <c r="C8" s="89" t="str">
        <f>IF(Admin4Comp="","",Admin4Comp)</f>
        <v/>
      </c>
      <c r="D8" s="52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64"/>
      <c r="BA8" s="80"/>
    </row>
    <row r="9" spans="1:53" s="3" customFormat="1" ht="15" customHeight="1" thickBot="1" x14ac:dyDescent="0.3">
      <c r="A9" s="35" t="str">
        <f>IF(Admin5="","",Admin5)</f>
        <v/>
      </c>
      <c r="B9" s="20"/>
      <c r="C9" s="89" t="str">
        <f>IF(Admin5Comp="","",Admin5Comp)</f>
        <v/>
      </c>
      <c r="D9" s="61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3"/>
      <c r="BA9" s="81"/>
    </row>
    <row r="10" spans="1:53" s="3" customFormat="1" ht="15" customHeight="1" x14ac:dyDescent="0.25">
      <c r="A10" s="16" t="str">
        <f>DesignName</f>
        <v>Design the layout for the website</v>
      </c>
      <c r="B10" s="17"/>
      <c r="C10" s="88">
        <f>AVERAGE(C11:C15)</f>
        <v>0</v>
      </c>
      <c r="D10" s="56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8"/>
      <c r="BA10" s="82"/>
    </row>
    <row r="11" spans="1:53" s="3" customFormat="1" ht="15" customHeight="1" x14ac:dyDescent="0.25">
      <c r="A11" s="35" t="str">
        <f>IF(Design1="","",Design1)</f>
        <v>Design the global layout</v>
      </c>
      <c r="B11" s="24"/>
      <c r="C11" s="89">
        <f>IF(Des1Comp="","",Des1Comp)</f>
        <v>0</v>
      </c>
      <c r="D11" s="52"/>
      <c r="E11" s="53"/>
      <c r="F11" s="53"/>
      <c r="G11" s="53"/>
      <c r="H11" s="77">
        <v>5</v>
      </c>
      <c r="I11" s="78">
        <v>5</v>
      </c>
      <c r="J11" s="78">
        <v>5</v>
      </c>
      <c r="K11" s="78">
        <v>5</v>
      </c>
      <c r="L11" s="78">
        <v>5</v>
      </c>
      <c r="M11" s="79">
        <v>5</v>
      </c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64"/>
      <c r="BA11" s="80">
        <f>SUM(D11:AZ11)</f>
        <v>30</v>
      </c>
    </row>
    <row r="12" spans="1:53" s="3" customFormat="1" ht="15" customHeight="1" x14ac:dyDescent="0.25">
      <c r="A12" s="35" t="str">
        <f>IF(Design2="","",Design2)</f>
        <v>Create/revise logo, brands and identity elements</v>
      </c>
      <c r="B12" s="18"/>
      <c r="C12" s="89">
        <f>IF(Des2Comp="","",Des2Comp)</f>
        <v>0</v>
      </c>
      <c r="D12" s="52"/>
      <c r="E12" s="53"/>
      <c r="F12" s="53"/>
      <c r="G12" s="53"/>
      <c r="H12" s="53"/>
      <c r="I12" s="53"/>
      <c r="J12" s="53"/>
      <c r="K12" s="53"/>
      <c r="L12" s="53"/>
      <c r="M12" s="53"/>
      <c r="N12" s="68">
        <v>3</v>
      </c>
      <c r="O12" s="69">
        <v>3</v>
      </c>
      <c r="P12" s="69">
        <v>3</v>
      </c>
      <c r="Q12" s="69">
        <v>3</v>
      </c>
      <c r="R12" s="69">
        <v>3</v>
      </c>
      <c r="S12" s="70">
        <v>3</v>
      </c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64"/>
      <c r="BA12" s="80">
        <f>SUM(D12:AZ12)</f>
        <v>18</v>
      </c>
    </row>
    <row r="13" spans="1:53" s="3" customFormat="1" ht="15" customHeight="1" x14ac:dyDescent="0.25">
      <c r="A13" s="35" t="str">
        <f>IF(Design3="","",Design3)</f>
        <v>Design colors and fonts, create design mock-up</v>
      </c>
      <c r="B13" s="18"/>
      <c r="C13" s="89">
        <f>IF(Des3Comp="","",Des3Comp)</f>
        <v>0</v>
      </c>
      <c r="D13" s="52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68">
        <v>1</v>
      </c>
      <c r="U13" s="69">
        <v>1</v>
      </c>
      <c r="V13" s="69">
        <v>1</v>
      </c>
      <c r="W13" s="69">
        <v>1</v>
      </c>
      <c r="X13" s="70">
        <v>1</v>
      </c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64"/>
      <c r="BA13" s="80">
        <f>SUM(D13:AZ13)</f>
        <v>5</v>
      </c>
    </row>
    <row r="14" spans="1:53" s="3" customFormat="1" ht="15" customHeight="1" x14ac:dyDescent="0.25">
      <c r="A14" s="35" t="str">
        <f>IF(Design4="","",Design4)</f>
        <v>Meeting with Lofthus, present mock-up, get feedback</v>
      </c>
      <c r="B14" s="18"/>
      <c r="C14" s="89">
        <f>IF(Des4Comp="","",Des4Comp)</f>
        <v>0</v>
      </c>
      <c r="D14" s="52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68">
        <v>1</v>
      </c>
      <c r="AA14" s="69">
        <v>1</v>
      </c>
      <c r="AB14" s="70">
        <v>1</v>
      </c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64"/>
      <c r="BA14" s="80">
        <f>SUM(D14:AZ14)</f>
        <v>3</v>
      </c>
    </row>
    <row r="15" spans="1:53" s="3" customFormat="1" ht="15" customHeight="1" thickBot="1" x14ac:dyDescent="0.3">
      <c r="A15" s="35" t="str">
        <f>IF(Design5="","",Design5)</f>
        <v/>
      </c>
      <c r="B15" s="20"/>
      <c r="C15" s="89" t="str">
        <f>IF(Des5Comp="","",Des5Comp)</f>
        <v/>
      </c>
      <c r="D15" s="61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3"/>
      <c r="BA15" s="81"/>
    </row>
    <row r="16" spans="1:53" s="3" customFormat="1" ht="15" customHeight="1" x14ac:dyDescent="0.25">
      <c r="A16" s="16" t="str">
        <f>CodeName</f>
        <v>Create and code the site</v>
      </c>
      <c r="B16" s="17"/>
      <c r="C16" s="88">
        <f>AVERAGE(C17:C21)</f>
        <v>0</v>
      </c>
      <c r="D16" s="56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8"/>
      <c r="BA16" s="82"/>
    </row>
    <row r="17" spans="1:53" s="3" customFormat="1" ht="15" customHeight="1" x14ac:dyDescent="0.25">
      <c r="A17" s="35" t="str">
        <f>IF(Code1="","",Code1)</f>
        <v>Research requirements for the website</v>
      </c>
      <c r="B17" s="18"/>
      <c r="C17" s="89">
        <f>IF(Code1Comp="","",Code1Comp)</f>
        <v>0</v>
      </c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77">
        <v>2</v>
      </c>
      <c r="O17" s="78">
        <v>2</v>
      </c>
      <c r="P17" s="78">
        <v>2</v>
      </c>
      <c r="Q17" s="78">
        <v>2</v>
      </c>
      <c r="R17" s="78">
        <v>2</v>
      </c>
      <c r="S17" s="79">
        <v>2</v>
      </c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64"/>
      <c r="BA17" s="80">
        <f>SUM(D17:AZ17)</f>
        <v>12</v>
      </c>
    </row>
    <row r="18" spans="1:53" s="3" customFormat="1" ht="15" customHeight="1" x14ac:dyDescent="0.25">
      <c r="A18" s="35" t="str">
        <f>IF(Code2="","",Code2)</f>
        <v>Create code for global layout</v>
      </c>
      <c r="B18" s="18"/>
      <c r="C18" s="89">
        <f>IF(Code2Comp="","",Code2Comp)</f>
        <v>0</v>
      </c>
      <c r="D18" s="52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77">
        <v>2</v>
      </c>
      <c r="U18" s="78">
        <v>2</v>
      </c>
      <c r="V18" s="78">
        <v>2</v>
      </c>
      <c r="W18" s="78">
        <v>2</v>
      </c>
      <c r="X18" s="78">
        <v>2</v>
      </c>
      <c r="Y18" s="79">
        <v>2</v>
      </c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64"/>
      <c r="BA18" s="80">
        <f>SUM(D18:AZ18)</f>
        <v>12</v>
      </c>
    </row>
    <row r="19" spans="1:53" s="3" customFormat="1" ht="15" customHeight="1" x14ac:dyDescent="0.25">
      <c r="A19" s="35" t="str">
        <f>IF(Code3="","",Code3)</f>
        <v>Create code for forms (order and contact)</v>
      </c>
      <c r="B19" s="18"/>
      <c r="C19" s="89">
        <f>IF(Code3Comp="","",Code3Comp)</f>
        <v>0</v>
      </c>
      <c r="D19" s="52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77">
        <v>2</v>
      </c>
      <c r="AA19" s="78">
        <v>2</v>
      </c>
      <c r="AB19" s="79">
        <v>2</v>
      </c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64"/>
      <c r="BA19" s="80">
        <f>SUM(D19:AZ19)</f>
        <v>6</v>
      </c>
    </row>
    <row r="20" spans="1:53" s="3" customFormat="1" ht="15" customHeight="1" x14ac:dyDescent="0.25">
      <c r="A20" s="35" t="str">
        <f>IF(Code4="","",Code4)</f>
        <v>Combine code and content, make adjustments</v>
      </c>
      <c r="B20" s="18"/>
      <c r="C20" s="89">
        <f>IF(Code4Comp="","",Code4Comp)</f>
        <v>0</v>
      </c>
      <c r="D20" s="52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77">
        <v>5</v>
      </c>
      <c r="AD20" s="78">
        <v>5</v>
      </c>
      <c r="AE20" s="78">
        <v>5</v>
      </c>
      <c r="AF20" s="78">
        <v>5</v>
      </c>
      <c r="AG20" s="78">
        <v>5</v>
      </c>
      <c r="AH20" s="79">
        <v>5</v>
      </c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64"/>
      <c r="BA20" s="80">
        <f>SUM(D20:AZ20)</f>
        <v>30</v>
      </c>
    </row>
    <row r="21" spans="1:53" s="3" customFormat="1" ht="15" customHeight="1" thickBot="1" x14ac:dyDescent="0.3">
      <c r="A21" s="35" t="str">
        <f>IF(Code5="","",Code5)</f>
        <v/>
      </c>
      <c r="B21" s="20"/>
      <c r="C21" s="90" t="str">
        <f>IF(Code5Comp="","",Code5Comp)</f>
        <v/>
      </c>
      <c r="D21" s="61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3"/>
      <c r="BA21" s="81"/>
    </row>
    <row r="22" spans="1:53" s="3" customFormat="1" ht="15" customHeight="1" x14ac:dyDescent="0.25">
      <c r="A22" s="16" t="str">
        <f>ContentName</f>
        <v>Write content and find suitable photos</v>
      </c>
      <c r="B22" s="17"/>
      <c r="C22" s="88">
        <f>AVERAGE(C23:C27)</f>
        <v>0</v>
      </c>
      <c r="D22" s="56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8"/>
      <c r="BA22" s="82"/>
    </row>
    <row r="23" spans="1:53" s="3" customFormat="1" ht="15" customHeight="1" x14ac:dyDescent="0.25">
      <c r="A23" s="35" t="str">
        <f>IF(Content1="","",Content1)</f>
        <v>Find suitable photos and illustrations</v>
      </c>
      <c r="B23" s="18"/>
      <c r="C23" s="89">
        <f>IF(Cont1Comp="","",Cont1Comp)</f>
        <v>0</v>
      </c>
      <c r="D23" s="52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71">
        <v>1</v>
      </c>
      <c r="U23" s="72">
        <v>1</v>
      </c>
      <c r="V23" s="72">
        <v>1</v>
      </c>
      <c r="W23" s="72">
        <v>1</v>
      </c>
      <c r="X23" s="73">
        <v>1</v>
      </c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64"/>
      <c r="BA23" s="80">
        <f>SUM(D23:AZ23)</f>
        <v>5</v>
      </c>
    </row>
    <row r="24" spans="1:53" s="3" customFormat="1" ht="15" customHeight="1" x14ac:dyDescent="0.25">
      <c r="A24" s="35" t="str">
        <f>IF(Content2="","",Content2)</f>
        <v>Create text for product pages and production info</v>
      </c>
      <c r="B24" s="18"/>
      <c r="C24" s="89">
        <f>IF(Cont2Comp="","",Cont2Comp)</f>
        <v>0</v>
      </c>
      <c r="D24" s="52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74">
        <v>1</v>
      </c>
      <c r="U24" s="75">
        <v>1</v>
      </c>
      <c r="V24" s="75">
        <v>1</v>
      </c>
      <c r="W24" s="75">
        <v>1</v>
      </c>
      <c r="X24" s="76">
        <v>1</v>
      </c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64"/>
      <c r="BA24" s="80">
        <f>SUM(D24:AZ24)</f>
        <v>5</v>
      </c>
    </row>
    <row r="25" spans="1:53" s="3" customFormat="1" ht="15" customHeight="1" x14ac:dyDescent="0.25">
      <c r="A25" s="35" t="str">
        <f>IF(Content3="","",Content3)</f>
        <v/>
      </c>
      <c r="B25" s="18"/>
      <c r="C25" s="89" t="str">
        <f>IF(Cont3Comp="","",Cont3Comp)</f>
        <v/>
      </c>
      <c r="D25" s="52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64"/>
      <c r="BA25" s="80"/>
    </row>
    <row r="26" spans="1:53" s="3" customFormat="1" ht="15" customHeight="1" x14ac:dyDescent="0.25">
      <c r="A26" s="35" t="str">
        <f>IF(Content4="","",Content4)</f>
        <v/>
      </c>
      <c r="B26" s="18"/>
      <c r="C26" s="89" t="str">
        <f>IF(Cont4Comp="","",Cont4Comp)</f>
        <v/>
      </c>
      <c r="D26" s="52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64"/>
      <c r="BA26" s="80"/>
    </row>
    <row r="27" spans="1:53" s="3" customFormat="1" ht="15" customHeight="1" thickBot="1" x14ac:dyDescent="0.3">
      <c r="A27" s="35" t="str">
        <f>IF(Content5="","",Content5)</f>
        <v/>
      </c>
      <c r="B27" s="20"/>
      <c r="C27" s="90" t="str">
        <f>IF(Cont5Comp="","",Cont5Comp)</f>
        <v/>
      </c>
      <c r="D27" s="61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3"/>
      <c r="BA27" s="81"/>
    </row>
    <row r="28" spans="1:53" s="3" customFormat="1" ht="15" customHeight="1" x14ac:dyDescent="0.25">
      <c r="A28" s="25" t="str">
        <f>TestingName</f>
        <v>Testing and finalization</v>
      </c>
      <c r="B28" s="26"/>
      <c r="C28" s="88">
        <f>AVERAGE(C29:C33)</f>
        <v>0</v>
      </c>
      <c r="D28" s="56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8"/>
      <c r="BA28" s="82"/>
    </row>
    <row r="29" spans="1:53" s="3" customFormat="1" ht="15" customHeight="1" x14ac:dyDescent="0.25">
      <c r="A29" s="35" t="str">
        <f>IF(Testing1="","",Testing1)</f>
        <v>Test website, with Lofthus and externals</v>
      </c>
      <c r="B29" s="27"/>
      <c r="C29" s="89">
        <f>IF(Testing1Comp="","",Testing1Comp)</f>
        <v>0</v>
      </c>
      <c r="D29" s="52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77">
        <v>2</v>
      </c>
      <c r="AJ29" s="78">
        <v>2</v>
      </c>
      <c r="AK29" s="78">
        <v>2</v>
      </c>
      <c r="AL29" s="78">
        <v>2</v>
      </c>
      <c r="AM29" s="78">
        <v>2</v>
      </c>
      <c r="AN29" s="78">
        <v>2</v>
      </c>
      <c r="AO29" s="79">
        <v>2</v>
      </c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64"/>
      <c r="BA29" s="80">
        <f>SUM(D29:AZ29)</f>
        <v>14</v>
      </c>
    </row>
    <row r="30" spans="1:53" s="3" customFormat="1" ht="15" customHeight="1" x14ac:dyDescent="0.25">
      <c r="A30" s="35" t="str">
        <f>IF(Testing2="","",Testing2)</f>
        <v>Make last adjustments</v>
      </c>
      <c r="B30" s="27"/>
      <c r="C30" s="89">
        <f>IF(Testing2Comp="","",Testing2Comp)</f>
        <v>0</v>
      </c>
      <c r="D30" s="52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77">
        <v>2</v>
      </c>
      <c r="AQ30" s="78">
        <v>2</v>
      </c>
      <c r="AR30" s="79">
        <v>2</v>
      </c>
      <c r="AS30" s="53"/>
      <c r="AT30" s="53"/>
      <c r="AU30" s="53"/>
      <c r="AV30" s="53"/>
      <c r="AW30" s="53"/>
      <c r="AX30" s="53"/>
      <c r="AY30" s="53"/>
      <c r="AZ30" s="64"/>
      <c r="BA30" s="80">
        <f>SUM(D30:AZ30)</f>
        <v>6</v>
      </c>
    </row>
    <row r="31" spans="1:53" s="3" customFormat="1" ht="15" customHeight="1" x14ac:dyDescent="0.25">
      <c r="A31" s="35" t="str">
        <f>IF(Testing3="","",Testing3)</f>
        <v/>
      </c>
      <c r="B31" s="27"/>
      <c r="C31" s="89" t="str">
        <f>IF(Testing3Comp="","",Testing3Comp)</f>
        <v/>
      </c>
      <c r="D31" s="52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64"/>
      <c r="BA31" s="80"/>
    </row>
    <row r="32" spans="1:53" s="3" customFormat="1" ht="15" customHeight="1" x14ac:dyDescent="0.25">
      <c r="A32" s="35" t="str">
        <f>IF(Testing4="","",Testing4)</f>
        <v/>
      </c>
      <c r="B32" s="27"/>
      <c r="C32" s="89" t="str">
        <f>IF(Testing4Comp="","",Testing4Comp)</f>
        <v/>
      </c>
      <c r="D32" s="52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64"/>
      <c r="BA32" s="80"/>
    </row>
    <row r="33" spans="1:53" s="3" customFormat="1" ht="15" customHeight="1" thickBot="1" x14ac:dyDescent="0.3">
      <c r="A33" s="50" t="str">
        <f>IF(Testing5="","",Testing5)</f>
        <v/>
      </c>
      <c r="B33" s="28"/>
      <c r="C33" s="90" t="str">
        <f>IF(Testing5Comp="","",Testing5Comp)</f>
        <v/>
      </c>
      <c r="D33" s="61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3"/>
      <c r="BA33" s="81"/>
    </row>
    <row r="34" spans="1:53" s="3" customFormat="1" ht="15" customHeight="1" thickBot="1" x14ac:dyDescent="0.3">
      <c r="A34" s="30"/>
      <c r="B34" s="31"/>
      <c r="C34" s="86" t="s">
        <v>27</v>
      </c>
      <c r="D34" s="93">
        <f t="shared" ref="D34:AT34" si="0">SUM(D5:D33)</f>
        <v>5</v>
      </c>
      <c r="E34" s="94">
        <f t="shared" si="0"/>
        <v>5</v>
      </c>
      <c r="F34" s="94">
        <f t="shared" si="0"/>
        <v>5</v>
      </c>
      <c r="G34" s="94">
        <f t="shared" si="0"/>
        <v>5</v>
      </c>
      <c r="H34" s="94">
        <f t="shared" si="0"/>
        <v>5</v>
      </c>
      <c r="I34" s="94">
        <f t="shared" si="0"/>
        <v>5</v>
      </c>
      <c r="J34" s="94">
        <f t="shared" si="0"/>
        <v>5</v>
      </c>
      <c r="K34" s="94">
        <f t="shared" si="0"/>
        <v>5</v>
      </c>
      <c r="L34" s="94">
        <f t="shared" si="0"/>
        <v>5</v>
      </c>
      <c r="M34" s="94">
        <f t="shared" si="0"/>
        <v>5</v>
      </c>
      <c r="N34" s="94">
        <f t="shared" si="0"/>
        <v>5</v>
      </c>
      <c r="O34" s="94">
        <f t="shared" si="0"/>
        <v>5</v>
      </c>
      <c r="P34" s="94">
        <f t="shared" si="0"/>
        <v>5</v>
      </c>
      <c r="Q34" s="94">
        <f t="shared" si="0"/>
        <v>5</v>
      </c>
      <c r="R34" s="94">
        <f t="shared" si="0"/>
        <v>5</v>
      </c>
      <c r="S34" s="94">
        <f t="shared" si="0"/>
        <v>5</v>
      </c>
      <c r="T34" s="94">
        <f t="shared" si="0"/>
        <v>5</v>
      </c>
      <c r="U34" s="94">
        <f t="shared" si="0"/>
        <v>5</v>
      </c>
      <c r="V34" s="94">
        <f t="shared" si="0"/>
        <v>5</v>
      </c>
      <c r="W34" s="94">
        <f t="shared" si="0"/>
        <v>5</v>
      </c>
      <c r="X34" s="94">
        <f t="shared" si="0"/>
        <v>5</v>
      </c>
      <c r="Y34" s="94">
        <f t="shared" si="0"/>
        <v>2</v>
      </c>
      <c r="Z34" s="94">
        <f t="shared" si="0"/>
        <v>3</v>
      </c>
      <c r="AA34" s="94">
        <f t="shared" si="0"/>
        <v>3</v>
      </c>
      <c r="AB34" s="94">
        <f t="shared" si="0"/>
        <v>3</v>
      </c>
      <c r="AC34" s="94">
        <f t="shared" si="0"/>
        <v>5</v>
      </c>
      <c r="AD34" s="94">
        <f t="shared" si="0"/>
        <v>5</v>
      </c>
      <c r="AE34" s="94">
        <f t="shared" si="0"/>
        <v>5</v>
      </c>
      <c r="AF34" s="94">
        <f t="shared" si="0"/>
        <v>5</v>
      </c>
      <c r="AG34" s="94">
        <f t="shared" si="0"/>
        <v>5</v>
      </c>
      <c r="AH34" s="94">
        <f t="shared" si="0"/>
        <v>5</v>
      </c>
      <c r="AI34" s="94">
        <f t="shared" si="0"/>
        <v>2</v>
      </c>
      <c r="AJ34" s="94">
        <f t="shared" si="0"/>
        <v>2</v>
      </c>
      <c r="AK34" s="94">
        <f t="shared" si="0"/>
        <v>2</v>
      </c>
      <c r="AL34" s="94">
        <f t="shared" si="0"/>
        <v>2</v>
      </c>
      <c r="AM34" s="94">
        <f t="shared" si="0"/>
        <v>2</v>
      </c>
      <c r="AN34" s="94">
        <f t="shared" si="0"/>
        <v>2</v>
      </c>
      <c r="AO34" s="94">
        <f t="shared" si="0"/>
        <v>2</v>
      </c>
      <c r="AP34" s="94">
        <f t="shared" si="0"/>
        <v>2</v>
      </c>
      <c r="AQ34" s="94">
        <f t="shared" si="0"/>
        <v>2</v>
      </c>
      <c r="AR34" s="94">
        <f t="shared" si="0"/>
        <v>2</v>
      </c>
      <c r="AS34" s="94">
        <f t="shared" si="0"/>
        <v>5</v>
      </c>
      <c r="AT34" s="94">
        <f t="shared" si="0"/>
        <v>5</v>
      </c>
      <c r="AU34" s="94">
        <f t="shared" ref="AU34:AZ34" si="1">SUM(AU5:AU33)</f>
        <v>0</v>
      </c>
      <c r="AV34" s="94">
        <f t="shared" si="1"/>
        <v>0</v>
      </c>
      <c r="AW34" s="94">
        <f t="shared" si="1"/>
        <v>0</v>
      </c>
      <c r="AX34" s="94">
        <f t="shared" si="1"/>
        <v>0</v>
      </c>
      <c r="AY34" s="94">
        <f t="shared" si="1"/>
        <v>0</v>
      </c>
      <c r="AZ34" s="95">
        <f t="shared" si="1"/>
        <v>0</v>
      </c>
      <c r="BA34" s="84">
        <f>SUM(D34:AZ34)</f>
        <v>176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Y1:AE1"/>
    <mergeCell ref="AF1:AL1"/>
    <mergeCell ref="AM1:AS1"/>
    <mergeCell ref="AT1:AZ1"/>
    <mergeCell ref="D1:J1"/>
    <mergeCell ref="K1:Q1"/>
    <mergeCell ref="R1:X1"/>
  </mergeCells>
  <phoneticPr fontId="4" type="noConversion"/>
  <conditionalFormatting sqref="D34:AZ34">
    <cfRule type="cellIs" dxfId="2" priority="1" operator="lessThan">
      <formula>5</formula>
    </cfRule>
    <cfRule type="cellIs" dxfId="1" priority="2" operator="greaterThan">
      <formula>5</formula>
    </cfRule>
    <cfRule type="cellIs" dxfId="0" priority="3" operator="greaterThan">
      <formula>4</formula>
    </cfRule>
  </conditionalFormatting>
  <pageMargins left="0.7" right="0.7" top="0.75" bottom="0.75" header="0.3" footer="0.3"/>
  <pageSetup paperSize="9" scale="74" orientation="landscape" horizontalDpi="300" verticalDpi="300" r:id="rId1"/>
  <ignoredErrors>
    <ignoredError sqref="D34:AR34 AT34 AS34 AU34:AZ34 BA5:BA34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BC0C8-5323-499B-8D7A-3C80E47961EC}">
  <dimension ref="A1:BA34"/>
  <sheetViews>
    <sheetView workbookViewId="0"/>
  </sheetViews>
  <sheetFormatPr baseColWidth="10" defaultRowHeight="15" x14ac:dyDescent="0.25"/>
  <cols>
    <col min="1" max="1" width="49.85546875" style="3" customWidth="1"/>
    <col min="2" max="2" width="11.42578125" style="3" customWidth="1"/>
    <col min="3" max="4" width="11.42578125" style="3"/>
    <col min="5" max="53" width="2.85546875" style="3" customWidth="1"/>
    <col min="54" max="16384" width="11.42578125" style="3"/>
  </cols>
  <sheetData>
    <row r="1" spans="1:53" x14ac:dyDescent="0.25">
      <c r="A1" s="1"/>
      <c r="B1" s="2"/>
      <c r="C1" s="2"/>
      <c r="D1" s="2"/>
      <c r="E1" s="98" t="s">
        <v>18</v>
      </c>
      <c r="F1" s="96"/>
      <c r="G1" s="96"/>
      <c r="H1" s="96"/>
      <c r="I1" s="96"/>
      <c r="J1" s="96"/>
      <c r="K1" s="96"/>
      <c r="L1" s="96" t="s">
        <v>19</v>
      </c>
      <c r="M1" s="96"/>
      <c r="N1" s="96"/>
      <c r="O1" s="96"/>
      <c r="P1" s="96"/>
      <c r="Q1" s="96"/>
      <c r="R1" s="96"/>
      <c r="S1" s="96" t="s">
        <v>20</v>
      </c>
      <c r="T1" s="96"/>
      <c r="U1" s="96"/>
      <c r="V1" s="96"/>
      <c r="W1" s="96"/>
      <c r="X1" s="96"/>
      <c r="Y1" s="96"/>
      <c r="Z1" s="96" t="s">
        <v>21</v>
      </c>
      <c r="AA1" s="96"/>
      <c r="AB1" s="96"/>
      <c r="AC1" s="96"/>
      <c r="AD1" s="96"/>
      <c r="AE1" s="96"/>
      <c r="AF1" s="96"/>
      <c r="AG1" s="96" t="s">
        <v>22</v>
      </c>
      <c r="AH1" s="96"/>
      <c r="AI1" s="96"/>
      <c r="AJ1" s="96"/>
      <c r="AK1" s="96"/>
      <c r="AL1" s="96"/>
      <c r="AM1" s="96"/>
      <c r="AN1" s="96" t="s">
        <v>18</v>
      </c>
      <c r="AO1" s="96"/>
      <c r="AP1" s="96"/>
      <c r="AQ1" s="96"/>
      <c r="AR1" s="96"/>
      <c r="AS1" s="96"/>
      <c r="AT1" s="96"/>
      <c r="AU1" s="96" t="s">
        <v>19</v>
      </c>
      <c r="AV1" s="96"/>
      <c r="AW1" s="96"/>
      <c r="AX1" s="96"/>
      <c r="AY1" s="96"/>
      <c r="AZ1" s="96"/>
      <c r="BA1" s="97"/>
    </row>
    <row r="2" spans="1:53" x14ac:dyDescent="0.25">
      <c r="A2" s="4"/>
      <c r="B2" s="5" t="s">
        <v>0</v>
      </c>
      <c r="C2" s="5" t="s">
        <v>1</v>
      </c>
      <c r="D2" s="6"/>
      <c r="E2" s="7">
        <v>1</v>
      </c>
      <c r="F2" s="8">
        <v>2</v>
      </c>
      <c r="G2" s="8">
        <v>3</v>
      </c>
      <c r="H2" s="9">
        <v>4</v>
      </c>
      <c r="I2" s="8">
        <v>5</v>
      </c>
      <c r="J2" s="8">
        <v>6</v>
      </c>
      <c r="K2" s="8">
        <v>7</v>
      </c>
      <c r="L2" s="8">
        <v>1</v>
      </c>
      <c r="M2" s="9">
        <v>2</v>
      </c>
      <c r="N2" s="8">
        <v>3</v>
      </c>
      <c r="O2" s="8">
        <v>4</v>
      </c>
      <c r="P2" s="9">
        <v>5</v>
      </c>
      <c r="Q2" s="8">
        <v>6</v>
      </c>
      <c r="R2" s="8">
        <v>7</v>
      </c>
      <c r="S2" s="8">
        <v>1</v>
      </c>
      <c r="T2" s="8">
        <v>2</v>
      </c>
      <c r="U2" s="8">
        <v>3</v>
      </c>
      <c r="V2" s="8">
        <v>4</v>
      </c>
      <c r="W2" s="8">
        <v>5</v>
      </c>
      <c r="X2" s="8">
        <v>6</v>
      </c>
      <c r="Y2" s="8">
        <v>7</v>
      </c>
      <c r="Z2" s="8">
        <v>1</v>
      </c>
      <c r="AA2" s="8">
        <v>2</v>
      </c>
      <c r="AB2" s="8">
        <v>3</v>
      </c>
      <c r="AC2" s="8">
        <v>4</v>
      </c>
      <c r="AD2" s="8">
        <v>5</v>
      </c>
      <c r="AE2" s="8">
        <v>6</v>
      </c>
      <c r="AF2" s="8">
        <v>7</v>
      </c>
      <c r="AG2" s="8">
        <v>1</v>
      </c>
      <c r="AH2" s="8">
        <v>2</v>
      </c>
      <c r="AI2" s="8">
        <v>3</v>
      </c>
      <c r="AJ2" s="8">
        <v>4</v>
      </c>
      <c r="AK2" s="8">
        <v>5</v>
      </c>
      <c r="AL2" s="8">
        <v>6</v>
      </c>
      <c r="AM2" s="8">
        <v>7</v>
      </c>
      <c r="AN2" s="8">
        <v>1</v>
      </c>
      <c r="AO2" s="8">
        <v>2</v>
      </c>
      <c r="AP2" s="8">
        <v>3</v>
      </c>
      <c r="AQ2" s="8">
        <v>4</v>
      </c>
      <c r="AR2" s="8">
        <v>5</v>
      </c>
      <c r="AS2" s="8">
        <v>6</v>
      </c>
      <c r="AT2" s="8">
        <v>7</v>
      </c>
      <c r="AU2" s="8">
        <v>1</v>
      </c>
      <c r="AV2" s="8">
        <v>2</v>
      </c>
      <c r="AW2" s="8">
        <v>3</v>
      </c>
      <c r="AX2" s="8">
        <v>4</v>
      </c>
      <c r="AY2" s="8">
        <v>5</v>
      </c>
      <c r="AZ2" s="8">
        <v>6</v>
      </c>
      <c r="BA2" s="10">
        <v>7</v>
      </c>
    </row>
    <row r="3" spans="1:53" ht="32.1" customHeight="1" thickBot="1" x14ac:dyDescent="0.3">
      <c r="A3" s="11" t="s">
        <v>5</v>
      </c>
      <c r="B3" s="12"/>
      <c r="C3" s="33">
        <f>AVERAGE(C4,C10,C16,C22,C28)</f>
        <v>0</v>
      </c>
      <c r="D3" s="13"/>
      <c r="E3" s="22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3"/>
    </row>
    <row r="4" spans="1:53" ht="15" customHeight="1" x14ac:dyDescent="0.25">
      <c r="A4" s="16" t="s">
        <v>6</v>
      </c>
      <c r="B4" s="17"/>
      <c r="C4" s="34">
        <f>IF(C5="","",AVERAGE(C5:C9))</f>
        <v>0</v>
      </c>
      <c r="D4" s="17"/>
      <c r="E4" s="41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3"/>
    </row>
    <row r="5" spans="1:53" ht="15" customHeight="1" x14ac:dyDescent="0.25">
      <c r="A5" s="14" t="s">
        <v>6</v>
      </c>
      <c r="B5" s="18" t="s">
        <v>28</v>
      </c>
      <c r="C5" s="19">
        <v>0</v>
      </c>
      <c r="D5" s="13"/>
      <c r="E5" s="37">
        <v>5</v>
      </c>
      <c r="F5" s="38">
        <v>5</v>
      </c>
      <c r="G5" s="38">
        <v>5</v>
      </c>
      <c r="H5" s="38">
        <v>5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5"/>
    </row>
    <row r="6" spans="1:53" ht="15" customHeight="1" x14ac:dyDescent="0.25">
      <c r="A6" s="14"/>
      <c r="B6" s="18" t="s">
        <v>29</v>
      </c>
      <c r="C6" s="19"/>
      <c r="D6" s="13"/>
      <c r="E6" s="14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5"/>
    </row>
    <row r="7" spans="1:53" ht="15" customHeight="1" x14ac:dyDescent="0.25">
      <c r="A7" s="14"/>
      <c r="B7" s="18" t="s">
        <v>30</v>
      </c>
      <c r="C7" s="19"/>
      <c r="D7" s="13"/>
      <c r="E7" s="14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5"/>
    </row>
    <row r="8" spans="1:53" ht="15" customHeight="1" x14ac:dyDescent="0.25">
      <c r="A8" s="14"/>
      <c r="B8" s="18" t="s">
        <v>31</v>
      </c>
      <c r="C8" s="19"/>
      <c r="D8" s="13"/>
      <c r="E8" s="14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5"/>
    </row>
    <row r="9" spans="1:53" ht="15" customHeight="1" thickBot="1" x14ac:dyDescent="0.3">
      <c r="A9" s="22"/>
      <c r="B9" s="20" t="s">
        <v>32</v>
      </c>
      <c r="C9" s="29"/>
      <c r="D9" s="21"/>
      <c r="E9" s="22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3"/>
    </row>
    <row r="10" spans="1:53" ht="15" customHeight="1" x14ac:dyDescent="0.25">
      <c r="A10" s="16" t="s">
        <v>7</v>
      </c>
      <c r="B10" s="17"/>
      <c r="C10" s="34">
        <f>IF(C11="","",AVERAGE(C11:C15))</f>
        <v>0</v>
      </c>
      <c r="D10" s="17"/>
      <c r="E10" s="41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3"/>
    </row>
    <row r="11" spans="1:53" ht="15" customHeight="1" x14ac:dyDescent="0.25">
      <c r="A11" s="14" t="s">
        <v>7</v>
      </c>
      <c r="B11" s="18" t="s">
        <v>28</v>
      </c>
      <c r="C11" s="19">
        <v>0</v>
      </c>
      <c r="D11" s="13"/>
      <c r="E11" s="14"/>
      <c r="F11" s="45"/>
      <c r="G11" s="45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45"/>
      <c r="AO11" s="13"/>
      <c r="AP11" s="13"/>
      <c r="AQ11" s="13"/>
      <c r="AR11" s="13"/>
      <c r="AS11" s="13"/>
      <c r="AT11" s="13"/>
      <c r="AU11" s="38">
        <v>5</v>
      </c>
      <c r="AV11" s="38">
        <v>5</v>
      </c>
      <c r="AW11" s="13"/>
      <c r="AX11" s="13"/>
      <c r="AY11" s="13"/>
      <c r="AZ11" s="13"/>
      <c r="BA11" s="15"/>
    </row>
    <row r="12" spans="1:53" ht="15" customHeight="1" x14ac:dyDescent="0.25">
      <c r="A12" s="14"/>
      <c r="B12" s="18" t="s">
        <v>29</v>
      </c>
      <c r="C12" s="19"/>
      <c r="D12" s="13"/>
      <c r="E12" s="14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5"/>
    </row>
    <row r="13" spans="1:53" ht="15" customHeight="1" x14ac:dyDescent="0.25">
      <c r="A13" s="14"/>
      <c r="B13" s="18" t="s">
        <v>30</v>
      </c>
      <c r="C13" s="19"/>
      <c r="D13" s="13"/>
      <c r="E13" s="14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5"/>
    </row>
    <row r="14" spans="1:53" ht="15" customHeight="1" x14ac:dyDescent="0.25">
      <c r="A14" s="14"/>
      <c r="B14" s="18" t="s">
        <v>31</v>
      </c>
      <c r="C14" s="19"/>
      <c r="D14" s="13"/>
      <c r="E14" s="14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5"/>
    </row>
    <row r="15" spans="1:53" ht="15" customHeight="1" thickBot="1" x14ac:dyDescent="0.3">
      <c r="A15" s="22"/>
      <c r="B15" s="20" t="s">
        <v>32</v>
      </c>
      <c r="C15" s="29"/>
      <c r="D15" s="21"/>
      <c r="E15" s="2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3"/>
    </row>
    <row r="16" spans="1:53" ht="15" customHeight="1" x14ac:dyDescent="0.25">
      <c r="A16" s="25"/>
      <c r="B16" s="26"/>
      <c r="C16" s="34" t="str">
        <f>IF(C17="","",AVERAGE(C17:C21))</f>
        <v/>
      </c>
      <c r="D16" s="17"/>
      <c r="E16" s="41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3"/>
    </row>
    <row r="17" spans="1:53" ht="15" customHeight="1" x14ac:dyDescent="0.25">
      <c r="A17" s="14"/>
      <c r="B17" s="27"/>
      <c r="C17" s="19"/>
      <c r="D17" s="13"/>
      <c r="E17" s="14"/>
      <c r="F17" s="13"/>
      <c r="G17" s="45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5"/>
    </row>
    <row r="18" spans="1:53" ht="15" customHeight="1" x14ac:dyDescent="0.25">
      <c r="A18" s="14"/>
      <c r="B18" s="27"/>
      <c r="C18" s="19"/>
      <c r="D18" s="13"/>
      <c r="E18" s="14"/>
      <c r="F18" s="13"/>
      <c r="G18" s="45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5"/>
    </row>
    <row r="19" spans="1:53" ht="15" customHeight="1" x14ac:dyDescent="0.25">
      <c r="A19" s="11"/>
      <c r="B19" s="27"/>
      <c r="C19" s="19"/>
      <c r="D19" s="13"/>
      <c r="E19" s="14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5"/>
    </row>
    <row r="20" spans="1:53" ht="15" customHeight="1" x14ac:dyDescent="0.25">
      <c r="A20" s="11"/>
      <c r="B20" s="27"/>
      <c r="C20" s="19"/>
      <c r="D20" s="13"/>
      <c r="E20" s="14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5"/>
    </row>
    <row r="21" spans="1:53" ht="15" customHeight="1" thickBot="1" x14ac:dyDescent="0.3">
      <c r="A21" s="36"/>
      <c r="B21" s="28"/>
      <c r="C21" s="29"/>
      <c r="D21" s="21"/>
      <c r="E21" s="22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3"/>
    </row>
    <row r="22" spans="1:53" ht="15" customHeight="1" x14ac:dyDescent="0.25">
      <c r="A22" s="16"/>
      <c r="B22" s="17"/>
      <c r="C22" s="34" t="str">
        <f>IF(C23="","",AVERAGE(C23:C27))</f>
        <v/>
      </c>
      <c r="D22" s="17"/>
      <c r="E22" s="41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3"/>
    </row>
    <row r="23" spans="1:53" ht="15" customHeight="1" x14ac:dyDescent="0.25">
      <c r="A23" s="14"/>
      <c r="B23" s="18"/>
      <c r="C23" s="19"/>
      <c r="D23" s="13"/>
      <c r="E23" s="14"/>
      <c r="F23" s="13"/>
      <c r="G23" s="13"/>
      <c r="H23" s="45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5"/>
    </row>
    <row r="24" spans="1:53" ht="15" customHeight="1" x14ac:dyDescent="0.25">
      <c r="A24" s="14"/>
      <c r="B24" s="18"/>
      <c r="C24" s="19"/>
      <c r="D24" s="13"/>
      <c r="E24" s="14"/>
      <c r="F24" s="13"/>
      <c r="G24" s="13"/>
      <c r="H24" s="45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5"/>
    </row>
    <row r="25" spans="1:53" ht="15" customHeight="1" x14ac:dyDescent="0.25">
      <c r="A25" s="14"/>
      <c r="B25" s="18"/>
      <c r="C25" s="19"/>
      <c r="D25" s="13"/>
      <c r="E25" s="14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5"/>
    </row>
    <row r="26" spans="1:53" ht="15" customHeight="1" x14ac:dyDescent="0.25">
      <c r="A26" s="14"/>
      <c r="B26" s="18"/>
      <c r="C26" s="19"/>
      <c r="D26" s="13"/>
      <c r="E26" s="14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5"/>
    </row>
    <row r="27" spans="1:53" ht="15" customHeight="1" thickBot="1" x14ac:dyDescent="0.3">
      <c r="A27" s="22"/>
      <c r="B27" s="20"/>
      <c r="C27" s="29"/>
      <c r="D27" s="21"/>
      <c r="E27" s="22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3"/>
    </row>
    <row r="28" spans="1:53" ht="15" customHeight="1" x14ac:dyDescent="0.25">
      <c r="A28" s="16"/>
      <c r="B28" s="17"/>
      <c r="C28" s="34" t="str">
        <f>IF(C29="","",AVERAGE(C29:C33))</f>
        <v/>
      </c>
      <c r="D28" s="17"/>
      <c r="E28" s="41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3"/>
    </row>
    <row r="29" spans="1:53" ht="15" customHeight="1" x14ac:dyDescent="0.25">
      <c r="A29" s="14"/>
      <c r="B29" s="18"/>
      <c r="C29" s="19"/>
      <c r="D29" s="13"/>
      <c r="E29" s="14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5"/>
    </row>
    <row r="30" spans="1:53" ht="15" customHeight="1" x14ac:dyDescent="0.25">
      <c r="A30" s="14"/>
      <c r="B30" s="18"/>
      <c r="C30" s="19"/>
      <c r="D30" s="13"/>
      <c r="E30" s="14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5"/>
    </row>
    <row r="31" spans="1:53" ht="15" customHeight="1" x14ac:dyDescent="0.25">
      <c r="A31" s="14"/>
      <c r="B31" s="18"/>
      <c r="C31" s="19"/>
      <c r="D31" s="13"/>
      <c r="E31" s="14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5"/>
    </row>
    <row r="32" spans="1:53" ht="15" customHeight="1" x14ac:dyDescent="0.25">
      <c r="A32" s="14"/>
      <c r="B32" s="18"/>
      <c r="C32" s="19"/>
      <c r="D32" s="13"/>
      <c r="E32" s="14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5"/>
    </row>
    <row r="33" spans="1:53" ht="15" customHeight="1" thickBot="1" x14ac:dyDescent="0.3">
      <c r="A33" s="22"/>
      <c r="B33" s="20"/>
      <c r="C33" s="29"/>
      <c r="D33" s="21"/>
      <c r="E33" s="22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3"/>
    </row>
    <row r="34" spans="1:53" ht="15" customHeight="1" thickBot="1" x14ac:dyDescent="0.3">
      <c r="A34" s="30"/>
      <c r="B34" s="31"/>
      <c r="C34" s="32"/>
      <c r="D34" s="31"/>
      <c r="E34" s="65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7"/>
    </row>
  </sheetData>
  <sheetProtection formatCells="0" formatColumns="0" formatRows="0" insertColumns="0" insertRows="0" insertHyperlinks="0" deleteColumns="0" deleteRows="0" sort="0" autoFilter="0" pivotTables="0"/>
  <mergeCells count="7">
    <mergeCell ref="Z1:AF1"/>
    <mergeCell ref="AG1:AM1"/>
    <mergeCell ref="AN1:AT1"/>
    <mergeCell ref="AU1:BA1"/>
    <mergeCell ref="E1:K1"/>
    <mergeCell ref="L1:R1"/>
    <mergeCell ref="S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4BA16-E8BD-439A-9055-825A07DA9FC5}">
  <dimension ref="A1:BA34"/>
  <sheetViews>
    <sheetView workbookViewId="0"/>
  </sheetViews>
  <sheetFormatPr baseColWidth="10" defaultRowHeight="15" x14ac:dyDescent="0.25"/>
  <cols>
    <col min="1" max="1" width="49.85546875" style="3" customWidth="1"/>
    <col min="2" max="2" width="11.42578125" style="3" customWidth="1"/>
    <col min="3" max="4" width="11.42578125" style="3"/>
    <col min="5" max="53" width="2.85546875" style="3" customWidth="1"/>
    <col min="54" max="16384" width="11.42578125" style="3"/>
  </cols>
  <sheetData>
    <row r="1" spans="1:53" x14ac:dyDescent="0.25">
      <c r="A1" s="1"/>
      <c r="B1" s="2"/>
      <c r="C1" s="2"/>
      <c r="D1" s="2"/>
      <c r="E1" s="98" t="s">
        <v>18</v>
      </c>
      <c r="F1" s="96"/>
      <c r="G1" s="96"/>
      <c r="H1" s="96"/>
      <c r="I1" s="96"/>
      <c r="J1" s="96"/>
      <c r="K1" s="96"/>
      <c r="L1" s="96" t="s">
        <v>19</v>
      </c>
      <c r="M1" s="96"/>
      <c r="N1" s="96"/>
      <c r="O1" s="96"/>
      <c r="P1" s="96"/>
      <c r="Q1" s="96"/>
      <c r="R1" s="96"/>
      <c r="S1" s="96" t="s">
        <v>20</v>
      </c>
      <c r="T1" s="96"/>
      <c r="U1" s="96"/>
      <c r="V1" s="96"/>
      <c r="W1" s="96"/>
      <c r="X1" s="96"/>
      <c r="Y1" s="96"/>
      <c r="Z1" s="96" t="s">
        <v>21</v>
      </c>
      <c r="AA1" s="96"/>
      <c r="AB1" s="96"/>
      <c r="AC1" s="96"/>
      <c r="AD1" s="96"/>
      <c r="AE1" s="96"/>
      <c r="AF1" s="96"/>
      <c r="AG1" s="96" t="s">
        <v>22</v>
      </c>
      <c r="AH1" s="96"/>
      <c r="AI1" s="96"/>
      <c r="AJ1" s="96"/>
      <c r="AK1" s="96"/>
      <c r="AL1" s="96"/>
      <c r="AM1" s="96"/>
      <c r="AN1" s="96" t="s">
        <v>18</v>
      </c>
      <c r="AO1" s="96"/>
      <c r="AP1" s="96"/>
      <c r="AQ1" s="96"/>
      <c r="AR1" s="96"/>
      <c r="AS1" s="96"/>
      <c r="AT1" s="96"/>
      <c r="AU1" s="96" t="s">
        <v>19</v>
      </c>
      <c r="AV1" s="96"/>
      <c r="AW1" s="96"/>
      <c r="AX1" s="96"/>
      <c r="AY1" s="96"/>
      <c r="AZ1" s="96"/>
      <c r="BA1" s="97"/>
    </row>
    <row r="2" spans="1:53" x14ac:dyDescent="0.25">
      <c r="A2" s="4"/>
      <c r="B2" s="5" t="s">
        <v>0</v>
      </c>
      <c r="C2" s="5" t="s">
        <v>1</v>
      </c>
      <c r="D2" s="6"/>
      <c r="E2" s="7">
        <v>1</v>
      </c>
      <c r="F2" s="8">
        <v>2</v>
      </c>
      <c r="G2" s="8">
        <v>3</v>
      </c>
      <c r="H2" s="9">
        <v>4</v>
      </c>
      <c r="I2" s="8">
        <v>5</v>
      </c>
      <c r="J2" s="8">
        <v>6</v>
      </c>
      <c r="K2" s="8">
        <v>7</v>
      </c>
      <c r="L2" s="8">
        <v>1</v>
      </c>
      <c r="M2" s="9">
        <v>2</v>
      </c>
      <c r="N2" s="8">
        <v>3</v>
      </c>
      <c r="O2" s="8">
        <v>4</v>
      </c>
      <c r="P2" s="9">
        <v>5</v>
      </c>
      <c r="Q2" s="8">
        <v>6</v>
      </c>
      <c r="R2" s="8">
        <v>7</v>
      </c>
      <c r="S2" s="8">
        <v>1</v>
      </c>
      <c r="T2" s="8">
        <v>2</v>
      </c>
      <c r="U2" s="8">
        <v>3</v>
      </c>
      <c r="V2" s="8">
        <v>4</v>
      </c>
      <c r="W2" s="8">
        <v>5</v>
      </c>
      <c r="X2" s="8">
        <v>6</v>
      </c>
      <c r="Y2" s="8">
        <v>7</v>
      </c>
      <c r="Z2" s="8">
        <v>1</v>
      </c>
      <c r="AA2" s="8">
        <v>2</v>
      </c>
      <c r="AB2" s="8">
        <v>3</v>
      </c>
      <c r="AC2" s="8">
        <v>4</v>
      </c>
      <c r="AD2" s="8">
        <v>5</v>
      </c>
      <c r="AE2" s="8">
        <v>6</v>
      </c>
      <c r="AF2" s="8">
        <v>7</v>
      </c>
      <c r="AG2" s="8">
        <v>1</v>
      </c>
      <c r="AH2" s="8">
        <v>2</v>
      </c>
      <c r="AI2" s="8">
        <v>3</v>
      </c>
      <c r="AJ2" s="8">
        <v>4</v>
      </c>
      <c r="AK2" s="8">
        <v>5</v>
      </c>
      <c r="AL2" s="8">
        <v>6</v>
      </c>
      <c r="AM2" s="8">
        <v>7</v>
      </c>
      <c r="AN2" s="8">
        <v>1</v>
      </c>
      <c r="AO2" s="8">
        <v>2</v>
      </c>
      <c r="AP2" s="8">
        <v>3</v>
      </c>
      <c r="AQ2" s="8">
        <v>4</v>
      </c>
      <c r="AR2" s="8">
        <v>5</v>
      </c>
      <c r="AS2" s="8">
        <v>6</v>
      </c>
      <c r="AT2" s="8">
        <v>7</v>
      </c>
      <c r="AU2" s="8">
        <v>1</v>
      </c>
      <c r="AV2" s="8">
        <v>2</v>
      </c>
      <c r="AW2" s="8">
        <v>3</v>
      </c>
      <c r="AX2" s="8">
        <v>4</v>
      </c>
      <c r="AY2" s="8">
        <v>5</v>
      </c>
      <c r="AZ2" s="8">
        <v>6</v>
      </c>
      <c r="BA2" s="10">
        <v>7</v>
      </c>
    </row>
    <row r="3" spans="1:53" ht="32.1" customHeight="1" thickBot="1" x14ac:dyDescent="0.3">
      <c r="A3" s="11" t="s">
        <v>2</v>
      </c>
      <c r="B3" s="12"/>
      <c r="C3" s="33">
        <f>AVERAGE(C4,C10,C16,C22,C28)</f>
        <v>0</v>
      </c>
      <c r="D3" s="13"/>
      <c r="E3" s="22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3"/>
    </row>
    <row r="4" spans="1:53" ht="15" customHeight="1" x14ac:dyDescent="0.25">
      <c r="A4" s="16" t="s">
        <v>9</v>
      </c>
      <c r="B4" s="17"/>
      <c r="C4" s="34">
        <f>IF(C5="","",AVERAGE(C5:C9))</f>
        <v>0</v>
      </c>
      <c r="D4" s="17"/>
      <c r="E4" s="41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3"/>
    </row>
    <row r="5" spans="1:53" ht="15" customHeight="1" x14ac:dyDescent="0.25">
      <c r="A5" s="14" t="s">
        <v>9</v>
      </c>
      <c r="B5" s="18" t="s">
        <v>28</v>
      </c>
      <c r="C5" s="19">
        <v>0</v>
      </c>
      <c r="D5" s="13"/>
      <c r="E5" s="14"/>
      <c r="F5" s="45"/>
      <c r="G5" s="13"/>
      <c r="H5" s="13"/>
      <c r="I5" s="38">
        <v>5</v>
      </c>
      <c r="J5" s="38">
        <v>5</v>
      </c>
      <c r="K5" s="38">
        <v>5</v>
      </c>
      <c r="L5" s="38">
        <v>5</v>
      </c>
      <c r="M5" s="38">
        <v>5</v>
      </c>
      <c r="N5" s="38">
        <v>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5"/>
    </row>
    <row r="6" spans="1:53" ht="15" customHeight="1" x14ac:dyDescent="0.25">
      <c r="A6" s="14"/>
      <c r="B6" s="18" t="s">
        <v>29</v>
      </c>
      <c r="C6" s="19"/>
      <c r="D6" s="13"/>
      <c r="E6" s="14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5"/>
    </row>
    <row r="7" spans="1:53" ht="15" customHeight="1" x14ac:dyDescent="0.25">
      <c r="A7" s="14"/>
      <c r="B7" s="18" t="s">
        <v>30</v>
      </c>
      <c r="C7" s="19"/>
      <c r="D7" s="13"/>
      <c r="E7" s="14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5"/>
    </row>
    <row r="8" spans="1:53" ht="15" customHeight="1" x14ac:dyDescent="0.25">
      <c r="A8" s="14"/>
      <c r="B8" s="18" t="s">
        <v>31</v>
      </c>
      <c r="C8" s="19"/>
      <c r="D8" s="13"/>
      <c r="E8" s="14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5"/>
    </row>
    <row r="9" spans="1:53" ht="15" customHeight="1" thickBot="1" x14ac:dyDescent="0.3">
      <c r="A9" s="22"/>
      <c r="B9" s="20" t="s">
        <v>32</v>
      </c>
      <c r="C9" s="29"/>
      <c r="D9" s="21"/>
      <c r="E9" s="22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3"/>
    </row>
    <row r="10" spans="1:53" ht="15" customHeight="1" x14ac:dyDescent="0.25">
      <c r="A10" s="16" t="s">
        <v>10</v>
      </c>
      <c r="B10" s="17"/>
      <c r="C10" s="34">
        <f>IF(C11="","",AVERAGE(C11:C15))</f>
        <v>0</v>
      </c>
      <c r="D10" s="17"/>
      <c r="E10" s="41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3"/>
    </row>
    <row r="11" spans="1:53" ht="15" customHeight="1" x14ac:dyDescent="0.25">
      <c r="A11" s="14" t="s">
        <v>10</v>
      </c>
      <c r="B11" s="24" t="s">
        <v>30</v>
      </c>
      <c r="C11" s="19">
        <v>0</v>
      </c>
      <c r="D11" s="13"/>
      <c r="E11" s="14"/>
      <c r="F11" s="45"/>
      <c r="G11" s="45"/>
      <c r="H11" s="13"/>
      <c r="I11" s="13"/>
      <c r="J11" s="13"/>
      <c r="K11" s="13"/>
      <c r="L11" s="13"/>
      <c r="M11" s="13"/>
      <c r="N11" s="13"/>
      <c r="O11" s="38">
        <v>3</v>
      </c>
      <c r="P11" s="38">
        <v>3</v>
      </c>
      <c r="Q11" s="38">
        <v>3</v>
      </c>
      <c r="R11" s="38">
        <v>3</v>
      </c>
      <c r="S11" s="38">
        <v>3</v>
      </c>
      <c r="T11" s="38">
        <v>3</v>
      </c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45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5"/>
    </row>
    <row r="12" spans="1:53" ht="15" customHeight="1" x14ac:dyDescent="0.25">
      <c r="A12" s="14"/>
      <c r="B12" s="18" t="s">
        <v>31</v>
      </c>
      <c r="C12" s="19"/>
      <c r="D12" s="13"/>
      <c r="E12" s="14"/>
      <c r="F12" s="45"/>
      <c r="G12" s="45"/>
      <c r="H12" s="13"/>
      <c r="I12" s="13"/>
      <c r="J12" s="13"/>
      <c r="K12" s="13"/>
      <c r="L12" s="13"/>
      <c r="M12" s="13"/>
      <c r="N12" s="13"/>
      <c r="O12" s="45"/>
      <c r="P12" s="45"/>
      <c r="Q12" s="45"/>
      <c r="R12" s="45"/>
      <c r="S12" s="45"/>
      <c r="T12" s="45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45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5"/>
    </row>
    <row r="13" spans="1:53" ht="15" customHeight="1" x14ac:dyDescent="0.25">
      <c r="A13" s="14"/>
      <c r="B13" s="18" t="s">
        <v>32</v>
      </c>
      <c r="C13" s="19"/>
      <c r="D13" s="13"/>
      <c r="E13" s="14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5"/>
    </row>
    <row r="14" spans="1:53" ht="15" customHeight="1" x14ac:dyDescent="0.25">
      <c r="A14" s="14"/>
      <c r="B14" s="18"/>
      <c r="C14" s="19"/>
      <c r="D14" s="13"/>
      <c r="E14" s="14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5"/>
    </row>
    <row r="15" spans="1:53" ht="15" customHeight="1" thickBot="1" x14ac:dyDescent="0.3">
      <c r="A15" s="22"/>
      <c r="B15" s="20"/>
      <c r="C15" s="29"/>
      <c r="D15" s="21"/>
      <c r="E15" s="2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3"/>
    </row>
    <row r="16" spans="1:53" ht="15" customHeight="1" x14ac:dyDescent="0.25">
      <c r="A16" s="25" t="s">
        <v>11</v>
      </c>
      <c r="B16" s="26"/>
      <c r="C16" s="34">
        <f>IF(C17="","",AVERAGE(C17:C21))</f>
        <v>0</v>
      </c>
      <c r="D16" s="17"/>
      <c r="E16" s="41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3"/>
    </row>
    <row r="17" spans="1:53" ht="15" customHeight="1" x14ac:dyDescent="0.25">
      <c r="A17" s="14" t="s">
        <v>11</v>
      </c>
      <c r="B17" s="27" t="s">
        <v>30</v>
      </c>
      <c r="C17" s="19">
        <v>0</v>
      </c>
      <c r="D17" s="13"/>
      <c r="E17" s="14"/>
      <c r="F17" s="13"/>
      <c r="G17" s="45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38">
        <v>1</v>
      </c>
      <c r="V17" s="38">
        <v>1</v>
      </c>
      <c r="W17" s="38">
        <v>1</v>
      </c>
      <c r="X17" s="38">
        <v>1</v>
      </c>
      <c r="Y17" s="38">
        <v>1</v>
      </c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5"/>
    </row>
    <row r="18" spans="1:53" ht="15" customHeight="1" x14ac:dyDescent="0.25">
      <c r="A18" s="14"/>
      <c r="B18" s="27"/>
      <c r="C18" s="19"/>
      <c r="D18" s="13"/>
      <c r="E18" s="14"/>
      <c r="F18" s="13"/>
      <c r="G18" s="45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45"/>
      <c r="V18" s="45"/>
      <c r="W18" s="45"/>
      <c r="X18" s="45"/>
      <c r="Y18" s="45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5"/>
    </row>
    <row r="19" spans="1:53" ht="15" customHeight="1" x14ac:dyDescent="0.25">
      <c r="A19" s="11"/>
      <c r="B19" s="27"/>
      <c r="C19" s="19"/>
      <c r="D19" s="13"/>
      <c r="E19" s="14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5"/>
    </row>
    <row r="20" spans="1:53" ht="15" customHeight="1" x14ac:dyDescent="0.25">
      <c r="A20" s="11"/>
      <c r="B20" s="27"/>
      <c r="C20" s="19"/>
      <c r="D20" s="13"/>
      <c r="E20" s="14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5"/>
    </row>
    <row r="21" spans="1:53" ht="15" customHeight="1" thickBot="1" x14ac:dyDescent="0.3">
      <c r="A21" s="36"/>
      <c r="B21" s="28"/>
      <c r="C21" s="29"/>
      <c r="D21" s="21"/>
      <c r="E21" s="22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3"/>
    </row>
    <row r="22" spans="1:53" ht="15" customHeight="1" x14ac:dyDescent="0.25">
      <c r="A22" s="16" t="s">
        <v>8</v>
      </c>
      <c r="B22" s="17"/>
      <c r="C22" s="34">
        <f>IF(C23="","",AVERAGE(C23:C27))</f>
        <v>0</v>
      </c>
      <c r="D22" s="17"/>
      <c r="E22" s="41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3"/>
    </row>
    <row r="23" spans="1:53" ht="15" customHeight="1" x14ac:dyDescent="0.25">
      <c r="A23" s="14" t="s">
        <v>8</v>
      </c>
      <c r="B23" s="18" t="s">
        <v>30</v>
      </c>
      <c r="C23" s="19">
        <v>0</v>
      </c>
      <c r="D23" s="13"/>
      <c r="E23" s="14"/>
      <c r="F23" s="13"/>
      <c r="G23" s="13"/>
      <c r="H23" s="45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38">
        <v>1</v>
      </c>
      <c r="AB23" s="38">
        <v>1</v>
      </c>
      <c r="AC23" s="38">
        <v>1</v>
      </c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5"/>
    </row>
    <row r="24" spans="1:53" ht="15" customHeight="1" x14ac:dyDescent="0.25">
      <c r="A24" s="14"/>
      <c r="B24" s="18"/>
      <c r="C24" s="19"/>
      <c r="D24" s="13"/>
      <c r="E24" s="14"/>
      <c r="F24" s="13"/>
      <c r="G24" s="13"/>
      <c r="H24" s="45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45"/>
      <c r="AB24" s="45"/>
      <c r="AC24" s="45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5"/>
    </row>
    <row r="25" spans="1:53" ht="15" customHeight="1" x14ac:dyDescent="0.25">
      <c r="A25" s="14"/>
      <c r="B25" s="18"/>
      <c r="C25" s="19"/>
      <c r="D25" s="13"/>
      <c r="E25" s="14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5"/>
    </row>
    <row r="26" spans="1:53" ht="15" customHeight="1" x14ac:dyDescent="0.25">
      <c r="A26" s="14"/>
      <c r="B26" s="18"/>
      <c r="C26" s="19"/>
      <c r="D26" s="13"/>
      <c r="E26" s="14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5"/>
    </row>
    <row r="27" spans="1:53" ht="15" customHeight="1" thickBot="1" x14ac:dyDescent="0.3">
      <c r="A27" s="22"/>
      <c r="B27" s="20"/>
      <c r="C27" s="29"/>
      <c r="D27" s="21"/>
      <c r="E27" s="22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3"/>
    </row>
    <row r="28" spans="1:53" ht="15" customHeight="1" x14ac:dyDescent="0.25">
      <c r="A28" s="16"/>
      <c r="B28" s="17"/>
      <c r="C28" s="34" t="str">
        <f>IF(C29="","",AVERAGE(C29:C33))</f>
        <v/>
      </c>
      <c r="D28" s="17"/>
      <c r="E28" s="41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3"/>
    </row>
    <row r="29" spans="1:53" ht="15" customHeight="1" x14ac:dyDescent="0.25">
      <c r="A29" s="14"/>
      <c r="B29" s="18"/>
      <c r="C29" s="19"/>
      <c r="D29" s="13"/>
      <c r="E29" s="14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5"/>
    </row>
    <row r="30" spans="1:53" ht="15" customHeight="1" x14ac:dyDescent="0.25">
      <c r="A30" s="14"/>
      <c r="B30" s="18"/>
      <c r="C30" s="19"/>
      <c r="D30" s="13"/>
      <c r="E30" s="14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5"/>
    </row>
    <row r="31" spans="1:53" ht="15" customHeight="1" x14ac:dyDescent="0.25">
      <c r="A31" s="14"/>
      <c r="B31" s="18"/>
      <c r="C31" s="19"/>
      <c r="D31" s="13"/>
      <c r="E31" s="14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5"/>
    </row>
    <row r="32" spans="1:53" ht="15" customHeight="1" x14ac:dyDescent="0.25">
      <c r="A32" s="14"/>
      <c r="B32" s="18"/>
      <c r="C32" s="19"/>
      <c r="D32" s="13"/>
      <c r="E32" s="14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5"/>
    </row>
    <row r="33" spans="1:53" ht="15" customHeight="1" thickBot="1" x14ac:dyDescent="0.3">
      <c r="A33" s="22"/>
      <c r="B33" s="20"/>
      <c r="C33" s="29"/>
      <c r="D33" s="21"/>
      <c r="E33" s="22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3"/>
    </row>
    <row r="34" spans="1:53" ht="15" customHeight="1" thickBot="1" x14ac:dyDescent="0.3">
      <c r="A34" s="30"/>
      <c r="B34" s="31"/>
      <c r="C34" s="32"/>
      <c r="D34" s="31"/>
      <c r="E34" s="65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7"/>
    </row>
  </sheetData>
  <sheetProtection formatCells="0" formatColumns="0" formatRows="0" insertColumns="0" insertRows="0" insertHyperlinks="0" deleteColumns="0" deleteRows="0" sort="0" autoFilter="0" pivotTables="0"/>
  <mergeCells count="7">
    <mergeCell ref="Z1:AF1"/>
    <mergeCell ref="AG1:AM1"/>
    <mergeCell ref="AN1:AT1"/>
    <mergeCell ref="AU1:BA1"/>
    <mergeCell ref="E1:K1"/>
    <mergeCell ref="L1:R1"/>
    <mergeCell ref="S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529C1-93CF-429C-BE8D-D828E57F8070}">
  <dimension ref="A1:BA34"/>
  <sheetViews>
    <sheetView workbookViewId="0"/>
  </sheetViews>
  <sheetFormatPr baseColWidth="10" defaultRowHeight="15" x14ac:dyDescent="0.25"/>
  <cols>
    <col min="1" max="1" width="49.85546875" style="3" customWidth="1"/>
    <col min="2" max="2" width="11.42578125" style="3" customWidth="1"/>
    <col min="3" max="4" width="11.42578125" style="3"/>
    <col min="5" max="83" width="2.85546875" style="3" customWidth="1"/>
    <col min="84" max="16384" width="11.42578125" style="3"/>
  </cols>
  <sheetData>
    <row r="1" spans="1:53" x14ac:dyDescent="0.25">
      <c r="A1" s="1"/>
      <c r="B1" s="2"/>
      <c r="C1" s="2"/>
      <c r="D1" s="2"/>
      <c r="E1" s="98" t="s">
        <v>18</v>
      </c>
      <c r="F1" s="96"/>
      <c r="G1" s="96"/>
      <c r="H1" s="96"/>
      <c r="I1" s="96"/>
      <c r="J1" s="96"/>
      <c r="K1" s="96"/>
      <c r="L1" s="96" t="s">
        <v>19</v>
      </c>
      <c r="M1" s="96"/>
      <c r="N1" s="96"/>
      <c r="O1" s="96"/>
      <c r="P1" s="96"/>
      <c r="Q1" s="96"/>
      <c r="R1" s="96"/>
      <c r="S1" s="96" t="s">
        <v>20</v>
      </c>
      <c r="T1" s="96"/>
      <c r="U1" s="96"/>
      <c r="V1" s="96"/>
      <c r="W1" s="96"/>
      <c r="X1" s="96"/>
      <c r="Y1" s="96"/>
      <c r="Z1" s="96" t="s">
        <v>21</v>
      </c>
      <c r="AA1" s="96"/>
      <c r="AB1" s="96"/>
      <c r="AC1" s="96"/>
      <c r="AD1" s="96"/>
      <c r="AE1" s="96"/>
      <c r="AF1" s="96"/>
      <c r="AG1" s="96" t="s">
        <v>22</v>
      </c>
      <c r="AH1" s="96"/>
      <c r="AI1" s="96"/>
      <c r="AJ1" s="96"/>
      <c r="AK1" s="96"/>
      <c r="AL1" s="96"/>
      <c r="AM1" s="96"/>
      <c r="AN1" s="96" t="s">
        <v>18</v>
      </c>
      <c r="AO1" s="96"/>
      <c r="AP1" s="96"/>
      <c r="AQ1" s="96"/>
      <c r="AR1" s="96"/>
      <c r="AS1" s="96"/>
      <c r="AT1" s="96"/>
      <c r="AU1" s="96" t="s">
        <v>19</v>
      </c>
      <c r="AV1" s="96"/>
      <c r="AW1" s="96"/>
      <c r="AX1" s="96"/>
      <c r="AY1" s="96"/>
      <c r="AZ1" s="96"/>
      <c r="BA1" s="97"/>
    </row>
    <row r="2" spans="1:53" x14ac:dyDescent="0.25">
      <c r="A2" s="4"/>
      <c r="B2" s="5" t="s">
        <v>0</v>
      </c>
      <c r="C2" s="5" t="s">
        <v>1</v>
      </c>
      <c r="D2" s="5"/>
      <c r="E2" s="7">
        <v>1</v>
      </c>
      <c r="F2" s="8">
        <v>2</v>
      </c>
      <c r="G2" s="8">
        <v>3</v>
      </c>
      <c r="H2" s="9">
        <v>4</v>
      </c>
      <c r="I2" s="8">
        <v>5</v>
      </c>
      <c r="J2" s="8">
        <v>6</v>
      </c>
      <c r="K2" s="8">
        <v>7</v>
      </c>
      <c r="L2" s="8">
        <v>1</v>
      </c>
      <c r="M2" s="9">
        <v>2</v>
      </c>
      <c r="N2" s="8">
        <v>3</v>
      </c>
      <c r="O2" s="8">
        <v>4</v>
      </c>
      <c r="P2" s="9">
        <v>5</v>
      </c>
      <c r="Q2" s="8">
        <v>6</v>
      </c>
      <c r="R2" s="8">
        <v>7</v>
      </c>
      <c r="S2" s="8">
        <v>1</v>
      </c>
      <c r="T2" s="8">
        <v>2</v>
      </c>
      <c r="U2" s="8">
        <v>3</v>
      </c>
      <c r="V2" s="8">
        <v>4</v>
      </c>
      <c r="W2" s="8">
        <v>5</v>
      </c>
      <c r="X2" s="8">
        <v>6</v>
      </c>
      <c r="Y2" s="8">
        <v>7</v>
      </c>
      <c r="Z2" s="8">
        <v>1</v>
      </c>
      <c r="AA2" s="8">
        <v>2</v>
      </c>
      <c r="AB2" s="8">
        <v>3</v>
      </c>
      <c r="AC2" s="8">
        <v>4</v>
      </c>
      <c r="AD2" s="8">
        <v>5</v>
      </c>
      <c r="AE2" s="8">
        <v>6</v>
      </c>
      <c r="AF2" s="8">
        <v>7</v>
      </c>
      <c r="AG2" s="8">
        <v>1</v>
      </c>
      <c r="AH2" s="8">
        <v>2</v>
      </c>
      <c r="AI2" s="8">
        <v>3</v>
      </c>
      <c r="AJ2" s="8">
        <v>4</v>
      </c>
      <c r="AK2" s="8">
        <v>5</v>
      </c>
      <c r="AL2" s="8">
        <v>6</v>
      </c>
      <c r="AM2" s="8">
        <v>7</v>
      </c>
      <c r="AN2" s="8">
        <v>1</v>
      </c>
      <c r="AO2" s="8">
        <v>2</v>
      </c>
      <c r="AP2" s="8">
        <v>3</v>
      </c>
      <c r="AQ2" s="8">
        <v>4</v>
      </c>
      <c r="AR2" s="8">
        <v>5</v>
      </c>
      <c r="AS2" s="8">
        <v>6</v>
      </c>
      <c r="AT2" s="8">
        <v>7</v>
      </c>
      <c r="AU2" s="8">
        <v>1</v>
      </c>
      <c r="AV2" s="8">
        <v>2</v>
      </c>
      <c r="AW2" s="8">
        <v>3</v>
      </c>
      <c r="AX2" s="8">
        <v>4</v>
      </c>
      <c r="AY2" s="8">
        <v>5</v>
      </c>
      <c r="AZ2" s="8">
        <v>6</v>
      </c>
      <c r="BA2" s="10">
        <v>7</v>
      </c>
    </row>
    <row r="3" spans="1:53" ht="32.1" customHeight="1" thickBot="1" x14ac:dyDescent="0.3">
      <c r="A3" s="11" t="s">
        <v>4</v>
      </c>
      <c r="B3" s="12"/>
      <c r="C3" s="33">
        <f>AVERAGE(C4,C10,C16,C22,C28)</f>
        <v>0</v>
      </c>
      <c r="D3" s="13"/>
      <c r="E3" s="22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3"/>
    </row>
    <row r="4" spans="1:53" ht="15" customHeight="1" x14ac:dyDescent="0.25">
      <c r="A4" s="16" t="s">
        <v>12</v>
      </c>
      <c r="B4" s="17"/>
      <c r="C4" s="34">
        <f>IF(C5="","",AVERAGE(C5:C9))</f>
        <v>0</v>
      </c>
      <c r="D4" s="17"/>
      <c r="E4" s="41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3"/>
    </row>
    <row r="5" spans="1:53" ht="15" customHeight="1" x14ac:dyDescent="0.25">
      <c r="A5" s="14" t="s">
        <v>12</v>
      </c>
      <c r="B5" s="18" t="s">
        <v>28</v>
      </c>
      <c r="C5" s="19">
        <v>0</v>
      </c>
      <c r="D5" s="13"/>
      <c r="E5" s="14"/>
      <c r="F5" s="45"/>
      <c r="G5" s="13"/>
      <c r="H5" s="13"/>
      <c r="I5" s="13"/>
      <c r="J5" s="13"/>
      <c r="K5" s="13"/>
      <c r="L5" s="13"/>
      <c r="M5" s="13"/>
      <c r="N5" s="13"/>
      <c r="O5" s="38">
        <v>2</v>
      </c>
      <c r="P5" s="38">
        <v>2</v>
      </c>
      <c r="Q5" s="38">
        <v>2</v>
      </c>
      <c r="R5" s="38">
        <v>2</v>
      </c>
      <c r="S5" s="38">
        <v>2</v>
      </c>
      <c r="T5" s="38">
        <v>2</v>
      </c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5"/>
    </row>
    <row r="6" spans="1:53" ht="15" customHeight="1" x14ac:dyDescent="0.25">
      <c r="A6" s="14"/>
      <c r="B6" s="18" t="s">
        <v>29</v>
      </c>
      <c r="C6" s="19"/>
      <c r="D6" s="13"/>
      <c r="E6" s="14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5"/>
    </row>
    <row r="7" spans="1:53" ht="15" customHeight="1" x14ac:dyDescent="0.25">
      <c r="A7" s="14"/>
      <c r="B7" s="18"/>
      <c r="C7" s="19"/>
      <c r="D7" s="13"/>
      <c r="E7" s="14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5"/>
    </row>
    <row r="8" spans="1:53" ht="15" customHeight="1" x14ac:dyDescent="0.25">
      <c r="A8" s="14"/>
      <c r="B8" s="18"/>
      <c r="C8" s="19"/>
      <c r="D8" s="13"/>
      <c r="E8" s="14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5"/>
    </row>
    <row r="9" spans="1:53" ht="15" customHeight="1" thickBot="1" x14ac:dyDescent="0.3">
      <c r="A9" s="22"/>
      <c r="B9" s="20"/>
      <c r="C9" s="29"/>
      <c r="D9" s="21"/>
      <c r="E9" s="22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3"/>
    </row>
    <row r="10" spans="1:53" ht="15" customHeight="1" x14ac:dyDescent="0.25">
      <c r="A10" s="16" t="s">
        <v>13</v>
      </c>
      <c r="B10" s="17"/>
      <c r="C10" s="34">
        <f>IF(C11="","",AVERAGE(C11:C15))</f>
        <v>0</v>
      </c>
      <c r="D10" s="17"/>
      <c r="E10" s="41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3"/>
    </row>
    <row r="11" spans="1:53" ht="15" customHeight="1" x14ac:dyDescent="0.25">
      <c r="A11" s="14" t="s">
        <v>13</v>
      </c>
      <c r="B11" s="18" t="s">
        <v>28</v>
      </c>
      <c r="C11" s="19">
        <v>0</v>
      </c>
      <c r="D11" s="13"/>
      <c r="E11" s="14"/>
      <c r="F11" s="45"/>
      <c r="G11" s="45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38">
        <v>2</v>
      </c>
      <c r="V11" s="38">
        <v>2</v>
      </c>
      <c r="W11" s="38">
        <v>2</v>
      </c>
      <c r="X11" s="38">
        <v>2</v>
      </c>
      <c r="Y11" s="38">
        <v>2</v>
      </c>
      <c r="Z11" s="38">
        <v>2</v>
      </c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45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5"/>
    </row>
    <row r="12" spans="1:53" ht="15" customHeight="1" x14ac:dyDescent="0.25">
      <c r="A12" s="14"/>
      <c r="B12" s="18" t="s">
        <v>29</v>
      </c>
      <c r="C12" s="19"/>
      <c r="D12" s="13"/>
      <c r="E12" s="14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5"/>
    </row>
    <row r="13" spans="1:53" ht="15" customHeight="1" x14ac:dyDescent="0.25">
      <c r="A13" s="14"/>
      <c r="B13" s="18"/>
      <c r="C13" s="19"/>
      <c r="D13" s="13"/>
      <c r="E13" s="14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5"/>
    </row>
    <row r="14" spans="1:53" ht="15" customHeight="1" x14ac:dyDescent="0.25">
      <c r="A14" s="14"/>
      <c r="B14" s="18"/>
      <c r="C14" s="19"/>
      <c r="D14" s="13"/>
      <c r="E14" s="14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5"/>
    </row>
    <row r="15" spans="1:53" ht="15" customHeight="1" thickBot="1" x14ac:dyDescent="0.3">
      <c r="A15" s="22"/>
      <c r="B15" s="20"/>
      <c r="C15" s="29"/>
      <c r="D15" s="21"/>
      <c r="E15" s="2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3"/>
    </row>
    <row r="16" spans="1:53" ht="15" customHeight="1" x14ac:dyDescent="0.25">
      <c r="A16" s="25" t="s">
        <v>14</v>
      </c>
      <c r="B16" s="26"/>
      <c r="C16" s="34">
        <f>IF(C17="","",AVERAGE(C17:C21))</f>
        <v>0</v>
      </c>
      <c r="D16" s="17"/>
      <c r="E16" s="41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3"/>
    </row>
    <row r="17" spans="1:53" ht="15" customHeight="1" x14ac:dyDescent="0.25">
      <c r="A17" s="14" t="s">
        <v>14</v>
      </c>
      <c r="B17" s="18" t="s">
        <v>28</v>
      </c>
      <c r="C17" s="19">
        <v>0</v>
      </c>
      <c r="D17" s="13"/>
      <c r="E17" s="14"/>
      <c r="F17" s="13"/>
      <c r="G17" s="45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38">
        <v>2</v>
      </c>
      <c r="AB17" s="38">
        <v>2</v>
      </c>
      <c r="AC17" s="38">
        <v>2</v>
      </c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5"/>
    </row>
    <row r="18" spans="1:53" ht="15" customHeight="1" x14ac:dyDescent="0.25">
      <c r="A18" s="14"/>
      <c r="B18" s="18" t="s">
        <v>29</v>
      </c>
      <c r="C18" s="19"/>
      <c r="D18" s="13"/>
      <c r="E18" s="14"/>
      <c r="F18" s="13"/>
      <c r="G18" s="45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45"/>
      <c r="AB18" s="45"/>
      <c r="AC18" s="45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5"/>
    </row>
    <row r="19" spans="1:53" ht="15" customHeight="1" x14ac:dyDescent="0.25">
      <c r="A19" s="11"/>
      <c r="B19" s="27"/>
      <c r="C19" s="19"/>
      <c r="D19" s="13"/>
      <c r="E19" s="14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5"/>
    </row>
    <row r="20" spans="1:53" ht="15" customHeight="1" x14ac:dyDescent="0.25">
      <c r="A20" s="11"/>
      <c r="B20" s="27"/>
      <c r="C20" s="19"/>
      <c r="D20" s="13"/>
      <c r="E20" s="14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5"/>
    </row>
    <row r="21" spans="1:53" ht="15" customHeight="1" thickBot="1" x14ac:dyDescent="0.3">
      <c r="A21" s="36"/>
      <c r="B21" s="28"/>
      <c r="C21" s="29"/>
      <c r="D21" s="21"/>
      <c r="E21" s="22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3"/>
    </row>
    <row r="22" spans="1:53" ht="15" customHeight="1" x14ac:dyDescent="0.25">
      <c r="A22" s="16" t="s">
        <v>15</v>
      </c>
      <c r="B22" s="17"/>
      <c r="C22" s="34">
        <f>IF(C23="","",AVERAGE(C23:C27))</f>
        <v>0</v>
      </c>
      <c r="D22" s="17"/>
      <c r="E22" s="41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3"/>
    </row>
    <row r="23" spans="1:53" ht="15" customHeight="1" x14ac:dyDescent="0.25">
      <c r="A23" s="14" t="s">
        <v>15</v>
      </c>
      <c r="B23" s="18" t="s">
        <v>28</v>
      </c>
      <c r="C23" s="19">
        <v>0</v>
      </c>
      <c r="D23" s="13"/>
      <c r="E23" s="14"/>
      <c r="F23" s="13"/>
      <c r="G23" s="13"/>
      <c r="H23" s="45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38">
        <v>5</v>
      </c>
      <c r="AE23" s="38">
        <v>5</v>
      </c>
      <c r="AF23" s="38">
        <v>5</v>
      </c>
      <c r="AG23" s="38">
        <v>5</v>
      </c>
      <c r="AH23" s="38">
        <v>5</v>
      </c>
      <c r="AI23" s="38">
        <v>5</v>
      </c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5"/>
    </row>
    <row r="24" spans="1:53" ht="15" customHeight="1" x14ac:dyDescent="0.25">
      <c r="A24" s="14"/>
      <c r="B24" s="18" t="s">
        <v>29</v>
      </c>
      <c r="C24" s="19"/>
      <c r="D24" s="13"/>
      <c r="E24" s="14"/>
      <c r="F24" s="13"/>
      <c r="G24" s="13"/>
      <c r="H24" s="45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45"/>
      <c r="AE24" s="45"/>
      <c r="AF24" s="45"/>
      <c r="AG24" s="45"/>
      <c r="AH24" s="45"/>
      <c r="AI24" s="45"/>
      <c r="AJ24" s="45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5"/>
    </row>
    <row r="25" spans="1:53" ht="15" customHeight="1" x14ac:dyDescent="0.25">
      <c r="A25" s="14"/>
      <c r="B25" s="18" t="s">
        <v>30</v>
      </c>
      <c r="C25" s="19"/>
      <c r="D25" s="13"/>
      <c r="E25" s="14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5"/>
    </row>
    <row r="26" spans="1:53" ht="15" customHeight="1" x14ac:dyDescent="0.25">
      <c r="A26" s="14"/>
      <c r="B26" s="18" t="s">
        <v>31</v>
      </c>
      <c r="C26" s="19"/>
      <c r="D26" s="13"/>
      <c r="E26" s="14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5"/>
    </row>
    <row r="27" spans="1:53" ht="15" customHeight="1" thickBot="1" x14ac:dyDescent="0.3">
      <c r="A27" s="22"/>
      <c r="B27" s="20" t="s">
        <v>32</v>
      </c>
      <c r="C27" s="29"/>
      <c r="D27" s="21"/>
      <c r="E27" s="22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3"/>
    </row>
    <row r="28" spans="1:53" ht="15" customHeight="1" x14ac:dyDescent="0.25">
      <c r="A28" s="16"/>
      <c r="B28" s="17"/>
      <c r="C28" s="34" t="str">
        <f>IF(C29="","",AVERAGE(C29:C33))</f>
        <v/>
      </c>
      <c r="D28" s="17"/>
      <c r="E28" s="41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3"/>
    </row>
    <row r="29" spans="1:53" ht="15" customHeight="1" x14ac:dyDescent="0.25">
      <c r="A29" s="14"/>
      <c r="B29" s="18"/>
      <c r="C29" s="19"/>
      <c r="D29" s="13"/>
      <c r="E29" s="14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5"/>
    </row>
    <row r="30" spans="1:53" ht="15" customHeight="1" x14ac:dyDescent="0.25">
      <c r="A30" s="14"/>
      <c r="B30" s="18"/>
      <c r="C30" s="19"/>
      <c r="D30" s="13"/>
      <c r="E30" s="14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5"/>
    </row>
    <row r="31" spans="1:53" ht="15" customHeight="1" x14ac:dyDescent="0.25">
      <c r="A31" s="14"/>
      <c r="B31" s="18"/>
      <c r="C31" s="19"/>
      <c r="D31" s="13"/>
      <c r="E31" s="14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5"/>
    </row>
    <row r="32" spans="1:53" ht="15" customHeight="1" x14ac:dyDescent="0.25">
      <c r="A32" s="14"/>
      <c r="B32" s="18"/>
      <c r="C32" s="19"/>
      <c r="D32" s="13"/>
      <c r="E32" s="14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5"/>
    </row>
    <row r="33" spans="1:53" ht="15" customHeight="1" thickBot="1" x14ac:dyDescent="0.3">
      <c r="A33" s="22"/>
      <c r="B33" s="20"/>
      <c r="C33" s="29"/>
      <c r="D33" s="21"/>
      <c r="E33" s="22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3"/>
    </row>
    <row r="34" spans="1:53" ht="15" customHeight="1" thickBot="1" x14ac:dyDescent="0.3">
      <c r="A34" s="30"/>
      <c r="B34" s="31"/>
      <c r="C34" s="32"/>
      <c r="D34" s="31"/>
      <c r="E34" s="65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7"/>
    </row>
  </sheetData>
  <sheetProtection formatCells="0" formatColumns="0" formatRows="0" insertColumns="0" insertRows="0" insertHyperlinks="0" deleteColumns="0" deleteRows="0" sort="0" autoFilter="0" pivotTables="0"/>
  <mergeCells count="7">
    <mergeCell ref="Z1:AF1"/>
    <mergeCell ref="AG1:AM1"/>
    <mergeCell ref="AN1:AT1"/>
    <mergeCell ref="AU1:BA1"/>
    <mergeCell ref="E1:K1"/>
    <mergeCell ref="L1:R1"/>
    <mergeCell ref="S1:Y1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3A77F-AE78-4944-8C2F-9F63541BB066}">
  <dimension ref="A1:BA35"/>
  <sheetViews>
    <sheetView workbookViewId="0"/>
  </sheetViews>
  <sheetFormatPr baseColWidth="10" defaultRowHeight="15" x14ac:dyDescent="0.25"/>
  <cols>
    <col min="1" max="1" width="49.85546875" style="3" customWidth="1"/>
    <col min="2" max="2" width="11.42578125" style="3" customWidth="1"/>
    <col min="3" max="4" width="11.42578125" style="3"/>
    <col min="5" max="53" width="2.85546875" style="3" customWidth="1"/>
    <col min="54" max="16384" width="11.42578125" style="3"/>
  </cols>
  <sheetData>
    <row r="1" spans="1:53" x14ac:dyDescent="0.25">
      <c r="A1" s="1"/>
      <c r="B1" s="2"/>
      <c r="C1" s="2"/>
      <c r="D1" s="2"/>
      <c r="E1" s="98" t="s">
        <v>18</v>
      </c>
      <c r="F1" s="96"/>
      <c r="G1" s="96"/>
      <c r="H1" s="96"/>
      <c r="I1" s="96"/>
      <c r="J1" s="96"/>
      <c r="K1" s="96"/>
      <c r="L1" s="96" t="s">
        <v>19</v>
      </c>
      <c r="M1" s="96"/>
      <c r="N1" s="96"/>
      <c r="O1" s="96"/>
      <c r="P1" s="96"/>
      <c r="Q1" s="96"/>
      <c r="R1" s="96"/>
      <c r="S1" s="96" t="s">
        <v>20</v>
      </c>
      <c r="T1" s="96"/>
      <c r="U1" s="96"/>
      <c r="V1" s="96"/>
      <c r="W1" s="96"/>
      <c r="X1" s="96"/>
      <c r="Y1" s="96"/>
      <c r="Z1" s="96" t="s">
        <v>21</v>
      </c>
      <c r="AA1" s="96"/>
      <c r="AB1" s="96"/>
      <c r="AC1" s="96"/>
      <c r="AD1" s="96"/>
      <c r="AE1" s="96"/>
      <c r="AF1" s="96"/>
      <c r="AG1" s="96" t="s">
        <v>22</v>
      </c>
      <c r="AH1" s="96"/>
      <c r="AI1" s="96"/>
      <c r="AJ1" s="96"/>
      <c r="AK1" s="96"/>
      <c r="AL1" s="96"/>
      <c r="AM1" s="96"/>
      <c r="AN1" s="96" t="s">
        <v>18</v>
      </c>
      <c r="AO1" s="96"/>
      <c r="AP1" s="96"/>
      <c r="AQ1" s="96"/>
      <c r="AR1" s="96"/>
      <c r="AS1" s="96"/>
      <c r="AT1" s="96"/>
      <c r="AU1" s="96" t="s">
        <v>19</v>
      </c>
      <c r="AV1" s="96"/>
      <c r="AW1" s="96"/>
      <c r="AX1" s="96"/>
      <c r="AY1" s="96"/>
      <c r="AZ1" s="96"/>
      <c r="BA1" s="97"/>
    </row>
    <row r="2" spans="1:53" x14ac:dyDescent="0.25">
      <c r="A2" s="4"/>
      <c r="B2" s="5" t="s">
        <v>0</v>
      </c>
      <c r="C2" s="5" t="s">
        <v>1</v>
      </c>
      <c r="D2" s="6"/>
      <c r="E2" s="7">
        <v>1</v>
      </c>
      <c r="F2" s="8">
        <v>2</v>
      </c>
      <c r="G2" s="8">
        <v>3</v>
      </c>
      <c r="H2" s="9">
        <v>4</v>
      </c>
      <c r="I2" s="8">
        <v>5</v>
      </c>
      <c r="J2" s="8">
        <v>6</v>
      </c>
      <c r="K2" s="8">
        <v>7</v>
      </c>
      <c r="L2" s="8">
        <v>1</v>
      </c>
      <c r="M2" s="9">
        <v>2</v>
      </c>
      <c r="N2" s="8">
        <v>3</v>
      </c>
      <c r="O2" s="8">
        <v>4</v>
      </c>
      <c r="P2" s="9">
        <v>5</v>
      </c>
      <c r="Q2" s="8">
        <v>6</v>
      </c>
      <c r="R2" s="8">
        <v>7</v>
      </c>
      <c r="S2" s="8">
        <v>1</v>
      </c>
      <c r="T2" s="8">
        <v>2</v>
      </c>
      <c r="U2" s="8">
        <v>3</v>
      </c>
      <c r="V2" s="8">
        <v>4</v>
      </c>
      <c r="W2" s="8">
        <v>5</v>
      </c>
      <c r="X2" s="8">
        <v>6</v>
      </c>
      <c r="Y2" s="8">
        <v>7</v>
      </c>
      <c r="Z2" s="8">
        <v>1</v>
      </c>
      <c r="AA2" s="8">
        <v>2</v>
      </c>
      <c r="AB2" s="8">
        <v>3</v>
      </c>
      <c r="AC2" s="8">
        <v>4</v>
      </c>
      <c r="AD2" s="8">
        <v>5</v>
      </c>
      <c r="AE2" s="8">
        <v>6</v>
      </c>
      <c r="AF2" s="8">
        <v>7</v>
      </c>
      <c r="AG2" s="8">
        <v>1</v>
      </c>
      <c r="AH2" s="8">
        <v>2</v>
      </c>
      <c r="AI2" s="8">
        <v>3</v>
      </c>
      <c r="AJ2" s="8">
        <v>4</v>
      </c>
      <c r="AK2" s="8">
        <v>5</v>
      </c>
      <c r="AL2" s="8">
        <v>6</v>
      </c>
      <c r="AM2" s="8">
        <v>7</v>
      </c>
      <c r="AN2" s="8">
        <v>1</v>
      </c>
      <c r="AO2" s="8">
        <v>2</v>
      </c>
      <c r="AP2" s="8">
        <v>3</v>
      </c>
      <c r="AQ2" s="8">
        <v>4</v>
      </c>
      <c r="AR2" s="8">
        <v>5</v>
      </c>
      <c r="AS2" s="8">
        <v>6</v>
      </c>
      <c r="AT2" s="8">
        <v>7</v>
      </c>
      <c r="AU2" s="8">
        <v>1</v>
      </c>
      <c r="AV2" s="8">
        <v>2</v>
      </c>
      <c r="AW2" s="8">
        <v>3</v>
      </c>
      <c r="AX2" s="8">
        <v>4</v>
      </c>
      <c r="AY2" s="8">
        <v>5</v>
      </c>
      <c r="AZ2" s="8">
        <v>6</v>
      </c>
      <c r="BA2" s="10">
        <v>7</v>
      </c>
    </row>
    <row r="3" spans="1:53" ht="32.1" customHeight="1" thickBot="1" x14ac:dyDescent="0.3">
      <c r="A3" s="11" t="s">
        <v>3</v>
      </c>
      <c r="B3" s="12"/>
      <c r="C3" s="33">
        <f>AVERAGE(C4,C10,C16,C22,C28)</f>
        <v>0</v>
      </c>
      <c r="D3" s="13"/>
      <c r="E3" s="22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3"/>
    </row>
    <row r="4" spans="1:53" ht="15" customHeight="1" x14ac:dyDescent="0.25">
      <c r="A4" s="16" t="s">
        <v>16</v>
      </c>
      <c r="B4" s="17"/>
      <c r="C4" s="34">
        <f>IF(C5="","",AVERAGE(C5:C9))</f>
        <v>0</v>
      </c>
      <c r="D4" s="17"/>
      <c r="E4" s="41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3"/>
    </row>
    <row r="5" spans="1:53" ht="15" customHeight="1" x14ac:dyDescent="0.25">
      <c r="A5" s="14" t="s">
        <v>16</v>
      </c>
      <c r="B5" s="18" t="s">
        <v>31</v>
      </c>
      <c r="C5" s="19">
        <v>0</v>
      </c>
      <c r="D5" s="13"/>
      <c r="E5" s="44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54">
        <v>1</v>
      </c>
      <c r="V5" s="54">
        <v>1</v>
      </c>
      <c r="W5" s="54">
        <v>1</v>
      </c>
      <c r="X5" s="54">
        <v>1</v>
      </c>
      <c r="Y5" s="54">
        <v>1</v>
      </c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6"/>
    </row>
    <row r="6" spans="1:53" ht="15" customHeight="1" x14ac:dyDescent="0.25">
      <c r="A6" s="14"/>
      <c r="B6" s="18"/>
      <c r="C6" s="19"/>
      <c r="D6" s="13"/>
      <c r="E6" s="44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53"/>
      <c r="V6" s="53"/>
      <c r="W6" s="53"/>
      <c r="X6" s="53"/>
      <c r="Y6" s="53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6"/>
    </row>
    <row r="7" spans="1:53" ht="15" customHeight="1" x14ac:dyDescent="0.25">
      <c r="A7" s="14"/>
      <c r="B7" s="18"/>
      <c r="C7" s="19"/>
      <c r="D7" s="13"/>
      <c r="E7" s="44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6"/>
    </row>
    <row r="8" spans="1:53" ht="15" customHeight="1" x14ac:dyDescent="0.25">
      <c r="A8" s="14"/>
      <c r="B8" s="18"/>
      <c r="C8" s="19"/>
      <c r="D8" s="13"/>
      <c r="E8" s="44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6"/>
    </row>
    <row r="9" spans="1:53" ht="15" customHeight="1" thickBot="1" x14ac:dyDescent="0.3">
      <c r="A9" s="22"/>
      <c r="B9" s="20"/>
      <c r="C9" s="29"/>
      <c r="D9" s="21"/>
      <c r="E9" s="47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9"/>
    </row>
    <row r="10" spans="1:53" ht="15" customHeight="1" x14ac:dyDescent="0.25">
      <c r="A10" s="16" t="s">
        <v>17</v>
      </c>
      <c r="B10" s="17"/>
      <c r="C10" s="34">
        <f>IF(C11="","",AVERAGE(C11:C15))</f>
        <v>0</v>
      </c>
      <c r="D10" s="17"/>
      <c r="E10" s="41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3"/>
    </row>
    <row r="11" spans="1:53" ht="15" customHeight="1" x14ac:dyDescent="0.25">
      <c r="A11" s="14" t="s">
        <v>17</v>
      </c>
      <c r="B11" s="24" t="s">
        <v>32</v>
      </c>
      <c r="C11" s="19">
        <v>0</v>
      </c>
      <c r="D11" s="13"/>
      <c r="E11" s="44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54">
        <v>1</v>
      </c>
      <c r="V11" s="54">
        <v>1</v>
      </c>
      <c r="W11" s="54">
        <v>1</v>
      </c>
      <c r="X11" s="54">
        <v>1</v>
      </c>
      <c r="Y11" s="54">
        <v>1</v>
      </c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6"/>
    </row>
    <row r="12" spans="1:53" ht="15" customHeight="1" x14ac:dyDescent="0.25">
      <c r="A12" s="14"/>
      <c r="B12" s="18"/>
      <c r="C12" s="19"/>
      <c r="D12" s="13"/>
      <c r="E12" s="44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53"/>
      <c r="V12" s="53"/>
      <c r="W12" s="53"/>
      <c r="X12" s="53"/>
      <c r="Y12" s="53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6"/>
    </row>
    <row r="13" spans="1:53" ht="15" customHeight="1" x14ac:dyDescent="0.25">
      <c r="A13" s="14"/>
      <c r="B13" s="18"/>
      <c r="C13" s="19"/>
      <c r="D13" s="13"/>
      <c r="E13" s="44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6"/>
    </row>
    <row r="14" spans="1:53" ht="15" customHeight="1" x14ac:dyDescent="0.25">
      <c r="A14" s="14"/>
      <c r="B14" s="18"/>
      <c r="C14" s="19"/>
      <c r="D14" s="13"/>
      <c r="E14" s="44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6"/>
    </row>
    <row r="15" spans="1:53" ht="15" customHeight="1" thickBot="1" x14ac:dyDescent="0.3">
      <c r="A15" s="22"/>
      <c r="B15" s="20"/>
      <c r="C15" s="29"/>
      <c r="D15" s="21"/>
      <c r="E15" s="47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9"/>
    </row>
    <row r="16" spans="1:53" ht="15" customHeight="1" x14ac:dyDescent="0.25">
      <c r="A16" s="25"/>
      <c r="B16" s="26"/>
      <c r="C16" s="34" t="str">
        <f>IF(C17="","",AVERAGE(C17:C21))</f>
        <v/>
      </c>
      <c r="D16" s="17"/>
      <c r="E16" s="41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3"/>
    </row>
    <row r="17" spans="1:53" ht="15" customHeight="1" x14ac:dyDescent="0.25">
      <c r="A17" s="14"/>
      <c r="B17" s="27"/>
      <c r="C17" s="19"/>
      <c r="D17" s="13"/>
      <c r="E17" s="44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6"/>
    </row>
    <row r="18" spans="1:53" ht="15" customHeight="1" x14ac:dyDescent="0.25">
      <c r="A18" s="14"/>
      <c r="B18" s="27"/>
      <c r="C18" s="19"/>
      <c r="D18" s="13"/>
      <c r="E18" s="44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6"/>
    </row>
    <row r="19" spans="1:53" ht="15" customHeight="1" x14ac:dyDescent="0.25">
      <c r="A19" s="11"/>
      <c r="B19" s="27"/>
      <c r="C19" s="19"/>
      <c r="D19" s="13"/>
      <c r="E19" s="44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6"/>
    </row>
    <row r="20" spans="1:53" ht="15" customHeight="1" x14ac:dyDescent="0.25">
      <c r="A20" s="11"/>
      <c r="B20" s="27"/>
      <c r="C20" s="19"/>
      <c r="D20" s="13"/>
      <c r="E20" s="44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6"/>
    </row>
    <row r="21" spans="1:53" ht="15" customHeight="1" thickBot="1" x14ac:dyDescent="0.3">
      <c r="A21" s="36"/>
      <c r="B21" s="28"/>
      <c r="C21" s="29"/>
      <c r="D21" s="21"/>
      <c r="E21" s="47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9"/>
    </row>
    <row r="22" spans="1:53" ht="15" customHeight="1" x14ac:dyDescent="0.25">
      <c r="A22" s="16"/>
      <c r="B22" s="17"/>
      <c r="C22" s="34" t="str">
        <f>IF(C23="","",AVERAGE(C23:C27))</f>
        <v/>
      </c>
      <c r="D22" s="17"/>
      <c r="E22" s="41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3"/>
    </row>
    <row r="23" spans="1:53" ht="15" customHeight="1" x14ac:dyDescent="0.25">
      <c r="A23" s="14"/>
      <c r="B23" s="18"/>
      <c r="C23" s="19"/>
      <c r="D23" s="13"/>
      <c r="E23" s="44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6"/>
    </row>
    <row r="24" spans="1:53" ht="15" customHeight="1" x14ac:dyDescent="0.25">
      <c r="A24" s="14"/>
      <c r="B24" s="18"/>
      <c r="C24" s="19"/>
      <c r="D24" s="13"/>
      <c r="E24" s="44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6"/>
    </row>
    <row r="25" spans="1:53" ht="15" customHeight="1" x14ac:dyDescent="0.25">
      <c r="A25" s="14"/>
      <c r="B25" s="18"/>
      <c r="C25" s="19"/>
      <c r="D25" s="13"/>
      <c r="E25" s="44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6"/>
    </row>
    <row r="26" spans="1:53" ht="15" customHeight="1" x14ac:dyDescent="0.25">
      <c r="A26" s="14"/>
      <c r="B26" s="18"/>
      <c r="C26" s="19"/>
      <c r="D26" s="13"/>
      <c r="E26" s="44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6"/>
    </row>
    <row r="27" spans="1:53" ht="15" customHeight="1" thickBot="1" x14ac:dyDescent="0.3">
      <c r="A27" s="22"/>
      <c r="B27" s="20"/>
      <c r="C27" s="29"/>
      <c r="D27" s="21"/>
      <c r="E27" s="47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9"/>
    </row>
    <row r="28" spans="1:53" ht="15" customHeight="1" x14ac:dyDescent="0.25">
      <c r="A28" s="16"/>
      <c r="B28" s="17"/>
      <c r="C28" s="34" t="str">
        <f>IF(C29="","",AVERAGE(C29:C33))</f>
        <v/>
      </c>
      <c r="D28" s="17"/>
      <c r="E28" s="41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3"/>
    </row>
    <row r="29" spans="1:53" ht="15" customHeight="1" x14ac:dyDescent="0.25">
      <c r="A29" s="14"/>
      <c r="B29" s="18"/>
      <c r="C29" s="19"/>
      <c r="D29" s="13"/>
      <c r="E29" s="44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6"/>
    </row>
    <row r="30" spans="1:53" ht="15" customHeight="1" x14ac:dyDescent="0.25">
      <c r="A30" s="14"/>
      <c r="B30" s="18"/>
      <c r="C30" s="19"/>
      <c r="D30" s="13"/>
      <c r="E30" s="44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6"/>
    </row>
    <row r="31" spans="1:53" ht="15" customHeight="1" x14ac:dyDescent="0.25">
      <c r="A31" s="14"/>
      <c r="B31" s="18"/>
      <c r="C31" s="19"/>
      <c r="D31" s="13"/>
      <c r="E31" s="44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6"/>
    </row>
    <row r="32" spans="1:53" ht="15" customHeight="1" x14ac:dyDescent="0.25">
      <c r="A32" s="14"/>
      <c r="B32" s="18"/>
      <c r="C32" s="19"/>
      <c r="D32" s="13"/>
      <c r="E32" s="44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6"/>
    </row>
    <row r="33" spans="1:53" ht="15" customHeight="1" thickBot="1" x14ac:dyDescent="0.3">
      <c r="A33" s="22"/>
      <c r="B33" s="20"/>
      <c r="C33" s="29"/>
      <c r="D33" s="21"/>
      <c r="E33" s="47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9"/>
    </row>
    <row r="34" spans="1:53" ht="15" customHeight="1" thickBot="1" x14ac:dyDescent="0.3">
      <c r="A34" s="30"/>
      <c r="B34" s="31"/>
      <c r="C34" s="32"/>
      <c r="D34" s="31"/>
      <c r="E34" s="65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7"/>
    </row>
    <row r="35" spans="1:53" ht="15" customHeight="1" x14ac:dyDescent="0.25"/>
  </sheetData>
  <sheetProtection formatCells="0" formatColumns="0" formatRows="0" insertColumns="0" insertRows="0" insertHyperlinks="0" deleteColumns="0" deleteRows="0" sort="0" autoFilter="0" pivotTables="0"/>
  <mergeCells count="7">
    <mergeCell ref="Z1:AF1"/>
    <mergeCell ref="AG1:AM1"/>
    <mergeCell ref="AN1:AT1"/>
    <mergeCell ref="AU1:BA1"/>
    <mergeCell ref="E1:K1"/>
    <mergeCell ref="L1:R1"/>
    <mergeCell ref="S1:Y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B191C-27DE-4EA6-BBCB-6F6C105569C6}">
  <dimension ref="A1:BA34"/>
  <sheetViews>
    <sheetView workbookViewId="0"/>
  </sheetViews>
  <sheetFormatPr baseColWidth="10" defaultRowHeight="15" x14ac:dyDescent="0.25"/>
  <cols>
    <col min="1" max="1" width="49.85546875" style="3" customWidth="1"/>
    <col min="2" max="2" width="11.42578125" style="3" customWidth="1"/>
    <col min="3" max="4" width="11.42578125" style="3"/>
    <col min="5" max="53" width="2.85546875" style="3" customWidth="1"/>
    <col min="54" max="16384" width="11.42578125" style="3"/>
  </cols>
  <sheetData>
    <row r="1" spans="1:53" x14ac:dyDescent="0.25">
      <c r="A1" s="1"/>
      <c r="B1" s="2"/>
      <c r="C1" s="2"/>
      <c r="D1" s="2"/>
      <c r="E1" s="98" t="s">
        <v>18</v>
      </c>
      <c r="F1" s="96"/>
      <c r="G1" s="96"/>
      <c r="H1" s="96"/>
      <c r="I1" s="96"/>
      <c r="J1" s="96"/>
      <c r="K1" s="96"/>
      <c r="L1" s="96" t="s">
        <v>19</v>
      </c>
      <c r="M1" s="96"/>
      <c r="N1" s="96"/>
      <c r="O1" s="96"/>
      <c r="P1" s="96"/>
      <c r="Q1" s="96"/>
      <c r="R1" s="96"/>
      <c r="S1" s="96" t="s">
        <v>20</v>
      </c>
      <c r="T1" s="96"/>
      <c r="U1" s="96"/>
      <c r="V1" s="96"/>
      <c r="W1" s="96"/>
      <c r="X1" s="96"/>
      <c r="Y1" s="96"/>
      <c r="Z1" s="96" t="s">
        <v>21</v>
      </c>
      <c r="AA1" s="96"/>
      <c r="AB1" s="96"/>
      <c r="AC1" s="96"/>
      <c r="AD1" s="96"/>
      <c r="AE1" s="96"/>
      <c r="AF1" s="96"/>
      <c r="AG1" s="96" t="s">
        <v>22</v>
      </c>
      <c r="AH1" s="96"/>
      <c r="AI1" s="96"/>
      <c r="AJ1" s="96"/>
      <c r="AK1" s="96"/>
      <c r="AL1" s="96"/>
      <c r="AM1" s="96"/>
      <c r="AN1" s="96" t="s">
        <v>18</v>
      </c>
      <c r="AO1" s="96"/>
      <c r="AP1" s="96"/>
      <c r="AQ1" s="96"/>
      <c r="AR1" s="96"/>
      <c r="AS1" s="96"/>
      <c r="AT1" s="96"/>
      <c r="AU1" s="96" t="s">
        <v>19</v>
      </c>
      <c r="AV1" s="96"/>
      <c r="AW1" s="96"/>
      <c r="AX1" s="96"/>
      <c r="AY1" s="96"/>
      <c r="AZ1" s="96"/>
      <c r="BA1" s="97"/>
    </row>
    <row r="2" spans="1:53" x14ac:dyDescent="0.25">
      <c r="A2" s="4"/>
      <c r="B2" s="5" t="s">
        <v>0</v>
      </c>
      <c r="C2" s="5" t="s">
        <v>1</v>
      </c>
      <c r="D2" s="5"/>
      <c r="E2" s="7">
        <v>1</v>
      </c>
      <c r="F2" s="8">
        <v>2</v>
      </c>
      <c r="G2" s="8">
        <v>3</v>
      </c>
      <c r="H2" s="9">
        <v>4</v>
      </c>
      <c r="I2" s="8">
        <v>5</v>
      </c>
      <c r="J2" s="8">
        <v>6</v>
      </c>
      <c r="K2" s="8">
        <v>7</v>
      </c>
      <c r="L2" s="8">
        <v>1</v>
      </c>
      <c r="M2" s="9">
        <v>2</v>
      </c>
      <c r="N2" s="8">
        <v>3</v>
      </c>
      <c r="O2" s="8">
        <v>4</v>
      </c>
      <c r="P2" s="9">
        <v>5</v>
      </c>
      <c r="Q2" s="8">
        <v>6</v>
      </c>
      <c r="R2" s="8">
        <v>7</v>
      </c>
      <c r="S2" s="8">
        <v>1</v>
      </c>
      <c r="T2" s="8">
        <v>2</v>
      </c>
      <c r="U2" s="8">
        <v>3</v>
      </c>
      <c r="V2" s="8">
        <v>4</v>
      </c>
      <c r="W2" s="8">
        <v>5</v>
      </c>
      <c r="X2" s="8">
        <v>6</v>
      </c>
      <c r="Y2" s="8">
        <v>7</v>
      </c>
      <c r="Z2" s="8">
        <v>1</v>
      </c>
      <c r="AA2" s="8">
        <v>2</v>
      </c>
      <c r="AB2" s="8">
        <v>3</v>
      </c>
      <c r="AC2" s="8">
        <v>4</v>
      </c>
      <c r="AD2" s="8">
        <v>5</v>
      </c>
      <c r="AE2" s="8">
        <v>6</v>
      </c>
      <c r="AF2" s="8">
        <v>7</v>
      </c>
      <c r="AG2" s="8">
        <v>1</v>
      </c>
      <c r="AH2" s="8">
        <v>2</v>
      </c>
      <c r="AI2" s="8">
        <v>3</v>
      </c>
      <c r="AJ2" s="8">
        <v>4</v>
      </c>
      <c r="AK2" s="8">
        <v>5</v>
      </c>
      <c r="AL2" s="8">
        <v>6</v>
      </c>
      <c r="AM2" s="8">
        <v>7</v>
      </c>
      <c r="AN2" s="8">
        <v>1</v>
      </c>
      <c r="AO2" s="8">
        <v>2</v>
      </c>
      <c r="AP2" s="8">
        <v>3</v>
      </c>
      <c r="AQ2" s="8">
        <v>4</v>
      </c>
      <c r="AR2" s="8">
        <v>5</v>
      </c>
      <c r="AS2" s="8">
        <v>6</v>
      </c>
      <c r="AT2" s="8">
        <v>7</v>
      </c>
      <c r="AU2" s="8">
        <v>1</v>
      </c>
      <c r="AV2" s="8">
        <v>2</v>
      </c>
      <c r="AW2" s="8">
        <v>3</v>
      </c>
      <c r="AX2" s="8">
        <v>4</v>
      </c>
      <c r="AY2" s="8">
        <v>5</v>
      </c>
      <c r="AZ2" s="8">
        <v>6</v>
      </c>
      <c r="BA2" s="10">
        <v>7</v>
      </c>
    </row>
    <row r="3" spans="1:53" ht="32.1" customHeight="1" thickBot="1" x14ac:dyDescent="0.3">
      <c r="A3" s="11" t="s">
        <v>24</v>
      </c>
      <c r="B3" s="12"/>
      <c r="C3" s="33">
        <f>AVERAGE(C4,C10,C16,C22,C28)</f>
        <v>0</v>
      </c>
      <c r="D3" s="13"/>
      <c r="E3" s="22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3"/>
    </row>
    <row r="4" spans="1:53" ht="15" customHeight="1" x14ac:dyDescent="0.25">
      <c r="A4" s="16" t="s">
        <v>26</v>
      </c>
      <c r="B4" s="17"/>
      <c r="C4" s="34">
        <f>IF(C5="","",AVERAGE(C5:C9))</f>
        <v>0</v>
      </c>
      <c r="D4" s="17"/>
      <c r="E4" s="40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51"/>
    </row>
    <row r="5" spans="1:53" ht="15" customHeight="1" x14ac:dyDescent="0.25">
      <c r="A5" s="14" t="s">
        <v>26</v>
      </c>
      <c r="B5" s="18" t="s">
        <v>28</v>
      </c>
      <c r="C5" s="19">
        <v>0</v>
      </c>
      <c r="D5" s="13"/>
      <c r="E5" s="14"/>
      <c r="F5" s="45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38">
        <v>2</v>
      </c>
      <c r="AK5" s="38">
        <v>2</v>
      </c>
      <c r="AL5" s="38">
        <v>2</v>
      </c>
      <c r="AM5" s="38">
        <v>2</v>
      </c>
      <c r="AN5" s="38">
        <v>2</v>
      </c>
      <c r="AO5" s="38">
        <v>2</v>
      </c>
      <c r="AP5" s="38">
        <v>2</v>
      </c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5"/>
    </row>
    <row r="6" spans="1:53" ht="15" customHeight="1" x14ac:dyDescent="0.25">
      <c r="A6" s="14"/>
      <c r="B6" s="18" t="s">
        <v>30</v>
      </c>
      <c r="C6" s="19"/>
      <c r="D6" s="13"/>
      <c r="E6" s="14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5"/>
    </row>
    <row r="7" spans="1:53" ht="15" customHeight="1" x14ac:dyDescent="0.25">
      <c r="A7" s="14"/>
      <c r="B7" s="18"/>
      <c r="C7" s="19"/>
      <c r="D7" s="13"/>
      <c r="E7" s="14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5"/>
    </row>
    <row r="8" spans="1:53" ht="15" customHeight="1" x14ac:dyDescent="0.25">
      <c r="A8" s="14"/>
      <c r="B8" s="18"/>
      <c r="C8" s="19"/>
      <c r="D8" s="13"/>
      <c r="E8" s="14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5"/>
    </row>
    <row r="9" spans="1:53" ht="15" customHeight="1" thickBot="1" x14ac:dyDescent="0.3">
      <c r="A9" s="22"/>
      <c r="B9" s="20"/>
      <c r="C9" s="29"/>
      <c r="D9" s="21"/>
      <c r="E9" s="22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3"/>
    </row>
    <row r="10" spans="1:53" ht="15" customHeight="1" x14ac:dyDescent="0.25">
      <c r="A10" s="16" t="s">
        <v>25</v>
      </c>
      <c r="B10" s="17"/>
      <c r="C10" s="34">
        <f>IF(C11="","",AVERAGE(C11:C15))</f>
        <v>0</v>
      </c>
      <c r="D10" s="17"/>
      <c r="E10" s="41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3"/>
    </row>
    <row r="11" spans="1:53" ht="15" customHeight="1" x14ac:dyDescent="0.25">
      <c r="A11" s="14" t="s">
        <v>25</v>
      </c>
      <c r="B11" s="24" t="s">
        <v>28</v>
      </c>
      <c r="C11" s="19">
        <v>0</v>
      </c>
      <c r="D11" s="13"/>
      <c r="E11" s="14"/>
      <c r="F11" s="45"/>
      <c r="G11" s="45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45"/>
      <c r="AO11" s="13"/>
      <c r="AP11" s="13"/>
      <c r="AQ11" s="38">
        <v>2</v>
      </c>
      <c r="AR11" s="38">
        <v>2</v>
      </c>
      <c r="AS11" s="38">
        <v>2</v>
      </c>
      <c r="AT11" s="13"/>
      <c r="AU11" s="13"/>
      <c r="AV11" s="13"/>
      <c r="AW11" s="13"/>
      <c r="AX11" s="13"/>
      <c r="AY11" s="13"/>
      <c r="AZ11" s="13"/>
      <c r="BA11" s="15"/>
    </row>
    <row r="12" spans="1:53" ht="15" customHeight="1" x14ac:dyDescent="0.25">
      <c r="A12" s="14"/>
      <c r="B12" s="18" t="s">
        <v>30</v>
      </c>
      <c r="C12" s="19"/>
      <c r="D12" s="13"/>
      <c r="E12" s="14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5"/>
    </row>
    <row r="13" spans="1:53" ht="15" customHeight="1" x14ac:dyDescent="0.25">
      <c r="A13" s="14"/>
      <c r="B13" s="18"/>
      <c r="C13" s="19"/>
      <c r="D13" s="13"/>
      <c r="E13" s="14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5"/>
    </row>
    <row r="14" spans="1:53" ht="15" customHeight="1" x14ac:dyDescent="0.25">
      <c r="A14" s="14"/>
      <c r="B14" s="18"/>
      <c r="C14" s="19"/>
      <c r="D14" s="13"/>
      <c r="E14" s="14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5"/>
    </row>
    <row r="15" spans="1:53" ht="15" customHeight="1" thickBot="1" x14ac:dyDescent="0.3">
      <c r="A15" s="22"/>
      <c r="B15" s="20"/>
      <c r="C15" s="29"/>
      <c r="D15" s="21"/>
      <c r="E15" s="2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3"/>
    </row>
    <row r="16" spans="1:53" ht="15" customHeight="1" x14ac:dyDescent="0.25">
      <c r="A16" s="25"/>
      <c r="B16" s="26"/>
      <c r="C16" s="34" t="str">
        <f>IF(C17="","",AVERAGE(C17:C21))</f>
        <v/>
      </c>
      <c r="D16" s="17"/>
      <c r="E16" s="41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3"/>
    </row>
    <row r="17" spans="1:53" ht="15" customHeight="1" x14ac:dyDescent="0.25">
      <c r="A17" s="14"/>
      <c r="B17" s="27"/>
      <c r="C17" s="19"/>
      <c r="D17" s="13"/>
      <c r="E17" s="14"/>
      <c r="F17" s="13"/>
      <c r="G17" s="45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5"/>
    </row>
    <row r="18" spans="1:53" ht="15" customHeight="1" x14ac:dyDescent="0.25">
      <c r="A18" s="14"/>
      <c r="B18" s="27"/>
      <c r="C18" s="19"/>
      <c r="D18" s="13"/>
      <c r="E18" s="14"/>
      <c r="F18" s="13"/>
      <c r="G18" s="45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5"/>
    </row>
    <row r="19" spans="1:53" ht="15" customHeight="1" x14ac:dyDescent="0.25">
      <c r="A19" s="11"/>
      <c r="B19" s="27"/>
      <c r="C19" s="19"/>
      <c r="D19" s="13"/>
      <c r="E19" s="14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5"/>
    </row>
    <row r="20" spans="1:53" ht="15" customHeight="1" x14ac:dyDescent="0.25">
      <c r="A20" s="11"/>
      <c r="B20" s="27"/>
      <c r="C20" s="19"/>
      <c r="D20" s="13"/>
      <c r="E20" s="14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5"/>
    </row>
    <row r="21" spans="1:53" ht="15" customHeight="1" thickBot="1" x14ac:dyDescent="0.3">
      <c r="A21" s="36"/>
      <c r="B21" s="28"/>
      <c r="C21" s="29"/>
      <c r="D21" s="21"/>
      <c r="E21" s="22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3"/>
    </row>
    <row r="22" spans="1:53" ht="15" customHeight="1" x14ac:dyDescent="0.25">
      <c r="A22" s="16"/>
      <c r="B22" s="17"/>
      <c r="C22" s="34" t="str">
        <f>IF(C23="","",AVERAGE(C23:C27))</f>
        <v/>
      </c>
      <c r="D22" s="17"/>
      <c r="E22" s="41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3"/>
    </row>
    <row r="23" spans="1:53" ht="15" customHeight="1" x14ac:dyDescent="0.25">
      <c r="A23" s="14"/>
      <c r="B23" s="18"/>
      <c r="C23" s="19"/>
      <c r="D23" s="13"/>
      <c r="E23" s="14"/>
      <c r="F23" s="13"/>
      <c r="G23" s="13"/>
      <c r="H23" s="45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5"/>
    </row>
    <row r="24" spans="1:53" ht="15" customHeight="1" x14ac:dyDescent="0.25">
      <c r="A24" s="14"/>
      <c r="B24" s="18"/>
      <c r="C24" s="19"/>
      <c r="D24" s="13"/>
      <c r="E24" s="14"/>
      <c r="F24" s="13"/>
      <c r="G24" s="13"/>
      <c r="H24" s="45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5"/>
    </row>
    <row r="25" spans="1:53" ht="15" customHeight="1" x14ac:dyDescent="0.25">
      <c r="A25" s="14"/>
      <c r="B25" s="18"/>
      <c r="C25" s="19"/>
      <c r="D25" s="13"/>
      <c r="E25" s="14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5"/>
    </row>
    <row r="26" spans="1:53" ht="15" customHeight="1" x14ac:dyDescent="0.25">
      <c r="A26" s="14"/>
      <c r="B26" s="18"/>
      <c r="C26" s="19"/>
      <c r="D26" s="13"/>
      <c r="E26" s="14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5"/>
    </row>
    <row r="27" spans="1:53" ht="15" customHeight="1" thickBot="1" x14ac:dyDescent="0.3">
      <c r="A27" s="22"/>
      <c r="B27" s="20"/>
      <c r="C27" s="29"/>
      <c r="D27" s="21"/>
      <c r="E27" s="22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3"/>
    </row>
    <row r="28" spans="1:53" ht="15" customHeight="1" x14ac:dyDescent="0.25">
      <c r="A28" s="16"/>
      <c r="B28" s="17"/>
      <c r="C28" s="34" t="str">
        <f>IF(C29="","",AVERAGE(C29:C33))</f>
        <v/>
      </c>
      <c r="D28" s="17"/>
      <c r="E28" s="41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3"/>
    </row>
    <row r="29" spans="1:53" ht="15" customHeight="1" x14ac:dyDescent="0.25">
      <c r="A29" s="14"/>
      <c r="B29" s="18"/>
      <c r="C29" s="19"/>
      <c r="D29" s="13"/>
      <c r="E29" s="14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5"/>
    </row>
    <row r="30" spans="1:53" ht="15" customHeight="1" x14ac:dyDescent="0.25">
      <c r="A30" s="14"/>
      <c r="B30" s="18"/>
      <c r="C30" s="19"/>
      <c r="D30" s="13"/>
      <c r="E30" s="14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5"/>
    </row>
    <row r="31" spans="1:53" ht="15" customHeight="1" x14ac:dyDescent="0.25">
      <c r="A31" s="14"/>
      <c r="B31" s="18"/>
      <c r="C31" s="19"/>
      <c r="D31" s="13"/>
      <c r="E31" s="14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5"/>
    </row>
    <row r="32" spans="1:53" ht="15" customHeight="1" x14ac:dyDescent="0.25">
      <c r="A32" s="14"/>
      <c r="B32" s="18"/>
      <c r="C32" s="19"/>
      <c r="D32" s="13"/>
      <c r="E32" s="14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5"/>
    </row>
    <row r="33" spans="1:53" ht="15" customHeight="1" thickBot="1" x14ac:dyDescent="0.3">
      <c r="A33" s="22"/>
      <c r="B33" s="20"/>
      <c r="C33" s="29"/>
      <c r="D33" s="21"/>
      <c r="E33" s="22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3"/>
    </row>
    <row r="34" spans="1:53" ht="15" customHeight="1" thickBot="1" x14ac:dyDescent="0.3">
      <c r="A34" s="30"/>
      <c r="B34" s="31"/>
      <c r="C34" s="32"/>
      <c r="D34" s="31"/>
      <c r="E34" s="65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7"/>
    </row>
  </sheetData>
  <sheetProtection formatCells="0" formatColumns="0" formatRows="0" insertColumns="0" insertRows="0" insertHyperlinks="0" deleteColumns="0" deleteRows="0" sort="0" autoFilter="0" pivotTables="0"/>
  <mergeCells count="7">
    <mergeCell ref="Z1:AF1"/>
    <mergeCell ref="AG1:AM1"/>
    <mergeCell ref="AN1:AT1"/>
    <mergeCell ref="AU1:BA1"/>
    <mergeCell ref="E1:K1"/>
    <mergeCell ref="L1:R1"/>
    <mergeCell ref="S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6</vt:i4>
      </vt:variant>
      <vt:variant>
        <vt:lpstr>Navngitte områder</vt:lpstr>
      </vt:variant>
      <vt:variant>
        <vt:i4>60</vt:i4>
      </vt:variant>
    </vt:vector>
  </HeadingPairs>
  <TitlesOfParts>
    <vt:vector size="66" baseType="lpstr">
      <vt:lpstr>Gantt of Gantts</vt:lpstr>
      <vt:lpstr>Admin Gantt</vt:lpstr>
      <vt:lpstr>Design Gantt</vt:lpstr>
      <vt:lpstr>Code production Gantt</vt:lpstr>
      <vt:lpstr>Content Gantt</vt:lpstr>
      <vt:lpstr>Testing Gantt</vt:lpstr>
      <vt:lpstr>Admin1</vt:lpstr>
      <vt:lpstr>Admin1Comp</vt:lpstr>
      <vt:lpstr>Admin2</vt:lpstr>
      <vt:lpstr>Admin2Comp</vt:lpstr>
      <vt:lpstr>Admin3</vt:lpstr>
      <vt:lpstr>Admin3Comp</vt:lpstr>
      <vt:lpstr>Admin4</vt:lpstr>
      <vt:lpstr>Admin4Comp</vt:lpstr>
      <vt:lpstr>Admin5</vt:lpstr>
      <vt:lpstr>Admin5Comp</vt:lpstr>
      <vt:lpstr>AdminComplete</vt:lpstr>
      <vt:lpstr>AdminName</vt:lpstr>
      <vt:lpstr>Code1</vt:lpstr>
      <vt:lpstr>Code1Comp</vt:lpstr>
      <vt:lpstr>Code2</vt:lpstr>
      <vt:lpstr>Code2Comp</vt:lpstr>
      <vt:lpstr>Code3</vt:lpstr>
      <vt:lpstr>Code3Comp</vt:lpstr>
      <vt:lpstr>Code4</vt:lpstr>
      <vt:lpstr>Code4Comp</vt:lpstr>
      <vt:lpstr>Code5</vt:lpstr>
      <vt:lpstr>Code5Comp</vt:lpstr>
      <vt:lpstr>CodeComplete</vt:lpstr>
      <vt:lpstr>CodeName</vt:lpstr>
      <vt:lpstr>Cont1Comp</vt:lpstr>
      <vt:lpstr>Cont2Comp</vt:lpstr>
      <vt:lpstr>Cont3Comp</vt:lpstr>
      <vt:lpstr>Cont4Comp</vt:lpstr>
      <vt:lpstr>Cont5Comp</vt:lpstr>
      <vt:lpstr>Content1</vt:lpstr>
      <vt:lpstr>Content2</vt:lpstr>
      <vt:lpstr>Content3</vt:lpstr>
      <vt:lpstr>Content4</vt:lpstr>
      <vt:lpstr>Content5</vt:lpstr>
      <vt:lpstr>ContentComplete</vt:lpstr>
      <vt:lpstr>ContentName</vt:lpstr>
      <vt:lpstr>Des1Comp</vt:lpstr>
      <vt:lpstr>Des2Comp</vt:lpstr>
      <vt:lpstr>Des3Comp</vt:lpstr>
      <vt:lpstr>Des4Comp</vt:lpstr>
      <vt:lpstr>Des5Comp</vt:lpstr>
      <vt:lpstr>Design1</vt:lpstr>
      <vt:lpstr>Design2</vt:lpstr>
      <vt:lpstr>Design3</vt:lpstr>
      <vt:lpstr>Design4</vt:lpstr>
      <vt:lpstr>Design5</vt:lpstr>
      <vt:lpstr>DesignComplete</vt:lpstr>
      <vt:lpstr>DesignName</vt:lpstr>
      <vt:lpstr>Testing1</vt:lpstr>
      <vt:lpstr>Testing1Comp</vt:lpstr>
      <vt:lpstr>Testing2</vt:lpstr>
      <vt:lpstr>Testing2Comp</vt:lpstr>
      <vt:lpstr>Testing3</vt:lpstr>
      <vt:lpstr>Testing3Comp</vt:lpstr>
      <vt:lpstr>Testing4</vt:lpstr>
      <vt:lpstr>Testing4Comp</vt:lpstr>
      <vt:lpstr>Testing5</vt:lpstr>
      <vt:lpstr>Testing5Comp</vt:lpstr>
      <vt:lpstr>TestingComplete</vt:lpstr>
      <vt:lpstr>TestingName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André Breivik</dc:creator>
  <cp:lastModifiedBy>Finn André Breivik</cp:lastModifiedBy>
  <cp:lastPrinted>2020-03-04T19:57:32Z</cp:lastPrinted>
  <dcterms:created xsi:type="dcterms:W3CDTF">2015-06-05T18:19:34Z</dcterms:created>
  <dcterms:modified xsi:type="dcterms:W3CDTF">2020-03-08T11:35:08Z</dcterms:modified>
</cp:coreProperties>
</file>