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il&amp;Gas" sheetId="1" r:id="rId4"/>
    <sheet state="visible" name="Coal" sheetId="2" r:id="rId5"/>
    <sheet state="visible" name="Harvest Oil&amp;Gas" sheetId="3" r:id="rId6"/>
    <sheet state="visible" name="Harvest Coal" sheetId="4" r:id="rId7"/>
    <sheet state="visible" name="Harvest Combined" sheetId="5" r:id="rId8"/>
    <sheet state="visible" name="Emissions factors" sheetId="6" r:id="rId9"/>
    <sheet state="visible" name="Production share" sheetId="7" r:id="rId10"/>
    <sheet state="visible" name="Full Carbon Bombs List" sheetId="8" r:id="rId11"/>
    <sheet state="hidden" name="New O&amp;G Carbon Bomb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16">
      <text>
        <t xml:space="preserve">kjell, can you find out if these are reserve or resource figures? They.re not in our data.
	-Ryan Driskell Tate</t>
      </text>
    </comment>
  </commentList>
</comments>
</file>

<file path=xl/sharedStrings.xml><?xml version="1.0" encoding="utf-8"?>
<sst xmlns="http://schemas.openxmlformats.org/spreadsheetml/2006/main" count="6304" uniqueCount="685">
  <si>
    <t>Potential emissions</t>
  </si>
  <si>
    <t>Total (mboe)</t>
  </si>
  <si>
    <t>Oil (mbbl)</t>
  </si>
  <si>
    <t>NGLs (mbbl)</t>
  </si>
  <si>
    <t>Gas (bcm)</t>
  </si>
  <si>
    <t>New</t>
  </si>
  <si>
    <t>Project</t>
  </si>
  <si>
    <t>Country</t>
  </si>
  <si>
    <t>Gt CO2</t>
  </si>
  <si>
    <t>Production</t>
  </si>
  <si>
    <t>Resources</t>
  </si>
  <si>
    <t>Emissions factor</t>
  </si>
  <si>
    <t>Condensate Production</t>
  </si>
  <si>
    <t>Condensate Resources</t>
  </si>
  <si>
    <t>NGL Production</t>
  </si>
  <si>
    <t>NGL Resources</t>
  </si>
  <si>
    <t>Sum Production</t>
  </si>
  <si>
    <t>Sum Resources</t>
  </si>
  <si>
    <t>Upper Zakum</t>
  </si>
  <si>
    <t>United Arab Emirates</t>
  </si>
  <si>
    <t>Bu Hasa</t>
  </si>
  <si>
    <t>Bab</t>
  </si>
  <si>
    <t>Lower Zakum</t>
  </si>
  <si>
    <t>Umm Shaif/Nasr</t>
  </si>
  <si>
    <t>Bab (Gasco)</t>
  </si>
  <si>
    <t>Asab</t>
  </si>
  <si>
    <t>Vaca Muerta Shale</t>
  </si>
  <si>
    <t>Argentina</t>
  </si>
  <si>
    <t>*</t>
  </si>
  <si>
    <t>Goldwyer Shale</t>
  </si>
  <si>
    <t>Australia</t>
  </si>
  <si>
    <t>Gorgon LNG T1-T3</t>
  </si>
  <si>
    <t>Velkerri Shale</t>
  </si>
  <si>
    <t>ACG (Azeri-Chirag-Guneshli Deep Water)</t>
  </si>
  <si>
    <t>Azerbaijan</t>
  </si>
  <si>
    <t>Central Arabian Offshore</t>
  </si>
  <si>
    <t>Bahrain</t>
  </si>
  <si>
    <t>Santos Offshore</t>
  </si>
  <si>
    <t>Brazil</t>
  </si>
  <si>
    <t>Llandovery Shale</t>
  </si>
  <si>
    <t>Buzios (x-Franco)</t>
  </si>
  <si>
    <t>Irati Shale</t>
  </si>
  <si>
    <t>Lula (X-Tupi)</t>
  </si>
  <si>
    <t>Parnaiba Onshore</t>
  </si>
  <si>
    <t>Libra</t>
  </si>
  <si>
    <t>Candeias Shale</t>
  </si>
  <si>
    <t>Campos Offshore</t>
  </si>
  <si>
    <t>Mero (Libra NW)</t>
  </si>
  <si>
    <t>Montney Play</t>
  </si>
  <si>
    <t>Canada</t>
  </si>
  <si>
    <t>Spirit River (Notikewin, Falher, Wilrich)</t>
  </si>
  <si>
    <t>Horizon Oil Sands Project</t>
  </si>
  <si>
    <t>Kearl</t>
  </si>
  <si>
    <t>Duvernay</t>
  </si>
  <si>
    <t>Athabasca Oil Sands Project</t>
  </si>
  <si>
    <t>Christina Lake</t>
  </si>
  <si>
    <t>Liard Shale</t>
  </si>
  <si>
    <t>Syncrude Mildred Lake/Aurora</t>
  </si>
  <si>
    <t>Longmaxi Shale</t>
  </si>
  <si>
    <t>China</t>
  </si>
  <si>
    <t>Changqing</t>
  </si>
  <si>
    <t>Daqing</t>
  </si>
  <si>
    <t>Cambrian/Silurian Marine Shale</t>
  </si>
  <si>
    <t>Longmaxi Shale (Sichuan/Changyu)</t>
  </si>
  <si>
    <t>Tarim (CNPC)</t>
  </si>
  <si>
    <t>Southeast Uplift Onshore Heilongjiang Province</t>
  </si>
  <si>
    <t>Shengli</t>
  </si>
  <si>
    <t>Oil shale China</t>
  </si>
  <si>
    <t>Xinjiang (CNPC)</t>
  </si>
  <si>
    <t>Central Uplift Onshore Xinjiang Uygur Autonomous Region</t>
  </si>
  <si>
    <t>La Luna Shale</t>
  </si>
  <si>
    <t>Colombia</t>
  </si>
  <si>
    <t>Tannezuft Shale</t>
  </si>
  <si>
    <t>Algeria</t>
  </si>
  <si>
    <t>Hassi R'Mel (Domestic)</t>
  </si>
  <si>
    <t>Hassi Messaoud</t>
  </si>
  <si>
    <t>Bowland Shale</t>
  </si>
  <si>
    <t>United Kingdom</t>
  </si>
  <si>
    <t>Kronprins Christian Offshore</t>
  </si>
  <si>
    <t>Denmark</t>
  </si>
  <si>
    <t>Greater Turbot (Stabroek)</t>
  </si>
  <si>
    <t>Guyana</t>
  </si>
  <si>
    <t>Greater Liza (Liza)</t>
  </si>
  <si>
    <t>East Natuna (x-Natuna D-Alpha)</t>
  </si>
  <si>
    <t>Indonesia</t>
  </si>
  <si>
    <t>Leviathan</t>
  </si>
  <si>
    <t>Israel</t>
  </si>
  <si>
    <t>Barail Shale</t>
  </si>
  <si>
    <t>India</t>
  </si>
  <si>
    <t>Rumaila North &amp; South</t>
  </si>
  <si>
    <t>Iraq</t>
  </si>
  <si>
    <t>Qurna West</t>
  </si>
  <si>
    <t>Baghdad East</t>
  </si>
  <si>
    <t>Central Arabian Onshore</t>
  </si>
  <si>
    <t>Majnoon</t>
  </si>
  <si>
    <t>Zubair</t>
  </si>
  <si>
    <t>Qurna West-2</t>
  </si>
  <si>
    <t>Halfayah</t>
  </si>
  <si>
    <t>Nahr bin Umar</t>
  </si>
  <si>
    <t>Ratawi</t>
  </si>
  <si>
    <t>Basrah Gas project</t>
  </si>
  <si>
    <t>Marun</t>
  </si>
  <si>
    <t>Iran</t>
  </si>
  <si>
    <t>Azadegan</t>
  </si>
  <si>
    <t>Ahwaz Asmari</t>
  </si>
  <si>
    <t>Gachsaran</t>
  </si>
  <si>
    <t>Agha Jari</t>
  </si>
  <si>
    <t>Ahwaz Bangestan</t>
  </si>
  <si>
    <t>Pazanan</t>
  </si>
  <si>
    <t>South Pars (Phases 9-10) dry gas</t>
  </si>
  <si>
    <t>Kish Gas Project</t>
  </si>
  <si>
    <t>Pars Southwest</t>
  </si>
  <si>
    <t>South Pars (Phases 4-5) dry gas</t>
  </si>
  <si>
    <t>Mansouri Bangestan</t>
  </si>
  <si>
    <t>South Pars (Phases 22-24)</t>
  </si>
  <si>
    <t>South Pars (Phases 20-21)</t>
  </si>
  <si>
    <t>South Pars (Phases 2-3) dry gas</t>
  </si>
  <si>
    <t>Greater Burgan</t>
  </si>
  <si>
    <t>Kuwait</t>
  </si>
  <si>
    <t>Project Kuwait</t>
  </si>
  <si>
    <t>Kashagan</t>
  </si>
  <si>
    <t>Kazakhstan</t>
  </si>
  <si>
    <t>Tengiz</t>
  </si>
  <si>
    <t>Carboniferous Shale</t>
  </si>
  <si>
    <t>Karachaganak</t>
  </si>
  <si>
    <t>Sirte Shale</t>
  </si>
  <si>
    <t>Libya</t>
  </si>
  <si>
    <t>El Sharara</t>
  </si>
  <si>
    <t>Eagle Ford Shale</t>
  </si>
  <si>
    <t>Mexico</t>
  </si>
  <si>
    <t>Gulf Deepwater Offshore</t>
  </si>
  <si>
    <t>Ku-Maloob-Zaap Project</t>
  </si>
  <si>
    <t>Yucatan Platform Offshore</t>
  </si>
  <si>
    <t>MZLNG Joint Development (T1-T2)</t>
  </si>
  <si>
    <t>Mozambique</t>
  </si>
  <si>
    <t>Area-1 Future Phases</t>
  </si>
  <si>
    <t>Area 1 LNG (T1&amp;T2)</t>
  </si>
  <si>
    <t>NLNG Base Project</t>
  </si>
  <si>
    <t>Nigeria</t>
  </si>
  <si>
    <t>Troll</t>
  </si>
  <si>
    <t>Norway</t>
  </si>
  <si>
    <t>Johan Sverdrup</t>
  </si>
  <si>
    <t>Khafji</t>
  </si>
  <si>
    <t>Kuwait-Saudi-Arabia-Neutral Zone</t>
  </si>
  <si>
    <t>Sembar Shale</t>
  </si>
  <si>
    <t>Pakistan</t>
  </si>
  <si>
    <t>Lublin Basin Silurian Shale</t>
  </si>
  <si>
    <t>Poland</t>
  </si>
  <si>
    <t>North Field</t>
  </si>
  <si>
    <t>Qatar</t>
  </si>
  <si>
    <t>North Field C LNG</t>
  </si>
  <si>
    <t>North Field E</t>
  </si>
  <si>
    <t>QatarGas LNG T8-T11 (NFE-East)</t>
  </si>
  <si>
    <t>Barzan</t>
  </si>
  <si>
    <t>Qatargas 2 LNG T4-T5</t>
  </si>
  <si>
    <t>QatarGas LNG T12-T13 (NFE-South)</t>
  </si>
  <si>
    <t>Dolphin</t>
  </si>
  <si>
    <t>Rasgas 2 LNG T3-T5</t>
  </si>
  <si>
    <t>Rasgas 3 LNG T6-T7</t>
  </si>
  <si>
    <t>QatarGas 1 LNG T1-T3</t>
  </si>
  <si>
    <t>Al Khaleej Gas project</t>
  </si>
  <si>
    <t>Bovanenkovo Zone (Yamal Megaproject)</t>
  </si>
  <si>
    <t>Russian Federation</t>
  </si>
  <si>
    <t>Gazprom dobycha Yamburg</t>
  </si>
  <si>
    <t>Tunguska Basin CBM</t>
  </si>
  <si>
    <t>Shtokman</t>
  </si>
  <si>
    <t>Urengoyskoye</t>
  </si>
  <si>
    <t>Kuznetsk Depression (Kuzbass) CBM</t>
  </si>
  <si>
    <t>Yuganskneftegaz</t>
  </si>
  <si>
    <t>Eastern Gas Program</t>
  </si>
  <si>
    <t>West Siberia Offshore</t>
  </si>
  <si>
    <t>Lensky Basin CBM</t>
  </si>
  <si>
    <t>Timan - Pechora Basin Offshore</t>
  </si>
  <si>
    <t>Tambey Zone (Yamal Megaproject)</t>
  </si>
  <si>
    <t>Timan - Pechora Basin Onshore</t>
  </si>
  <si>
    <t>Samotlorneftegaz (TNK-BP)</t>
  </si>
  <si>
    <t>Leningradskoye (Kara Sea)</t>
  </si>
  <si>
    <t>Gazprom dobycha Orenburg</t>
  </si>
  <si>
    <t>Arctic LNG 2 T1-3</t>
  </si>
  <si>
    <t>Volga - Urals Onshore</t>
  </si>
  <si>
    <t>Romashkino</t>
  </si>
  <si>
    <t>Rusanovskoye (Kara Sea)</t>
  </si>
  <si>
    <t>Gazprom dobycha Nadym</t>
  </si>
  <si>
    <t>Taymyr Basin CBM</t>
  </si>
  <si>
    <t>North Kara Sea Offshore</t>
  </si>
  <si>
    <t>West Siberia Onshore</t>
  </si>
  <si>
    <t>SeverEnergia Project</t>
  </si>
  <si>
    <t>Ghawar Uthmaniyah</t>
  </si>
  <si>
    <t>Saudi-Arabia</t>
  </si>
  <si>
    <t>Safaniya</t>
  </si>
  <si>
    <t>Khurais project</t>
  </si>
  <si>
    <t>Ghawar Haradh</t>
  </si>
  <si>
    <t>Ghawar Shedgum</t>
  </si>
  <si>
    <t>Qatif project</t>
  </si>
  <si>
    <t>Manifa (redevelop)</t>
  </si>
  <si>
    <t>Ghawar Hawiyah</t>
  </si>
  <si>
    <t>Shaybah</t>
  </si>
  <si>
    <t>Berri</t>
  </si>
  <si>
    <t>Zuluf (CR in field)</t>
  </si>
  <si>
    <t>Zuluf</t>
  </si>
  <si>
    <t>Khursaniyah</t>
  </si>
  <si>
    <t>Ghawar Ain Dar N</t>
  </si>
  <si>
    <t>Marjan</t>
  </si>
  <si>
    <t>Safaniya YTF Concession</t>
  </si>
  <si>
    <t>Zuluf (expansion)</t>
  </si>
  <si>
    <t>Abqaiq</t>
  </si>
  <si>
    <t>Ghawar Ain Dar S</t>
  </si>
  <si>
    <t>Sudair Shale</t>
  </si>
  <si>
    <t>Harmaliyah</t>
  </si>
  <si>
    <t>Tanf Shale</t>
  </si>
  <si>
    <t>Syria</t>
  </si>
  <si>
    <t>Yolotan (Iolotan) South</t>
  </si>
  <si>
    <t>Turkmenistan</t>
  </si>
  <si>
    <t>Yashlar Vostochnyy (East)</t>
  </si>
  <si>
    <t>Dovletabad-Donmez</t>
  </si>
  <si>
    <t>Tanzanian Coastal Offshore</t>
  </si>
  <si>
    <t>Tanzania</t>
  </si>
  <si>
    <t>Menilite Shale</t>
  </si>
  <si>
    <t>Ukraine</t>
  </si>
  <si>
    <t>Permian Delaware Tight</t>
  </si>
  <si>
    <t>United States</t>
  </si>
  <si>
    <t>Marcellus Shale</t>
  </si>
  <si>
    <t>Permian Midland Tight</t>
  </si>
  <si>
    <t>Haynesville/Bossier Shale</t>
  </si>
  <si>
    <t>Utica Shale</t>
  </si>
  <si>
    <t>Bakken Shale</t>
  </si>
  <si>
    <t>DJ Basin Tight Oil</t>
  </si>
  <si>
    <t>Western Gulf Province_Texas</t>
  </si>
  <si>
    <t>Woodford Shale</t>
  </si>
  <si>
    <t>PRB Tight Oil</t>
  </si>
  <si>
    <t>Chukchi Sea Offshore</t>
  </si>
  <si>
    <t>Meramec Shale</t>
  </si>
  <si>
    <t>Permian Conventional_Texas</t>
  </si>
  <si>
    <t>North Slope Onshore</t>
  </si>
  <si>
    <t>Anadarko Shelf_Oklahoma</t>
  </si>
  <si>
    <t>Baltimore Canyon Offshore</t>
  </si>
  <si>
    <t>Austin Chalk Tight</t>
  </si>
  <si>
    <t>Barnett Shale</t>
  </si>
  <si>
    <t>Beaufort Sea Offshore</t>
  </si>
  <si>
    <t>Gulf Coast Centre Offshore</t>
  </si>
  <si>
    <t>West Florida Offshore</t>
  </si>
  <si>
    <t>Orinoco Joint Ventures</t>
  </si>
  <si>
    <t>Venezuela</t>
  </si>
  <si>
    <t>Collingham Shale</t>
  </si>
  <si>
    <t>South Africa</t>
  </si>
  <si>
    <t>Total</t>
  </si>
  <si>
    <t>Total Producing Carbon Bombs</t>
  </si>
  <si>
    <t>Total New Carbon Bombs</t>
  </si>
  <si>
    <t>Data source: Rystad, 2020, Production figures for 2019</t>
  </si>
  <si>
    <t>Project Name</t>
  </si>
  <si>
    <t>Potential emissions (GtCO2)</t>
  </si>
  <si>
    <t>Fuel</t>
  </si>
  <si>
    <t>Status</t>
  </si>
  <si>
    <t>Reserves (Million tons)</t>
  </si>
  <si>
    <t>Reserve category name</t>
  </si>
  <si>
    <t>Year</t>
  </si>
  <si>
    <t>Coal type</t>
  </si>
  <si>
    <t>Source</t>
  </si>
  <si>
    <t>Page Number</t>
  </si>
  <si>
    <t>Region/State/Province</t>
  </si>
  <si>
    <t>Coal Basin</t>
  </si>
  <si>
    <t>Production (mtpa)</t>
  </si>
  <si>
    <t>Comments</t>
  </si>
  <si>
    <t>Ensham Coal Mine</t>
  </si>
  <si>
    <t>Coal</t>
  </si>
  <si>
    <t>Operating</t>
  </si>
  <si>
    <t>Recoverable</t>
  </si>
  <si>
    <t>Subbituminous</t>
  </si>
  <si>
    <t>Global Energy Monitor. (2021). Global Coal Mine Tracker [Data set].</t>
  </si>
  <si>
    <t>Hunter Valley North Coal Mine</t>
  </si>
  <si>
    <t>Resource</t>
  </si>
  <si>
    <t>Bituminous (Met)</t>
  </si>
  <si>
    <t>Byerwen Coal Mine</t>
  </si>
  <si>
    <t>Mount Pleasant Coal Mine</t>
  </si>
  <si>
    <t>Bituminous</t>
  </si>
  <si>
    <t>Hunter Valley South Coal Mine</t>
  </si>
  <si>
    <t>https://datagovau.s3.amazonaws.com/bioregionalassessments/BA_ALL/ALL/DATA/Resources/MinesGA_OZMIN_MineralDeposits_v02_20130830/34247a24-d3cf-4a98-bb9d-81671ddb99de.zip</t>
  </si>
  <si>
    <t>n/a (dataset)</t>
  </si>
  <si>
    <t>New South Wales</t>
  </si>
  <si>
    <t>Peak Downs Coal Mine</t>
  </si>
  <si>
    <t>Queensland</t>
  </si>
  <si>
    <t>Blackwater Coal Mine</t>
  </si>
  <si>
    <t>Goonyella-Riverside Coal Mine</t>
  </si>
  <si>
    <t>Loy Yang Coal Mine</t>
  </si>
  <si>
    <t>Yallourn</t>
  </si>
  <si>
    <t>bituminous</t>
  </si>
  <si>
    <t>Victoria</t>
  </si>
  <si>
    <t>n/d</t>
  </si>
  <si>
    <t>Red Hill Coal Project</t>
  </si>
  <si>
    <t>Proposed</t>
  </si>
  <si>
    <t>Wards Well Coal Mine</t>
  </si>
  <si>
    <t>Alpha North Coal Mine</t>
  </si>
  <si>
    <t>Carmichael Coal Project</t>
  </si>
  <si>
    <t>Valeria Coal Mine</t>
  </si>
  <si>
    <t>Wilton and Fairhill Coal Projects</t>
  </si>
  <si>
    <t>Galilee Coal Mine</t>
  </si>
  <si>
    <t>Hutton Coal Mine</t>
  </si>
  <si>
    <t>Olive Downs Coal Mine</t>
  </si>
  <si>
    <t>Saraji East Coal Mine</t>
  </si>
  <si>
    <t>Phulbari Coal Mine</t>
  </si>
  <si>
    <t>Bangladesh</t>
  </si>
  <si>
    <t>Project Motheo</t>
  </si>
  <si>
    <t>Botswana</t>
  </si>
  <si>
    <t>Maritsa Coal Mines</t>
  </si>
  <si>
    <t>Bulgaria</t>
  </si>
  <si>
    <t>Lignite</t>
  </si>
  <si>
    <t>Fording River</t>
  </si>
  <si>
    <t>Reserves</t>
  </si>
  <si>
    <t>coking coal</t>
  </si>
  <si>
    <t>http://cmscontent.nrs.gov.bc.ca/geoscience/PublicationCatalogue/InformationCircular/BCGS_IC2020-01-01.pdf</t>
  </si>
  <si>
    <t>British Columbia</t>
  </si>
  <si>
    <t>Total resource calculated by adding 'Reserves' (Proven + Probable) and 'Resource' (Measured + Indicated + Inferred)</t>
  </si>
  <si>
    <t>Murray River Coal Mine</t>
  </si>
  <si>
    <t>Gething Coal Mine</t>
  </si>
  <si>
    <t>Qingshuiying Coal Mine</t>
  </si>
  <si>
    <t>Sijiazhuang Coal Mine</t>
  </si>
  <si>
    <t>Anthracite</t>
  </si>
  <si>
    <t>Shangyuquan Coal Mine</t>
  </si>
  <si>
    <t>Shaqu No.1 Coal Mine</t>
  </si>
  <si>
    <t>Shahaiji No.1 Coal Mine</t>
  </si>
  <si>
    <t>Gaojiabao Coal Mine</t>
  </si>
  <si>
    <t>Shajihai No.2 Coal Mine</t>
  </si>
  <si>
    <t>Yangjiacun Coal Mine</t>
  </si>
  <si>
    <t>Kouzi East Coal Mine</t>
  </si>
  <si>
    <t>Wangjialing Coal Mine</t>
  </si>
  <si>
    <t>Yili No.4 Coal Mine</t>
  </si>
  <si>
    <t>Hongqingliang Coal Mine</t>
  </si>
  <si>
    <t>Weijiamao Open Pit Mine</t>
  </si>
  <si>
    <t>Dingji Coal Mine</t>
  </si>
  <si>
    <t>Wudong Coal Mine</t>
  </si>
  <si>
    <t>Lijiahao Coal Mine</t>
  </si>
  <si>
    <t>Shicaocun Coal Mine</t>
  </si>
  <si>
    <t>Qingchunta Coal Mine</t>
  </si>
  <si>
    <t>Xiaozhuang Coal Mine</t>
  </si>
  <si>
    <t>Talahao Coal Mine</t>
  </si>
  <si>
    <t>Baishihu Surface Mine</t>
  </si>
  <si>
    <t>Fengjiata Coal Mine</t>
  </si>
  <si>
    <t>Wucaiwan No.1 Surface Mine</t>
  </si>
  <si>
    <t>Gaojialiang No.1 Coal Mine</t>
  </si>
  <si>
    <t>Gaohe Coal Mine</t>
  </si>
  <si>
    <t>Hongshaquan No.1 Coal Mine</t>
  </si>
  <si>
    <t>Ningxia Hongliu Coal Mine</t>
  </si>
  <si>
    <t>Guojiawan Coal Mine</t>
  </si>
  <si>
    <t>Gaotouyao Coal Mine</t>
  </si>
  <si>
    <t>Shanxi Lu'an Gucheng Coal Mine</t>
  </si>
  <si>
    <t>Hanglaiwan Coal Mine</t>
  </si>
  <si>
    <t>Xiaojiawa Coal Mine</t>
  </si>
  <si>
    <t>Wangjiata Coal Mine</t>
  </si>
  <si>
    <t>Huangling No.2 Coal Mine</t>
  </si>
  <si>
    <t>Dafosi Coal Mine</t>
  </si>
  <si>
    <t>Zaoquan Coal Mine</t>
  </si>
  <si>
    <t>Yangquan No.1 Coal Mine</t>
  </si>
  <si>
    <t>Sandaogou Coal Mine</t>
  </si>
  <si>
    <t>Guqiao Coal Mine</t>
  </si>
  <si>
    <t>Sihe Coal Mine</t>
  </si>
  <si>
    <t>Dananhu No.1 Coal Mine</t>
  </si>
  <si>
    <t>Xiaojihan Coal Mine</t>
  </si>
  <si>
    <t>Shengli East No.2 Coal Mine</t>
  </si>
  <si>
    <t>Chahasu Coal Mine</t>
  </si>
  <si>
    <t>Majialiang Coal Mine</t>
  </si>
  <si>
    <t>Yushuwan Coal Mine</t>
  </si>
  <si>
    <t>Huangyuchuan Coal Mine</t>
  </si>
  <si>
    <t>Dongzhouyao Coal Mine</t>
  </si>
  <si>
    <t>Longwanggou Coal Mine</t>
  </si>
  <si>
    <t>Tongxin Coal Mine</t>
  </si>
  <si>
    <t>Xiwan Surface Coal Mine</t>
  </si>
  <si>
    <t>Zhangjiamao Coal Mine</t>
  </si>
  <si>
    <t>Liuzhuang Coal Mine</t>
  </si>
  <si>
    <t>Menkeqing Coal Mine</t>
  </si>
  <si>
    <t>Meihuajing Coal Mine</t>
  </si>
  <si>
    <t>Shigetai Coal Mine</t>
  </si>
  <si>
    <t>Global Energy Monitor. (2021). Global Coal Mine Tracker (Version No 1) [Data set].</t>
  </si>
  <si>
    <t>Yangchangwan No.1 Well Coal Mine</t>
  </si>
  <si>
    <t>Zhangji Coal Mine</t>
  </si>
  <si>
    <t>Hulusu Coal Mine</t>
  </si>
  <si>
    <t>Baode Coal Mine</t>
  </si>
  <si>
    <t>Tashan Coal Mine</t>
  </si>
  <si>
    <t>Hongqinghe Coal Mine</t>
  </si>
  <si>
    <t>Xiaobaodang No.1 Coal Mine</t>
  </si>
  <si>
    <t>Hongliulin Coal Mine</t>
  </si>
  <si>
    <t>Buliangou Coal Mine</t>
  </si>
  <si>
    <t>Huojitu Well Of Daliuta Coal Mine</t>
  </si>
  <si>
    <t>Shangwan Coal Mine</t>
  </si>
  <si>
    <t>Halagou Coal Mine</t>
  </si>
  <si>
    <t>Ningtiaota Coal Mine</t>
  </si>
  <si>
    <t>Jinjie Coal Mine</t>
  </si>
  <si>
    <t>Suancigou Coal Mine</t>
  </si>
  <si>
    <t>Daliuta Coal Mine</t>
  </si>
  <si>
    <t>Buertai Coal Mine</t>
  </si>
  <si>
    <t>Pingshuo East Coal Mine</t>
  </si>
  <si>
    <t>Baiyinhua No.3 Surface Mine</t>
  </si>
  <si>
    <t>Yimin Surface Coal Mine</t>
  </si>
  <si>
    <t>Antaibao Surface Mine</t>
  </si>
  <si>
    <t>Shenhua Bulianta Coal Mine</t>
  </si>
  <si>
    <t>Anjialing Open-Pit Mine</t>
  </si>
  <si>
    <t>Shenhua Heidaigou Surface Coal Mine</t>
  </si>
  <si>
    <t>Haerwusu Surface Mine</t>
  </si>
  <si>
    <t>Shenhua Baorixile Surface Coal Mine</t>
  </si>
  <si>
    <t>Dahaize Coal Mine</t>
  </si>
  <si>
    <t>Jiangjun Gebi No.2 Coal Mine</t>
  </si>
  <si>
    <t>Balasu Coal Mine</t>
  </si>
  <si>
    <t>Baijia Haizi Coal Mine</t>
  </si>
  <si>
    <t>Xinwen Ili No.1 Coal Mine</t>
  </si>
  <si>
    <t>Shilawusu Coal Mine</t>
  </si>
  <si>
    <t>Yingpanhao Coal Mine</t>
  </si>
  <si>
    <t>Dananhu No. 7 Coal Mine</t>
  </si>
  <si>
    <t>Zhundong Surface Mine</t>
  </si>
  <si>
    <t>Qinghua No.7 Coal Mine</t>
  </si>
  <si>
    <t>Shaanxi Caojiatan Coal Mine</t>
  </si>
  <si>
    <t>Wucaiwan No.1 Coal Mine</t>
  </si>
  <si>
    <t>Hetaoyu Coal Mine</t>
  </si>
  <si>
    <t>Taran Gaole Coal Mine</t>
  </si>
  <si>
    <t>Dalaihushuo Coal Mine</t>
  </si>
  <si>
    <t>Dananhu West No.2 Coal Mine</t>
  </si>
  <si>
    <t>Shitoumei No.1 Coal Mine</t>
  </si>
  <si>
    <t>Xinzhuang Coal Mine</t>
  </si>
  <si>
    <t>Inner Mongolia Erlintu Coal Mine</t>
  </si>
  <si>
    <t>Jinjitan Coal Mine</t>
  </si>
  <si>
    <t>Pangpangta Coal Mine</t>
  </si>
  <si>
    <t>Guojiatan Coal Mine</t>
  </si>
  <si>
    <t>Boli Coal Mine</t>
  </si>
  <si>
    <t>Xiaobaodang No.2 Coal Mine</t>
  </si>
  <si>
    <t>Zhaoshipan Coal Mine</t>
  </si>
  <si>
    <t>Madaotou Coal Mine</t>
  </si>
  <si>
    <t>Chagannur No.1 Coal Mine</t>
  </si>
  <si>
    <t>Muduchaideng Coal Mine</t>
  </si>
  <si>
    <t>Qiyuan Coal Mine</t>
  </si>
  <si>
    <t>Nalin River No.2 Coal Mine</t>
  </si>
  <si>
    <t>Shengli No.1 Open-Pit Coal Mine</t>
  </si>
  <si>
    <t>Yadian Coal Mine</t>
  </si>
  <si>
    <t>Taohe Coal Mine</t>
  </si>
  <si>
    <t>Sanjiao No.1 Coal Mine</t>
  </si>
  <si>
    <t>Zhong Yu Coal Mine</t>
  </si>
  <si>
    <t>Mengcun Coal Mine</t>
  </si>
  <si>
    <t>Wenjiazhuang Coal Mine</t>
  </si>
  <si>
    <t>Yuwang No.1 Coal Mine</t>
  </si>
  <si>
    <t>Baiyanghe Coal Mine</t>
  </si>
  <si>
    <t>Xinjiang Hongshan Coal Mine</t>
  </si>
  <si>
    <t>Talike District No. 2 Coal Mine</t>
  </si>
  <si>
    <t>Changcheng No.3 Coal Mine</t>
  </si>
  <si>
    <t>Wangwa Coal Mine</t>
  </si>
  <si>
    <t>Ba Leng Coal Mine</t>
  </si>
  <si>
    <t>Longwan Coal Mine</t>
  </si>
  <si>
    <t>Shanxi Dongda Coal Mine</t>
  </si>
  <si>
    <t>Hongshuliang Coal Mine</t>
  </si>
  <si>
    <t>West Well of Faer Second Coal Mine</t>
  </si>
  <si>
    <t>Pribbenow Coal Mine</t>
  </si>
  <si>
    <t>El Descanso Coal Mine</t>
  </si>
  <si>
    <t>Cerrejón Coal Mine</t>
  </si>
  <si>
    <t>Marketable Reserves</t>
  </si>
  <si>
    <t>https://www.bhp.com/-/media/documents/investors/annual-reports/2020/200915_bhpannualreport2020.pdf</t>
  </si>
  <si>
    <t>https://www.bhp.com/-/media/documents/investors/annual-reports/2019/bhpannualreport2019.pdf</t>
  </si>
  <si>
    <t>BP owns 33% of the mine and reports one third of its reserves.</t>
  </si>
  <si>
    <t>San Juan Coal Mine</t>
  </si>
  <si>
    <t>Garzweiler Coal Mine</t>
  </si>
  <si>
    <t>Germany</t>
  </si>
  <si>
    <t>Hambach Coal Mine</t>
  </si>
  <si>
    <t>https://www.ecologic.eu/sites/files/publication/2019/3537-kohlereader_englisch-final.pdf</t>
  </si>
  <si>
    <t>North-Rhine Westphalia</t>
  </si>
  <si>
    <t>Rhineland Coalfields</t>
  </si>
  <si>
    <t>West Macedonia Lignite Centre (WMLC)</t>
  </si>
  <si>
    <t>Greece</t>
  </si>
  <si>
    <t>Kaniha Coal Mine</t>
  </si>
  <si>
    <t>Rajmahal Coal Mine</t>
  </si>
  <si>
    <t>Talaipalli Coal Mine</t>
  </si>
  <si>
    <t>Moher Amlohri Coal Mine</t>
  </si>
  <si>
    <t>Lakhanpur Coal Mine</t>
  </si>
  <si>
    <t>Dipka Coal Mine</t>
  </si>
  <si>
    <t>Gevra Coal Mine</t>
  </si>
  <si>
    <t>Kusmunda Coal Mine</t>
  </si>
  <si>
    <t>Siarmal Coal Mine</t>
  </si>
  <si>
    <t>Kerandari BC</t>
  </si>
  <si>
    <t>Geological Reserves</t>
  </si>
  <si>
    <t>http://www.coalcontroller.gov.in/writereaddata/files/download/coaldirectory/CoalDirectory2018-19.pdf</t>
  </si>
  <si>
    <t>Jharkhand</t>
  </si>
  <si>
    <t>Integrated Belpahar, Lakhanpur, Lilari Coal Mine</t>
  </si>
  <si>
    <t>Balaram Coal Mine</t>
  </si>
  <si>
    <t>Gare Pelma Sector II</t>
  </si>
  <si>
    <t>Extractable Reserves</t>
  </si>
  <si>
    <t>Chhattisgarh</t>
  </si>
  <si>
    <t>Banhardih</t>
  </si>
  <si>
    <t>Bankui</t>
  </si>
  <si>
    <t>http://www.coalcontroller.gov.in/writereaddata/files/download/coaldirectory/CoalDirectory2016-17.pdf</t>
  </si>
  <si>
    <t>Orissa</t>
  </si>
  <si>
    <t>Mandakini B</t>
  </si>
  <si>
    <t>http://environmentclearance.nic.in/writereaddata/Online/TOR/22_Feb_2019_1900473301BRPYEH7Pre-feasibilityReport_MandakiniCoalBlock22_02_2019.pdf</t>
  </si>
  <si>
    <t>Saharpur Jamarpani</t>
  </si>
  <si>
    <t>MHU Coal Mine</t>
  </si>
  <si>
    <t>Indexim Coalindo Coal Mine</t>
  </si>
  <si>
    <t>PTBA Coal Mines</t>
  </si>
  <si>
    <t>BIB Coal Mine</t>
  </si>
  <si>
    <t>Marketable</t>
  </si>
  <si>
    <t>Pasir Coal Mine</t>
  </si>
  <si>
    <t>Tutupan Coal Mine</t>
  </si>
  <si>
    <t>KPC Operation Coal Mine</t>
  </si>
  <si>
    <t>GAM Coal Mine</t>
  </si>
  <si>
    <t>Pakar North Coal Mine</t>
  </si>
  <si>
    <t>Borly Coal Mines</t>
  </si>
  <si>
    <t>Shubarkol Coal Mine</t>
  </si>
  <si>
    <t>Bogatyr Coal Mine</t>
  </si>
  <si>
    <t>Tavan Tolgoi Coal Mine</t>
  </si>
  <si>
    <t>Mongolia</t>
  </si>
  <si>
    <t>Zambezi Coal Mine</t>
  </si>
  <si>
    <t>Chirodzi Coal Mine</t>
  </si>
  <si>
    <t>Revuboe Coal Mine</t>
  </si>
  <si>
    <t>Saebyol Coal Mining Complex</t>
  </si>
  <si>
    <t>North Korea</t>
  </si>
  <si>
    <t>Thar Coal Mine</t>
  </si>
  <si>
    <t>Erkovetskiy Coal Mine</t>
  </si>
  <si>
    <t>Stepnoy Coal Mine</t>
  </si>
  <si>
    <t>Listvianskaya Coal Mine</t>
  </si>
  <si>
    <t>Raspadskaya Coal Mine</t>
  </si>
  <si>
    <t>Proved and Probable Reserves</t>
  </si>
  <si>
    <t>https://ar2020.evraz.com/en/additional-information/data-on-mineral-reserves</t>
  </si>
  <si>
    <t>Pereyaslovskiy Coal Mine</t>
  </si>
  <si>
    <t>Elegest Coal Mine</t>
  </si>
  <si>
    <t>Arshanovsky Coal Mine</t>
  </si>
  <si>
    <t>Taldinsky Coal Mine</t>
  </si>
  <si>
    <t>Elga Coal Mine</t>
  </si>
  <si>
    <t>https://www.sec.gov/Archives/edgar/data/1302362/000119312513156601/d485907d20f.htm</t>
  </si>
  <si>
    <t>Sakha Republic</t>
  </si>
  <si>
    <t>Elginskoye coal field</t>
  </si>
  <si>
    <t>Beisky-Zapadniy Coal Mine</t>
  </si>
  <si>
    <t>Ulug-Khem Project</t>
  </si>
  <si>
    <t>Sugodinsk-Ogodzhinsky Coal Mine</t>
  </si>
  <si>
    <t>Usinsk-1 Coal Mine</t>
  </si>
  <si>
    <t>Pervomaisky Coal Mine</t>
  </si>
  <si>
    <t>Shurapskaya Coal Mine</t>
  </si>
  <si>
    <t>Inaglinskaya-2 Mine</t>
  </si>
  <si>
    <t>http://www.kolmar.ru/en/activity/production/enterprises/gok-inaglinskiy/index.php?sphrase_id=2755 20.11.2020</t>
  </si>
  <si>
    <t>South Yakutia</t>
  </si>
  <si>
    <t>Kolubara Mine Complex</t>
  </si>
  <si>
    <t>Serbia</t>
  </si>
  <si>
    <t>https://www.srbijadanas.net/wp-content/uploads/2013/01/SerbiaOreDeposits.pdf page 122</t>
  </si>
  <si>
    <t>Grootegeluk Coal Mine</t>
  </si>
  <si>
    <t>Greater Soutpansberg Coal Project</t>
  </si>
  <si>
    <t>Boikarabelo Coal Mine</t>
  </si>
  <si>
    <t>Paardekop Coal Mine</t>
  </si>
  <si>
    <t>New Largo Coal Mine</t>
  </si>
  <si>
    <t>Bernice-Cygnus Coal Mine</t>
  </si>
  <si>
    <t>Afşin-Elbistan Coal Mine</t>
  </si>
  <si>
    <t>Turkey</t>
  </si>
  <si>
    <t>Cumberland Coal Mine</t>
  </si>
  <si>
    <t>Hamilton County Mine No.1</t>
  </si>
  <si>
    <t>Proven and Probable Reserves</t>
  </si>
  <si>
    <t>https://www.arlp.com/mines-facilities/illinois-basin/default.aspx#hamiltoncounty</t>
  </si>
  <si>
    <t>535.1 short tons = 485.43 metric tons</t>
  </si>
  <si>
    <t>MC #1 Coal Mine</t>
  </si>
  <si>
    <t>Black Thunder Coal Mine</t>
  </si>
  <si>
    <t>https://investor.archrsc.com/static-files/089edfb1-21ad-4445-8815-82059686f9b9</t>
  </si>
  <si>
    <t>North Antelope Rochelle Coal Mine</t>
  </si>
  <si>
    <t>https://www.peabodyenergy.com/Peabody/media/MediaLibrary/Investor%20Info/Annual%20Reports/2019Peabody10-K.pdf?ext=.pdf</t>
  </si>
  <si>
    <t>Wyoming</t>
  </si>
  <si>
    <t>Youngs Creek Coal Mine</t>
  </si>
  <si>
    <t>Angren Coal Mine</t>
  </si>
  <si>
    <t>Uzbekistan</t>
  </si>
  <si>
    <t>Sengwe Colliery</t>
  </si>
  <si>
    <t>Zimbabwe</t>
  </si>
  <si>
    <t>https://usea.org/sites/default/files/122013_Coal%20prospects%20in%20Botswana,%20Mozambique,%20Zambia,%20Zimbabwe%20and%20Namibia_ccc228.pdf page 60</t>
  </si>
  <si>
    <t>Total Operating</t>
  </si>
  <si>
    <t>Total Proposed</t>
  </si>
  <si>
    <t>Production 2019</t>
  </si>
  <si>
    <t>Total 2019-2050</t>
  </si>
  <si>
    <t>Resources 2019</t>
  </si>
  <si>
    <t>Remaining resources in 2050</t>
  </si>
  <si>
    <t>Emissions 2019-2050</t>
  </si>
  <si>
    <t>Combined Production (2019-2050)</t>
  </si>
  <si>
    <t>Remaining Resources 2050</t>
  </si>
  <si>
    <t>Harvest Mode Scenarios</t>
  </si>
  <si>
    <t>Production Share (%)</t>
  </si>
  <si>
    <t>Carbon Bombs Scenario</t>
  </si>
  <si>
    <t>2019-2050</t>
  </si>
  <si>
    <t>covering carbon bombs</t>
  </si>
  <si>
    <t>IEA Strict Scenario</t>
  </si>
  <si>
    <t>covering all global coal extration</t>
  </si>
  <si>
    <t>IEA Soft Scenario</t>
  </si>
  <si>
    <t>IEA Harvest Mode Scenarios</t>
  </si>
  <si>
    <t>World Coal Production</t>
  </si>
  <si>
    <t>Mtce</t>
  </si>
  <si>
    <t>Description</t>
  </si>
  <si>
    <t>WEO 2019, Table 5.1</t>
  </si>
  <si>
    <t>Existing Mines</t>
  </si>
  <si>
    <t>WEO 2019, Table 5.13</t>
  </si>
  <si>
    <t>Brownfield Investment</t>
  </si>
  <si>
    <t>Strict Scenario</t>
  </si>
  <si>
    <t>Soft Scenario</t>
  </si>
  <si>
    <t>Output in Mtce</t>
  </si>
  <si>
    <t>2018 Output</t>
  </si>
  <si>
    <t>Steady Decline (% of 2018 production)</t>
  </si>
  <si>
    <t>Annual reduction (Mtce)</t>
  </si>
  <si>
    <t>2018 output</t>
  </si>
  <si>
    <t>Harvest Mode</t>
  </si>
  <si>
    <t>Emissions 2019-2050 (Gt CO2)</t>
  </si>
  <si>
    <t>Oil&amp;Gas</t>
  </si>
  <si>
    <t>Amount</t>
  </si>
  <si>
    <t>Unit</t>
  </si>
  <si>
    <t>Oil &amp; Gas</t>
  </si>
  <si>
    <t>Gas</t>
  </si>
  <si>
    <t>tCO2/TJ</t>
  </si>
  <si>
    <t>Production Gap Report, Table B1</t>
  </si>
  <si>
    <t>TJ/bcm</t>
  </si>
  <si>
    <t>https://www.bp.com/content/dam/bp/business-sites/en/global/corporate/pdfs/energy-economics/statistical-review/bp-stats-review-2020-full-report.pdf</t>
  </si>
  <si>
    <t>Gas emissions factor</t>
  </si>
  <si>
    <t>GtCO2/bcm</t>
  </si>
  <si>
    <t>Oil</t>
  </si>
  <si>
    <t>tCO2/t</t>
  </si>
  <si>
    <t>t/bbl</t>
  </si>
  <si>
    <t>Oil emissions factor</t>
  </si>
  <si>
    <t>GtCO2/million bbl</t>
  </si>
  <si>
    <t>Natural gas liquids</t>
  </si>
  <si>
    <t>TJ/kt</t>
  </si>
  <si>
    <t>Production Gap Report, Table B2</t>
  </si>
  <si>
    <t>kgCO2/TJ</t>
  </si>
  <si>
    <t>Sm3/t</t>
  </si>
  <si>
    <t>https://www.norskpetroleum.no/en/calculator/about-energy-calculator/</t>
  </si>
  <si>
    <t>bbl/m3</t>
  </si>
  <si>
    <t>https://www.bp.com/content/dam/bp/business-sites/en/global/corporate/pdfs/energy-economics/statistical-review/bp-stats-review-2020-full-report.pdf page 64</t>
  </si>
  <si>
    <t>Natural gas liquids emissions factor</t>
  </si>
  <si>
    <t>Coal Emissions Factors</t>
  </si>
  <si>
    <t>GtCO2/million t</t>
  </si>
  <si>
    <t>Coking coal</t>
  </si>
  <si>
    <t>Other bituminous coal</t>
  </si>
  <si>
    <t>Sub-bituminous coal</t>
  </si>
  <si>
    <t>Coal (general)</t>
  </si>
  <si>
    <t>Limits for coal carbon bomb identification</t>
  </si>
  <si>
    <t>Reserves (million tons)</t>
  </si>
  <si>
    <t>GtCO2</t>
  </si>
  <si>
    <t>anthracite</t>
  </si>
  <si>
    <t>coking</t>
  </si>
  <si>
    <t>coal (general)</t>
  </si>
  <si>
    <t>sub-bituminous</t>
  </si>
  <si>
    <t>lignite</t>
  </si>
  <si>
    <t>Global production</t>
  </si>
  <si>
    <t>Carbon bombs production</t>
  </si>
  <si>
    <t>% Share</t>
  </si>
  <si>
    <t>Crude Oil</t>
  </si>
  <si>
    <t>Condensate</t>
  </si>
  <si>
    <t>NGL</t>
  </si>
  <si>
    <t>Refinery Gains</t>
  </si>
  <si>
    <t>Other Liquids</t>
  </si>
  <si>
    <t>Sum Oil &amp; Gas</t>
  </si>
  <si>
    <t>Source: Rystad, Year: 2019, Unit: mboe</t>
  </si>
  <si>
    <t>Source: BGR 2021, Year: 2019, Unit: mt</t>
  </si>
  <si>
    <t>Name</t>
  </si>
  <si>
    <t>Potential emissions (Gt CO2)</t>
  </si>
  <si>
    <t># of Carbon Bombs</t>
  </si>
  <si>
    <t>Potential Emissions</t>
  </si>
  <si>
    <t>Rank</t>
  </si>
  <si>
    <t>%</t>
  </si>
  <si>
    <t>Cumulative %</t>
  </si>
  <si>
    <t>Cumulative GtCO2</t>
  </si>
  <si>
    <t>Total Oil&amp;Gas</t>
  </si>
  <si>
    <t>Total Coal</t>
  </si>
  <si>
    <t>2019 Production (mboe)</t>
  </si>
  <si>
    <t>Total reserves (mboe)</t>
  </si>
  <si>
    <t>Gt CO2 Total</t>
  </si>
  <si>
    <t>RU</t>
  </si>
  <si>
    <t>MZ</t>
  </si>
  <si>
    <t>US</t>
  </si>
  <si>
    <t>IN</t>
  </si>
  <si>
    <t>QA</t>
  </si>
  <si>
    <t>GB</t>
  </si>
  <si>
    <t>CN</t>
  </si>
  <si>
    <t>BR</t>
  </si>
  <si>
    <t>KZ</t>
  </si>
  <si>
    <t>ZA</t>
  </si>
  <si>
    <t>MX</t>
  </si>
  <si>
    <t>ID</t>
  </si>
  <si>
    <t>AU</t>
  </si>
  <si>
    <t>GY</t>
  </si>
  <si>
    <t>NS</t>
  </si>
  <si>
    <t>IR</t>
  </si>
  <si>
    <t>GL</t>
  </si>
  <si>
    <t>CO</t>
  </si>
  <si>
    <t>VE</t>
  </si>
  <si>
    <t>PL</t>
  </si>
  <si>
    <t>UA</t>
  </si>
  <si>
    <t>SA</t>
  </si>
  <si>
    <t>PK</t>
  </si>
  <si>
    <t>LY</t>
  </si>
  <si>
    <t>SY</t>
  </si>
  <si>
    <t>DZ</t>
  </si>
  <si>
    <t>TZ</t>
  </si>
  <si>
    <t>TM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</si>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</sst>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0.0"/>
    <numFmt numFmtId="166" formatCode="0.00000000"/>
    <numFmt numFmtId="167" formatCode="#,##0.0"/>
    <numFmt numFmtId="168" formatCode="0.0000000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>
      <color theme="1"/>
      <name val="Arial"/>
    </font>
    <font>
      <u/>
      <color rgb="FF0000FF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0.0"/>
      <color theme="1"/>
      <name val="Arial"/>
      <scheme val="minor"/>
    </font>
    <font>
      <u/>
      <sz val="10.0"/>
      <color rgb="FF0000FF"/>
    </font>
    <font>
      <u/>
      <sz val="10.0"/>
      <color rgb="FF000000"/>
      <name val="Arial"/>
    </font>
    <font>
      <u/>
      <sz val="10.0"/>
      <color rgb="FF0000FF"/>
      <name val="Arial"/>
    </font>
    <font>
      <color rgb="FF000000"/>
      <name val="Roboto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00"/>
      <name val="Arial"/>
    </font>
    <font>
      <b/>
      <sz val="11.0"/>
      <color rgb="FF000000"/>
      <name val="Inconsolata"/>
    </font>
    <font>
      <b/>
      <color theme="1"/>
      <name val="Arial"/>
    </font>
    <font>
      <u/>
      <color rgb="FF0000FF"/>
    </font>
    <font>
      <u/>
      <color rgb="FF1155CC"/>
    </font>
    <font>
      <u/>
      <color rgb="FF1155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3" numFmtId="0" xfId="0" applyFont="1"/>
    <xf borderId="0" fillId="0" fontId="2" numFmtId="165" xfId="0" applyAlignment="1" applyFont="1" applyNumberFormat="1">
      <alignment shrinkToFit="0" vertical="bottom" wrapText="0"/>
    </xf>
    <xf borderId="0" fillId="0" fontId="3" numFmtId="165" xfId="0" applyFont="1" applyNumberFormat="1"/>
    <xf borderId="0" fillId="0" fontId="3" numFmtId="166" xfId="0" applyFont="1" applyNumberFormat="1"/>
    <xf borderId="1" fillId="0" fontId="4" numFmtId="167" xfId="0" applyAlignment="1" applyBorder="1" applyFont="1" applyNumberFormat="1">
      <alignment readingOrder="0" shrinkToFit="0" vertical="bottom" wrapText="0"/>
    </xf>
    <xf borderId="2" fillId="0" fontId="4" numFmtId="167" xfId="0" applyAlignment="1" applyBorder="1" applyFont="1" applyNumberFormat="1">
      <alignment readingOrder="0" shrinkToFit="0" vertical="bottom" wrapText="0"/>
    </xf>
    <xf borderId="2" fillId="0" fontId="4" numFmtId="164" xfId="0" applyAlignment="1" applyBorder="1" applyFont="1" applyNumberFormat="1">
      <alignment readingOrder="0" shrinkToFit="0" vertical="bottom" wrapText="0"/>
    </xf>
    <xf borderId="2" fillId="0" fontId="1" numFmtId="167" xfId="0" applyBorder="1" applyFont="1" applyNumberFormat="1"/>
    <xf borderId="3" fillId="0" fontId="1" numFmtId="167" xfId="0" applyBorder="1" applyFont="1" applyNumberFormat="1"/>
    <xf borderId="4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5" xfId="0" applyFont="1" applyNumberFormat="1"/>
    <xf borderId="0" fillId="0" fontId="4" numFmtId="165" xfId="0" applyAlignment="1" applyFont="1" applyNumberFormat="1">
      <alignment horizontal="right" readingOrder="0" shrinkToFit="0" vertical="bottom" wrapText="0"/>
    </xf>
    <xf borderId="0" fillId="0" fontId="1" numFmtId="166" xfId="0" applyFont="1" applyNumberFormat="1"/>
    <xf borderId="0" fillId="0" fontId="4" numFmtId="165" xfId="0" applyAlignment="1" applyFont="1" applyNumberFormat="1">
      <alignment shrinkToFit="0" vertical="bottom" wrapText="0"/>
    </xf>
    <xf borderId="5" fillId="0" fontId="1" numFmtId="0" xfId="0" applyBorder="1" applyFont="1"/>
    <xf borderId="6" fillId="0" fontId="4" numFmtId="0" xfId="0" applyAlignment="1" applyBorder="1" applyFont="1">
      <alignment readingOrder="0" shrinkToFit="0" vertical="bottom" wrapText="0"/>
    </xf>
    <xf borderId="7" fillId="0" fontId="4" numFmtId="0" xfId="0" applyAlignment="1" applyBorder="1" applyFont="1">
      <alignment readingOrder="0" shrinkToFit="0" vertical="bottom" wrapText="0"/>
    </xf>
    <xf borderId="7" fillId="0" fontId="1" numFmtId="164" xfId="0" applyAlignment="1" applyBorder="1" applyFont="1" applyNumberFormat="1">
      <alignment readingOrder="0"/>
    </xf>
    <xf borderId="7" fillId="0" fontId="1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7" fillId="0" fontId="1" numFmtId="165" xfId="0" applyBorder="1" applyFont="1" applyNumberFormat="1"/>
    <xf borderId="7" fillId="0" fontId="4" numFmtId="165" xfId="0" applyAlignment="1" applyBorder="1" applyFont="1" applyNumberFormat="1">
      <alignment horizontal="right" readingOrder="0" shrinkToFit="0" vertical="bottom" wrapText="0"/>
    </xf>
    <xf borderId="7" fillId="0" fontId="1" numFmtId="166" xfId="0" applyBorder="1" applyFont="1" applyNumberFormat="1"/>
    <xf borderId="7" fillId="0" fontId="4" numFmtId="165" xfId="0" applyAlignment="1" applyBorder="1" applyFont="1" applyNumberFormat="1">
      <alignment shrinkToFit="0" vertical="bottom" wrapText="0"/>
    </xf>
    <xf borderId="8" fillId="0" fontId="1" numFmtId="0" xfId="0" applyBorder="1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top" wrapText="0"/>
    </xf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1" xfId="0" applyAlignment="1" applyFont="1" applyNumberFormat="1">
      <alignment readingOrder="0" shrinkToFit="0" vertical="bottom" wrapText="0"/>
    </xf>
    <xf borderId="0" fillId="2" fontId="7" numFmtId="0" xfId="0" applyAlignment="1" applyFill="1" applyFont="1">
      <alignment readingOrder="0"/>
    </xf>
    <xf borderId="0" fillId="2" fontId="7" numFmtId="165" xfId="0" applyFont="1" applyNumberFormat="1"/>
    <xf borderId="0" fillId="2" fontId="7" numFmtId="1" xfId="0" applyAlignment="1" applyFont="1" applyNumberFormat="1">
      <alignment readingOrder="0"/>
    </xf>
    <xf borderId="0" fillId="2" fontId="7" numFmtId="0" xfId="0" applyFont="1"/>
    <xf borderId="0" fillId="2" fontId="8" numFmtId="0" xfId="0" applyAlignment="1" applyFont="1">
      <alignment readingOrder="0" shrinkToFit="0" vertical="top" wrapText="0"/>
    </xf>
    <xf borderId="0" fillId="0" fontId="7" numFmtId="0" xfId="0" applyFont="1"/>
    <xf borderId="0" fillId="0" fontId="7" numFmtId="0" xfId="0" applyFont="1"/>
    <xf borderId="0" fillId="0" fontId="7" numFmtId="165" xfId="0" applyFont="1" applyNumberFormat="1"/>
    <xf borderId="0" fillId="0" fontId="7" numFmtId="1" xfId="0" applyFont="1" applyNumberFormat="1"/>
    <xf borderId="0" fillId="0" fontId="9" numFmtId="0" xfId="0" applyFont="1"/>
    <xf borderId="0" fillId="0" fontId="7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2" fontId="8" numFmtId="0" xfId="0" applyAlignment="1" applyFont="1">
      <alignment shrinkToFit="0" vertical="top" wrapText="0"/>
    </xf>
    <xf borderId="0" fillId="0" fontId="6" numFmtId="0" xfId="0" applyFont="1"/>
    <xf borderId="0" fillId="2" fontId="7" numFmtId="0" xfId="0" applyAlignment="1" applyFont="1">
      <alignment vertical="bottom"/>
    </xf>
    <xf borderId="0" fillId="2" fontId="7" numFmtId="165" xfId="0" applyAlignment="1" applyFont="1" applyNumberFormat="1">
      <alignment horizontal="right" vertical="bottom"/>
    </xf>
    <xf borderId="0" fillId="2" fontId="7" numFmtId="1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165" xfId="0" applyAlignment="1" applyFont="1" applyNumberFormat="1">
      <alignment horizontal="right" vertical="bottom"/>
    </xf>
    <xf borderId="0" fillId="0" fontId="10" numFmtId="1" xfId="0" applyAlignment="1" applyFont="1" applyNumberFormat="1">
      <alignment horizontal="right" vertical="bottom"/>
    </xf>
    <xf borderId="0" fillId="0" fontId="10" numFmtId="2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13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5" numFmtId="1" xfId="0" applyAlignment="1" applyFont="1" applyNumberForma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7" numFmtId="1" xfId="0" applyAlignment="1" applyFont="1" applyNumberFormat="1">
      <alignment readingOrder="0"/>
    </xf>
    <xf borderId="0" fillId="2" fontId="17" numFmtId="0" xfId="0" applyAlignment="1" applyFont="1">
      <alignment readingOrder="0" shrinkToFit="0" vertical="top" wrapText="0"/>
    </xf>
    <xf borderId="0" fillId="2" fontId="7" numFmtId="1" xfId="0" applyAlignment="1" applyFont="1" applyNumberFormat="1">
      <alignment horizontal="right" shrinkToFit="0" vertical="top" wrapText="0"/>
    </xf>
    <xf borderId="0" fillId="2" fontId="7" numFmtId="1" xfId="0" applyAlignment="1" applyFont="1" applyNumberFormat="1">
      <alignment horizontal="right" readingOrder="0" shrinkToFit="0" vertical="top" wrapText="0"/>
    </xf>
    <xf borderId="0" fillId="0" fontId="18" numFmtId="0" xfId="0" applyFont="1"/>
    <xf borderId="0" fillId="2" fontId="19" numFmtId="1" xfId="0" applyAlignment="1" applyFont="1" applyNumberFormat="1">
      <alignment readingOrder="0"/>
    </xf>
    <xf borderId="0" fillId="2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7" numFmtId="0" xfId="0" applyBorder="1" applyFont="1"/>
    <xf borderId="2" fillId="0" fontId="6" numFmtId="165" xfId="0" applyBorder="1" applyFont="1" applyNumberFormat="1"/>
    <xf borderId="2" fillId="0" fontId="6" numFmtId="1" xfId="0" applyBorder="1" applyFont="1" applyNumberFormat="1"/>
    <xf borderId="2" fillId="0" fontId="6" numFmtId="0" xfId="0" applyBorder="1" applyFont="1"/>
    <xf borderId="3" fillId="0" fontId="7" numFmtId="0" xfId="0" applyBorder="1" applyFont="1"/>
    <xf borderId="4" fillId="0" fontId="6" numFmtId="0" xfId="0" applyAlignment="1" applyBorder="1" applyFont="1">
      <alignment readingOrder="0"/>
    </xf>
    <xf borderId="0" fillId="0" fontId="6" numFmtId="165" xfId="0" applyFont="1" applyNumberFormat="1"/>
    <xf borderId="0" fillId="0" fontId="6" numFmtId="1" xfId="0" applyFont="1" applyNumberFormat="1"/>
    <xf borderId="5" fillId="0" fontId="7" numFmtId="0" xfId="0" applyBorder="1" applyFont="1"/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7" numFmtId="0" xfId="0" applyBorder="1" applyFont="1"/>
    <xf borderId="7" fillId="0" fontId="6" numFmtId="165" xfId="0" applyBorder="1" applyFont="1" applyNumberFormat="1"/>
    <xf borderId="7" fillId="0" fontId="7" numFmtId="0" xfId="0" applyAlignment="1" applyBorder="1" applyFont="1">
      <alignment readingOrder="0"/>
    </xf>
    <xf borderId="7" fillId="0" fontId="6" numFmtId="1" xfId="0" applyBorder="1" applyFont="1" applyNumberFormat="1"/>
    <xf borderId="7" fillId="0" fontId="6" numFmtId="0" xfId="0" applyBorder="1" applyFont="1"/>
    <xf borderId="8" fillId="0" fontId="7" numFmtId="0" xfId="0" applyBorder="1" applyFont="1"/>
    <xf borderId="0" fillId="0" fontId="3" numFmtId="4" xfId="0" applyAlignment="1" applyFont="1" applyNumberFormat="1">
      <alignment readingOrder="0"/>
    </xf>
    <xf borderId="0" fillId="0" fontId="2" numFmtId="165" xfId="0" applyAlignment="1" applyFont="1" applyNumberFormat="1">
      <alignment readingOrder="0" shrinkToFit="0" vertical="bottom" wrapText="0"/>
    </xf>
    <xf borderId="0" fillId="0" fontId="3" numFmtId="167" xfId="0" applyFont="1" applyNumberFormat="1"/>
    <xf borderId="0" fillId="0" fontId="6" numFmtId="1" xfId="0" applyAlignment="1" applyFont="1" applyNumberFormat="1">
      <alignment readingOrder="0"/>
    </xf>
    <xf borderId="2" fillId="0" fontId="6" numFmtId="3" xfId="0" applyBorder="1" applyFont="1" applyNumberFormat="1"/>
    <xf borderId="0" fillId="0" fontId="7" numFmtId="3" xfId="0" applyFont="1" applyNumberFormat="1"/>
    <xf borderId="0" fillId="0" fontId="6" numFmtId="3" xfId="0" applyFont="1" applyNumberFormat="1"/>
    <xf borderId="0" fillId="3" fontId="6" numFmtId="0" xfId="0" applyAlignment="1" applyFill="1" applyFont="1">
      <alignment readingOrder="0"/>
    </xf>
    <xf borderId="0" fillId="3" fontId="7" numFmtId="0" xfId="0" applyFont="1"/>
    <xf borderId="0" fillId="3" fontId="6" numFmtId="165" xfId="0" applyFont="1" applyNumberFormat="1"/>
    <xf borderId="0" fillId="3" fontId="7" numFmtId="0" xfId="0" applyAlignment="1" applyFont="1">
      <alignment readingOrder="0"/>
    </xf>
    <xf borderId="0" fillId="3" fontId="6" numFmtId="3" xfId="0" applyFont="1" applyNumberFormat="1"/>
    <xf borderId="0" fillId="3" fontId="6" numFmtId="0" xfId="0" applyFont="1"/>
    <xf borderId="0" fillId="3" fontId="6" numFmtId="1" xfId="0" applyFont="1" applyNumberFormat="1"/>
    <xf borderId="0" fillId="2" fontId="23" numFmtId="0" xfId="0" applyFont="1"/>
    <xf borderId="0" fillId="2" fontId="23" numFmtId="0" xfId="0" applyFont="1"/>
    <xf borderId="0" fillId="0" fontId="24" numFmtId="0" xfId="0" applyAlignment="1" applyFont="1">
      <alignment readingOrder="0" shrinkToFit="0" vertical="bottom" wrapText="0"/>
    </xf>
    <xf borderId="0" fillId="0" fontId="24" numFmtId="165" xfId="0" applyAlignment="1" applyFont="1" applyNumberFormat="1">
      <alignment readingOrder="0"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0" fontId="24" numFmtId="3" xfId="0" applyAlignment="1" applyFont="1" applyNumberFormat="1">
      <alignment vertical="bottom"/>
    </xf>
    <xf borderId="0" fillId="0" fontId="24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10" numFmtId="3" xfId="0" applyAlignment="1" applyFont="1" applyNumberFormat="1">
      <alignment vertical="bottom"/>
    </xf>
    <xf borderId="0" fillId="0" fontId="10" numFmtId="165" xfId="0" applyAlignment="1" applyFont="1" applyNumberFormat="1">
      <alignment readingOrder="0" shrinkToFit="0" vertical="bottom" wrapText="0"/>
    </xf>
    <xf borderId="0" fillId="0" fontId="10" numFmtId="165" xfId="0" applyAlignment="1" applyFont="1" applyNumberFormat="1">
      <alignment vertical="bottom"/>
    </xf>
    <xf borderId="0" fillId="0" fontId="10" numFmtId="1" xfId="0" applyAlignment="1" applyFont="1" applyNumberFormat="1">
      <alignment vertical="bottom"/>
    </xf>
    <xf borderId="9" fillId="0" fontId="6" numFmtId="0" xfId="0" applyAlignment="1" applyBorder="1" applyFont="1">
      <alignment readingOrder="0"/>
    </xf>
    <xf borderId="10" fillId="0" fontId="24" numFmtId="0" xfId="0" applyAlignment="1" applyBorder="1" applyFont="1">
      <alignment vertical="bottom"/>
    </xf>
    <xf borderId="10" fillId="0" fontId="24" numFmtId="3" xfId="0" applyAlignment="1" applyBorder="1" applyFont="1" applyNumberFormat="1">
      <alignment horizontal="right" vertical="bottom"/>
    </xf>
    <xf borderId="10" fillId="0" fontId="24" numFmtId="3" xfId="0" applyAlignment="1" applyBorder="1" applyFont="1" applyNumberFormat="1">
      <alignment vertical="bottom"/>
    </xf>
    <xf borderId="10" fillId="0" fontId="24" numFmtId="1" xfId="0" applyAlignment="1" applyBorder="1" applyFont="1" applyNumberFormat="1">
      <alignment vertical="bottom"/>
    </xf>
    <xf borderId="10" fillId="0" fontId="6" numFmtId="0" xfId="0" applyBorder="1" applyFont="1"/>
    <xf borderId="10" fillId="0" fontId="6" numFmtId="1" xfId="0" applyBorder="1" applyFont="1" applyNumberFormat="1"/>
    <xf borderId="11" fillId="0" fontId="6" numFmtId="0" xfId="0" applyBorder="1" applyFont="1"/>
    <xf borderId="9" fillId="0" fontId="1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0" fillId="0" fontId="3" numFmtId="168" xfId="0" applyFont="1" applyNumberFormat="1"/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3" numFmtId="164" xfId="0" applyFont="1" applyNumberFormat="1"/>
    <xf borderId="0" fillId="0" fontId="27" numFmtId="0" xfId="0" applyAlignment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0" fillId="0" fontId="3" numFmtId="164" xfId="0" applyBorder="1" applyFont="1" applyNumberFormat="1"/>
    <xf borderId="0" fillId="0" fontId="3" numFmtId="164" xfId="0" applyAlignment="1" applyFont="1" applyNumberForma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0" fillId="0" fontId="2" numFmtId="3" xfId="0" applyAlignment="1" applyFont="1" applyNumberFormat="1">
      <alignment horizontal="right"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10" fillId="0" fontId="4" numFmtId="3" xfId="0" applyAlignment="1" applyBorder="1" applyFont="1" applyNumberFormat="1">
      <alignment horizontal="right" readingOrder="0" shrinkToFit="0" vertical="bottom" wrapText="0"/>
    </xf>
    <xf borderId="10" fillId="0" fontId="1" numFmtId="3" xfId="0" applyBorder="1" applyFont="1" applyNumberFormat="1"/>
    <xf borderId="11" fillId="0" fontId="1" numFmtId="165" xfId="0" applyBorder="1" applyFont="1" applyNumberForma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4" fontId="3" numFmtId="0" xfId="0" applyFont="1"/>
    <xf borderId="0" fillId="4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0" fontId="10" numFmtId="165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165" xfId="0" applyBorder="1" applyFont="1" applyNumberFormat="1"/>
    <xf borderId="2" fillId="4" fontId="1" numFmtId="0" xfId="0" applyBorder="1" applyFont="1"/>
    <xf borderId="3" fillId="0" fontId="1" numFmtId="165" xfId="0" applyBorder="1" applyFont="1" applyNumberFormat="1"/>
    <xf borderId="4" fillId="0" fontId="1" numFmtId="0" xfId="0" applyAlignment="1" applyBorder="1" applyFont="1">
      <alignment readingOrder="0"/>
    </xf>
    <xf borderId="0" fillId="4" fontId="1" numFmtId="0" xfId="0" applyFont="1"/>
    <xf borderId="5" fillId="0" fontId="1" numFmtId="165" xfId="0" applyBorder="1" applyFont="1" applyNumberFormat="1"/>
    <xf borderId="6" fillId="0" fontId="1" numFmtId="0" xfId="0" applyAlignment="1" applyBorder="1" applyFont="1">
      <alignment readingOrder="0"/>
    </xf>
    <xf borderId="7" fillId="4" fontId="1" numFmtId="0" xfId="0" applyBorder="1" applyFont="1"/>
    <xf borderId="8" fillId="0" fontId="1" numFmtId="165" xfId="0" applyBorder="1" applyFont="1" applyNumberFormat="1"/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9" fillId="0" fontId="4" numFmtId="167" xfId="0" applyAlignment="1" applyBorder="1" applyFont="1" applyNumberFormat="1">
      <alignment readingOrder="0" shrinkToFit="0" vertical="bottom" wrapText="0"/>
    </xf>
    <xf borderId="10" fillId="0" fontId="4" numFmtId="167" xfId="0" applyAlignment="1" applyBorder="1" applyFont="1" applyNumberFormat="1">
      <alignment readingOrder="0" shrinkToFit="0" vertical="bottom" wrapText="0"/>
    </xf>
    <xf borderId="10" fillId="0" fontId="4" numFmtId="167" xfId="0" applyAlignment="1" applyBorder="1" applyFont="1" applyNumberFormat="1">
      <alignment shrinkToFit="0" vertical="bottom" wrapText="0"/>
    </xf>
    <xf borderId="10" fillId="0" fontId="4" numFmtId="3" xfId="0" applyAlignment="1" applyBorder="1" applyFont="1" applyNumberFormat="1">
      <alignment shrinkToFit="0" vertical="bottom" wrapText="0"/>
    </xf>
    <xf borderId="11" fillId="0" fontId="4" numFmtId="167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rlp.com/mines-facilities/illinois-basin/default.aspx" TargetMode="External"/><Relationship Id="rId22" Type="http://schemas.openxmlformats.org/officeDocument/2006/relationships/hyperlink" Target="https://investor.archrsc.com/static-files/089edfb1-21ad-4445-8815-82059686f9b9" TargetMode="External"/><Relationship Id="rId21" Type="http://schemas.openxmlformats.org/officeDocument/2006/relationships/hyperlink" Target="https://www.arlp.com/mines-facilities/illinois-basin/default.aspx" TargetMode="External"/><Relationship Id="rId24" Type="http://schemas.openxmlformats.org/officeDocument/2006/relationships/hyperlink" Target="https://usea.org/sites/default/files/122013_Coal%20prospects%20in%20Botswana,%20Mozambique,%20Zambia,%20Zimbabwe%20and%20Namibia_ccc228.pdf" TargetMode="External"/><Relationship Id="rId23" Type="http://schemas.openxmlformats.org/officeDocument/2006/relationships/hyperlink" Target="https://www.peabodyenergy.com/Peabody/media/MediaLibrary/Investor%20Info/Annual%20Reports/2019Peabody10-K.pdf?ext=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atagovau.s3.amazonaws.com/bioregionalassessments/BA_ALL/ALL/DATA/Resources/MinesGA_OZMIN_MineralDeposits_v02_20130830/34247a24-d3cf-4a98-bb9d-81671ddb99de.zip" TargetMode="External"/><Relationship Id="rId3" Type="http://schemas.openxmlformats.org/officeDocument/2006/relationships/hyperlink" Target="https://datagovau.s3.amazonaws.com/bioregionalassessments/BA_ALL/ALL/DATA/Resources/MinesGA_OZMIN_MineralDeposits_v02_20130830/34247a24-d3cf-4a98-bb9d-81671ddb99de.zip" TargetMode="External"/><Relationship Id="rId4" Type="http://schemas.openxmlformats.org/officeDocument/2006/relationships/hyperlink" Target="http://cmscontent.nrs.gov.bc.ca/geoscience/PublicationCatalogue/InformationCircular/BCGS_IC2020-01-01.pdf" TargetMode="External"/><Relationship Id="rId9" Type="http://schemas.openxmlformats.org/officeDocument/2006/relationships/hyperlink" Target="http://www.coalcontroller.gov.in/writereaddata/files/download/coaldirectory/CoalDirectory2018-19.pdf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2.xml"/><Relationship Id="rId5" Type="http://schemas.openxmlformats.org/officeDocument/2006/relationships/hyperlink" Target="http://cmscontent.nrs.gov.bc.ca/geoscience/PublicationCatalogue/InformationCircular/BCGS_IC2020-01-01.pdf" TargetMode="External"/><Relationship Id="rId6" Type="http://schemas.openxmlformats.org/officeDocument/2006/relationships/hyperlink" Target="https://www.bhp.com/-/media/documents/investors/annual-reports/2020/200915_bhpannualreport2020.pdf" TargetMode="External"/><Relationship Id="rId7" Type="http://schemas.openxmlformats.org/officeDocument/2006/relationships/hyperlink" Target="https://www.bhp.com/-/media/documents/investors/annual-reports/2019/bhpannualreport2019.pdf" TargetMode="External"/><Relationship Id="rId8" Type="http://schemas.openxmlformats.org/officeDocument/2006/relationships/hyperlink" Target="https://www.ecologic.eu/sites/files/publication/2019/3537-kohlereader_englisch-final.pdf" TargetMode="External"/><Relationship Id="rId11" Type="http://schemas.openxmlformats.org/officeDocument/2006/relationships/hyperlink" Target="http://www.coalcontroller.gov.in/writereaddata/files/download/coaldirectory/CoalDirectory2018-19.pdf" TargetMode="External"/><Relationship Id="rId10" Type="http://schemas.openxmlformats.org/officeDocument/2006/relationships/hyperlink" Target="http://www.coalcontroller.gov.in/writereaddata/files/download/coaldirectory/CoalDirectory2018-19.pdf" TargetMode="External"/><Relationship Id="rId13" Type="http://schemas.openxmlformats.org/officeDocument/2006/relationships/hyperlink" Target="http://environmentclearance.nic.in/writereaddata/Online/TOR/22_Feb_2019_1900473301BRPYEH7Pre-feasibilityReport_MandakiniCoalBlock22_02_2019.pdf" TargetMode="External"/><Relationship Id="rId12" Type="http://schemas.openxmlformats.org/officeDocument/2006/relationships/hyperlink" Target="http://www.coalcontroller.gov.in/writereaddata/files/download/coaldirectory/CoalDirectory2016-17.pdf" TargetMode="External"/><Relationship Id="rId15" Type="http://schemas.openxmlformats.org/officeDocument/2006/relationships/hyperlink" Target="https://ar2020.evraz.com/en/additional-information/data-on-mineral-reserves" TargetMode="External"/><Relationship Id="rId14" Type="http://schemas.openxmlformats.org/officeDocument/2006/relationships/hyperlink" Target="http://www.coalcontroller.gov.in/writereaddata/files/download/coaldirectory/CoalDirectory2018-19.pdf" TargetMode="External"/><Relationship Id="rId17" Type="http://schemas.openxmlformats.org/officeDocument/2006/relationships/hyperlink" Target="http://www.kolmar.ru/en/activity/production/enterprises/gok-inaglinskiy/index.php?sphrase_id=2755" TargetMode="External"/><Relationship Id="rId16" Type="http://schemas.openxmlformats.org/officeDocument/2006/relationships/hyperlink" Target="https://www.sec.gov/Archives/edgar/data/1302362/000119312513156601/d485907d20f.htm" TargetMode="External"/><Relationship Id="rId19" Type="http://schemas.openxmlformats.org/officeDocument/2006/relationships/hyperlink" Target="https://www.srbijadanas.net/wp-content/uploads/2013/01/SerbiaOreDeposits.pdf" TargetMode="External"/><Relationship Id="rId18" Type="http://schemas.openxmlformats.org/officeDocument/2006/relationships/hyperlink" Target="https://www.srbijadanas.net/wp-content/uploads/2013/01/SerbiaOreDeposits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www.coalcontroller.gov.in/writereaddata/files/download/coaldirectory/CoalDirectory2018-19.pdf" TargetMode="External"/><Relationship Id="rId22" Type="http://schemas.openxmlformats.org/officeDocument/2006/relationships/hyperlink" Target="https://www.srbijadanas.net/wp-content/uploads/2013/01/SerbiaOreDeposits.pdf" TargetMode="External"/><Relationship Id="rId21" Type="http://schemas.openxmlformats.org/officeDocument/2006/relationships/hyperlink" Target="https://www.srbijadanas.net/wp-content/uploads/2013/01/SerbiaOreDeposits.pdf" TargetMode="External"/><Relationship Id="rId24" Type="http://schemas.openxmlformats.org/officeDocument/2006/relationships/drawing" Target="../drawings/drawing4.xml"/><Relationship Id="rId23" Type="http://schemas.openxmlformats.org/officeDocument/2006/relationships/hyperlink" Target="https://www.sec.gov/Archives/edgar/data/1302362/000119312513156601/d485907d20f.htm" TargetMode="External"/><Relationship Id="rId1" Type="http://schemas.openxmlformats.org/officeDocument/2006/relationships/hyperlink" Target="https://investor.archrsc.com/static-files/089edfb1-21ad-4445-8815-82059686f9b9" TargetMode="External"/><Relationship Id="rId2" Type="http://schemas.openxmlformats.org/officeDocument/2006/relationships/hyperlink" Target="https://www.peabodyenergy.com/Peabody/media/MediaLibrary/Investor%20Info/Annual%20Reports/2019Peabody10-K.pdf?ext=.pdf" TargetMode="External"/><Relationship Id="rId3" Type="http://schemas.openxmlformats.org/officeDocument/2006/relationships/hyperlink" Target="https://datagovau.s3.amazonaws.com/bioregionalassessments/BA_ALL/ALL/DATA/Resources/MinesGA_OZMIN_MineralDeposits_v02_20130830/34247a24-d3cf-4a98-bb9d-81671ddb99de.zip" TargetMode="External"/><Relationship Id="rId4" Type="http://schemas.openxmlformats.org/officeDocument/2006/relationships/hyperlink" Target="https://www.bhp.com/-/media/documents/investors/annual-reports/2020/200915_bhpannualreport2020.pdf" TargetMode="External"/><Relationship Id="rId9" Type="http://schemas.openxmlformats.org/officeDocument/2006/relationships/hyperlink" Target="https://www.arlp.com/mines-facilities/illinois-basin/default.aspx" TargetMode="External"/><Relationship Id="rId5" Type="http://schemas.openxmlformats.org/officeDocument/2006/relationships/hyperlink" Target="https://www.bhp.com/-/media/documents/investors/annual-reports/2019/bhpannualreport2019.pdf" TargetMode="External"/><Relationship Id="rId6" Type="http://schemas.openxmlformats.org/officeDocument/2006/relationships/hyperlink" Target="http://cmscontent.nrs.gov.bc.ca/geoscience/PublicationCatalogue/InformationCircular/BCGS_IC2020-01-01.pdf" TargetMode="External"/><Relationship Id="rId7" Type="http://schemas.openxmlformats.org/officeDocument/2006/relationships/hyperlink" Target="http://cmscontent.nrs.gov.bc.ca/geoscience/PublicationCatalogue/InformationCircular/BCGS_IC2020-01-01.pdf" TargetMode="External"/><Relationship Id="rId8" Type="http://schemas.openxmlformats.org/officeDocument/2006/relationships/hyperlink" Target="https://www.ecologic.eu/sites/files/publication/2019/3537-kohlereader_englisch-final.pdf" TargetMode="External"/><Relationship Id="rId11" Type="http://schemas.openxmlformats.org/officeDocument/2006/relationships/hyperlink" Target="https://usea.org/sites/default/files/122013_Coal%20prospects%20in%20Botswana,%20Mozambique,%20Zambia,%20Zimbabwe%20and%20Namibia_ccc228.pdf" TargetMode="External"/><Relationship Id="rId10" Type="http://schemas.openxmlformats.org/officeDocument/2006/relationships/hyperlink" Target="https://www.arlp.com/mines-facilities/illinois-basin/default.aspx" TargetMode="External"/><Relationship Id="rId13" Type="http://schemas.openxmlformats.org/officeDocument/2006/relationships/hyperlink" Target="http://www.coalcontroller.gov.in/writereaddata/files/download/coaldirectory/CoalDirectory2018-19.pdf" TargetMode="External"/><Relationship Id="rId12" Type="http://schemas.openxmlformats.org/officeDocument/2006/relationships/hyperlink" Target="https://datagovau.s3.amazonaws.com/bioregionalassessments/BA_ALL/ALL/DATA/Resources/MinesGA_OZMIN_MineralDeposits_v02_20130830/34247a24-d3cf-4a98-bb9d-81671ddb99de.zip" TargetMode="External"/><Relationship Id="rId15" Type="http://schemas.openxmlformats.org/officeDocument/2006/relationships/hyperlink" Target="http://www.kolmar.ru/en/activity/production/enterprises/gok-inaglinskiy/index.php?sphrase_id=2755" TargetMode="External"/><Relationship Id="rId14" Type="http://schemas.openxmlformats.org/officeDocument/2006/relationships/hyperlink" Target="http://www.coalcontroller.gov.in/writereaddata/files/download/coaldirectory/CoalDirectory2018-19.pdf" TargetMode="External"/><Relationship Id="rId17" Type="http://schemas.openxmlformats.org/officeDocument/2006/relationships/hyperlink" Target="http://environmentclearance.nic.in/writereaddata/Online/TOR/22_Feb_2019_1900473301BRPYEH7Pre-feasibilityReport_MandakiniCoalBlock22_02_2019.pdf" TargetMode="External"/><Relationship Id="rId16" Type="http://schemas.openxmlformats.org/officeDocument/2006/relationships/hyperlink" Target="http://www.coalcontroller.gov.in/writereaddata/files/download/coaldirectory/CoalDirectory2018-19.pdf" TargetMode="External"/><Relationship Id="rId19" Type="http://schemas.openxmlformats.org/officeDocument/2006/relationships/hyperlink" Target="http://www.coalcontroller.gov.in/writereaddata/files/download/coaldirectory/CoalDirectory2016-17.pdf" TargetMode="External"/><Relationship Id="rId18" Type="http://schemas.openxmlformats.org/officeDocument/2006/relationships/hyperlink" Target="https://ar2020.evraz.com/en/additional-information/data-on-mineral-reserv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p.com/content/dam/bp/business-sites/en/global/corporate/pdfs/energy-economics/statistical-review/bp-stats-review-2020-full-report.pdf" TargetMode="External"/><Relationship Id="rId2" Type="http://schemas.openxmlformats.org/officeDocument/2006/relationships/hyperlink" Target="https://www.bp.com/content/dam/bp/business-sites/en/global/corporate/pdfs/energy-economics/statistical-review/bp-stats-review-2020-full-report.pdf" TargetMode="External"/><Relationship Id="rId3" Type="http://schemas.openxmlformats.org/officeDocument/2006/relationships/hyperlink" Target="https://www.norskpetroleum.no/en/calculator/about-energy-calculator/" TargetMode="External"/><Relationship Id="rId4" Type="http://schemas.openxmlformats.org/officeDocument/2006/relationships/hyperlink" Target="https://www.bp.com/content/dam/bp/business-sites/en/global/corporate/pdfs/energy-economics/statistical-review/bp-stats-review-2020-full-report.pdf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75"/>
    <col customWidth="1" min="2" max="2" width="21.5"/>
    <col customWidth="1" min="3" max="3" width="7.38"/>
    <col customWidth="1" min="4" max="4" width="6.75"/>
    <col customWidth="1" min="5" max="5" width="8.88"/>
    <col customWidth="1" min="6" max="6" width="9.88"/>
    <col customWidth="1" min="7" max="7" width="9.75"/>
    <col customWidth="1" min="8" max="8" width="9.5"/>
    <col customWidth="1" min="9" max="9" width="14.38"/>
    <col customWidth="1" min="10" max="10" width="19.75"/>
    <col customWidth="1" min="11" max="11" width="19.5"/>
    <col customWidth="1" min="12" max="12" width="13.75"/>
    <col customWidth="1" min="13" max="13" width="13.5"/>
    <col customWidth="1" min="14" max="14" width="13.88"/>
    <col customWidth="1" min="15" max="15" width="13.63"/>
    <col customWidth="1" min="16" max="16" width="14.38"/>
    <col customWidth="1" min="17" max="17" width="9.75"/>
    <col customWidth="1" min="18" max="18" width="9.5"/>
    <col customWidth="1" min="19" max="19" width="14.38"/>
  </cols>
  <sheetData>
    <row r="1">
      <c r="A1" s="1"/>
      <c r="B1" s="1"/>
      <c r="C1" s="1"/>
      <c r="D1" s="2" t="s">
        <v>0</v>
      </c>
      <c r="E1" s="3" t="s">
        <v>1</v>
      </c>
      <c r="G1" s="3" t="s">
        <v>2</v>
      </c>
      <c r="J1" s="3" t="s">
        <v>3</v>
      </c>
      <c r="Q1" s="3" t="s">
        <v>4</v>
      </c>
    </row>
    <row r="2">
      <c r="A2" s="1" t="s">
        <v>5</v>
      </c>
      <c r="B2" s="1" t="s">
        <v>6</v>
      </c>
      <c r="C2" s="1" t="s">
        <v>7</v>
      </c>
      <c r="D2" s="2" t="s">
        <v>8</v>
      </c>
      <c r="E2" s="3" t="s">
        <v>9</v>
      </c>
      <c r="F2" s="3" t="s">
        <v>10</v>
      </c>
      <c r="G2" s="3" t="s">
        <v>9</v>
      </c>
      <c r="H2" s="3" t="s">
        <v>10</v>
      </c>
      <c r="I2" s="1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4" t="s">
        <v>11</v>
      </c>
      <c r="Q2" s="3" t="s">
        <v>9</v>
      </c>
      <c r="R2" s="3" t="s">
        <v>10</v>
      </c>
      <c r="S2" s="1" t="s">
        <v>11</v>
      </c>
    </row>
    <row r="3">
      <c r="A3" s="5"/>
      <c r="B3" s="5" t="s">
        <v>18</v>
      </c>
      <c r="C3" s="5" t="s">
        <v>19</v>
      </c>
      <c r="D3" s="6">
        <f t="shared" ref="D3:D197" si="2">H3*I3+O3*P3+R3*S3</f>
        <v>6.44038252</v>
      </c>
      <c r="E3" s="7">
        <v>272.2856</v>
      </c>
      <c r="F3" s="7">
        <v>18255.85</v>
      </c>
      <c r="G3" s="7">
        <v>272.2856</v>
      </c>
      <c r="H3" s="7">
        <v>17759.69</v>
      </c>
      <c r="I3" s="8">
        <v>3.5464000000000003E-4</v>
      </c>
      <c r="J3" s="9"/>
      <c r="K3" s="9"/>
      <c r="L3" s="9"/>
      <c r="M3" s="9"/>
      <c r="N3" s="10">
        <f t="shared" ref="N3:O3" si="1">J3+L3</f>
        <v>0</v>
      </c>
      <c r="O3" s="10">
        <f t="shared" si="1"/>
        <v>0</v>
      </c>
      <c r="P3" s="11">
        <v>2.3744709479508178E-4</v>
      </c>
      <c r="Q3" s="9"/>
      <c r="R3" s="7">
        <v>84.33408</v>
      </c>
      <c r="S3" s="8">
        <v>0.0016848</v>
      </c>
    </row>
    <row r="4">
      <c r="A4" s="5"/>
      <c r="B4" s="5" t="s">
        <v>20</v>
      </c>
      <c r="C4" s="5" t="s">
        <v>19</v>
      </c>
      <c r="D4" s="6">
        <f t="shared" si="2"/>
        <v>4.915778525</v>
      </c>
      <c r="E4" s="7">
        <v>186.402</v>
      </c>
      <c r="F4" s="7">
        <v>13861.32</v>
      </c>
      <c r="G4" s="7">
        <v>186.402</v>
      </c>
      <c r="H4" s="7">
        <v>13861.32</v>
      </c>
      <c r="I4" s="8">
        <v>3.5464000000000003E-4</v>
      </c>
      <c r="J4" s="9"/>
      <c r="K4" s="9"/>
      <c r="L4" s="9"/>
      <c r="M4" s="9"/>
      <c r="N4" s="10">
        <f t="shared" ref="N4:O4" si="3">J4+L4</f>
        <v>0</v>
      </c>
      <c r="O4" s="10">
        <f t="shared" si="3"/>
        <v>0</v>
      </c>
      <c r="P4" s="11">
        <v>2.3744709479508178E-4</v>
      </c>
      <c r="Q4" s="9"/>
      <c r="R4" s="9"/>
      <c r="S4" s="8">
        <v>0.0016848</v>
      </c>
    </row>
    <row r="5">
      <c r="A5" s="5"/>
      <c r="B5" s="5" t="s">
        <v>21</v>
      </c>
      <c r="C5" s="5" t="s">
        <v>19</v>
      </c>
      <c r="D5" s="6">
        <f t="shared" si="2"/>
        <v>4.197033055</v>
      </c>
      <c r="E5" s="7">
        <v>149.7027</v>
      </c>
      <c r="F5" s="7">
        <v>12879.86</v>
      </c>
      <c r="G5" s="7">
        <v>149.7027</v>
      </c>
      <c r="H5" s="7">
        <v>7450.331</v>
      </c>
      <c r="I5" s="8">
        <v>3.5464000000000003E-4</v>
      </c>
      <c r="J5" s="9"/>
      <c r="K5" s="9"/>
      <c r="L5" s="9"/>
      <c r="M5" s="9"/>
      <c r="N5" s="10">
        <f t="shared" ref="N5:O5" si="4">J5+L5</f>
        <v>0</v>
      </c>
      <c r="O5" s="10">
        <f t="shared" si="4"/>
        <v>0</v>
      </c>
      <c r="P5" s="11">
        <v>2.3744709479508178E-4</v>
      </c>
      <c r="Q5" s="9"/>
      <c r="R5" s="7">
        <v>922.8678</v>
      </c>
      <c r="S5" s="8">
        <v>0.0016848</v>
      </c>
    </row>
    <row r="6">
      <c r="A6" s="5"/>
      <c r="B6" s="5" t="s">
        <v>22</v>
      </c>
      <c r="C6" s="5" t="s">
        <v>19</v>
      </c>
      <c r="D6" s="6">
        <f t="shared" si="2"/>
        <v>2.434419542</v>
      </c>
      <c r="E6" s="7">
        <v>146.1963</v>
      </c>
      <c r="F6" s="7">
        <v>6864.481</v>
      </c>
      <c r="G6" s="7">
        <v>146.1963</v>
      </c>
      <c r="H6" s="7">
        <v>6864.481</v>
      </c>
      <c r="I6" s="8">
        <v>3.5464000000000003E-4</v>
      </c>
      <c r="J6" s="9"/>
      <c r="K6" s="9"/>
      <c r="L6" s="9"/>
      <c r="M6" s="9"/>
      <c r="N6" s="10">
        <f t="shared" ref="N6:O6" si="5">J6+L6</f>
        <v>0</v>
      </c>
      <c r="O6" s="10">
        <f t="shared" si="5"/>
        <v>0</v>
      </c>
      <c r="P6" s="11">
        <v>2.3744709479508178E-4</v>
      </c>
      <c r="Q6" s="9"/>
      <c r="R6" s="9"/>
      <c r="S6" s="8">
        <v>0.0016848</v>
      </c>
    </row>
    <row r="7">
      <c r="A7" s="5"/>
      <c r="B7" s="5" t="s">
        <v>23</v>
      </c>
      <c r="C7" s="5" t="s">
        <v>19</v>
      </c>
      <c r="D7" s="6">
        <f t="shared" si="2"/>
        <v>1.939252733</v>
      </c>
      <c r="E7" s="7">
        <v>96.20267</v>
      </c>
      <c r="F7" s="7">
        <v>5468.229</v>
      </c>
      <c r="G7" s="7">
        <v>96.20267</v>
      </c>
      <c r="H7" s="7">
        <v>5468.229</v>
      </c>
      <c r="I7" s="8">
        <v>3.5464000000000003E-4</v>
      </c>
      <c r="J7" s="9"/>
      <c r="K7" s="9"/>
      <c r="L7" s="9"/>
      <c r="M7" s="9"/>
      <c r="N7" s="10">
        <f t="shared" ref="N7:O7" si="6">J7+L7</f>
        <v>0</v>
      </c>
      <c r="O7" s="10">
        <f t="shared" si="6"/>
        <v>0</v>
      </c>
      <c r="P7" s="11">
        <v>2.3744709479508178E-4</v>
      </c>
      <c r="Q7" s="9"/>
      <c r="R7" s="9"/>
      <c r="S7" s="8">
        <v>0.0016848</v>
      </c>
    </row>
    <row r="8">
      <c r="A8" s="5"/>
      <c r="B8" s="5" t="s">
        <v>24</v>
      </c>
      <c r="C8" s="5" t="s">
        <v>19</v>
      </c>
      <c r="D8" s="6">
        <f t="shared" si="2"/>
        <v>1.674389775</v>
      </c>
      <c r="E8" s="7">
        <v>241.7</v>
      </c>
      <c r="F8" s="7">
        <v>6298.439</v>
      </c>
      <c r="G8" s="9"/>
      <c r="H8" s="9"/>
      <c r="I8" s="8">
        <v>3.5464000000000003E-4</v>
      </c>
      <c r="J8" s="7">
        <v>65.7</v>
      </c>
      <c r="K8" s="7">
        <v>1676.04</v>
      </c>
      <c r="L8" s="7">
        <v>56.0</v>
      </c>
      <c r="M8" s="7">
        <v>966.6903</v>
      </c>
      <c r="N8" s="10">
        <f t="shared" ref="N8:O8" si="7">J8+L8</f>
        <v>121.7</v>
      </c>
      <c r="O8" s="10">
        <f t="shared" si="7"/>
        <v>2642.7303</v>
      </c>
      <c r="P8" s="11">
        <v>2.3744709479508178E-4</v>
      </c>
      <c r="Q8" s="7">
        <v>120.0</v>
      </c>
      <c r="R8" s="7">
        <v>621.3682</v>
      </c>
      <c r="S8" s="8">
        <v>0.0016848</v>
      </c>
    </row>
    <row r="9">
      <c r="A9" s="5"/>
      <c r="B9" s="5" t="s">
        <v>25</v>
      </c>
      <c r="C9" s="5" t="s">
        <v>19</v>
      </c>
      <c r="D9" s="6">
        <f t="shared" si="2"/>
        <v>1.373231334</v>
      </c>
      <c r="E9" s="7">
        <v>72.401</v>
      </c>
      <c r="F9" s="7">
        <v>3872.184</v>
      </c>
      <c r="G9" s="7">
        <v>72.401</v>
      </c>
      <c r="H9" s="7">
        <v>3872.184</v>
      </c>
      <c r="I9" s="8">
        <v>3.5464000000000003E-4</v>
      </c>
      <c r="J9" s="9"/>
      <c r="K9" s="9"/>
      <c r="L9" s="9"/>
      <c r="M9" s="9"/>
      <c r="N9" s="10">
        <f t="shared" ref="N9:O9" si="8">J9+L9</f>
        <v>0</v>
      </c>
      <c r="O9" s="10">
        <f t="shared" si="8"/>
        <v>0</v>
      </c>
      <c r="P9" s="11">
        <v>2.3744709479508178E-4</v>
      </c>
      <c r="Q9" s="9"/>
      <c r="R9" s="9"/>
      <c r="S9" s="8">
        <v>0.0016848</v>
      </c>
    </row>
    <row r="10">
      <c r="A10" s="5"/>
      <c r="B10" s="5" t="s">
        <v>26</v>
      </c>
      <c r="C10" s="5" t="s">
        <v>27</v>
      </c>
      <c r="D10" s="6">
        <f t="shared" si="2"/>
        <v>5.177782001</v>
      </c>
      <c r="E10" s="7">
        <v>102.6452</v>
      </c>
      <c r="F10" s="7">
        <v>16380.65</v>
      </c>
      <c r="G10" s="7">
        <v>32.23574</v>
      </c>
      <c r="H10" s="7">
        <v>7804.28</v>
      </c>
      <c r="I10" s="8">
        <v>3.5464000000000003E-4</v>
      </c>
      <c r="J10" s="7">
        <v>0.646521</v>
      </c>
      <c r="K10" s="7">
        <v>111.3304</v>
      </c>
      <c r="L10" s="7">
        <v>5.313903</v>
      </c>
      <c r="M10" s="7">
        <v>827.5831</v>
      </c>
      <c r="N10" s="10">
        <f t="shared" ref="N10:O10" si="9">J10+L10</f>
        <v>5.960424</v>
      </c>
      <c r="O10" s="10">
        <f t="shared" si="9"/>
        <v>938.9135</v>
      </c>
      <c r="P10" s="11">
        <v>2.3744709479508178E-4</v>
      </c>
      <c r="Q10" s="7">
        <v>64.44899</v>
      </c>
      <c r="R10" s="7">
        <v>1298.154</v>
      </c>
      <c r="S10" s="8">
        <v>0.0016848</v>
      </c>
    </row>
    <row r="11">
      <c r="A11" s="5" t="s">
        <v>28</v>
      </c>
      <c r="B11" s="5" t="s">
        <v>29</v>
      </c>
      <c r="C11" s="5" t="s">
        <v>30</v>
      </c>
      <c r="D11" s="6">
        <f t="shared" si="2"/>
        <v>4.468806417</v>
      </c>
      <c r="E11" s="7">
        <v>0.0</v>
      </c>
      <c r="F11" s="7">
        <v>14073.62</v>
      </c>
      <c r="G11" s="9"/>
      <c r="H11" s="7">
        <v>8440.311</v>
      </c>
      <c r="I11" s="8">
        <v>3.5464000000000003E-4</v>
      </c>
      <c r="J11" s="9"/>
      <c r="K11" s="9"/>
      <c r="L11" s="9"/>
      <c r="M11" s="7">
        <v>2814.074</v>
      </c>
      <c r="N11" s="10">
        <f t="shared" ref="N11:O11" si="10">J11+L11</f>
        <v>0</v>
      </c>
      <c r="O11" s="10">
        <f t="shared" si="10"/>
        <v>2814.074</v>
      </c>
      <c r="P11" s="11">
        <v>2.3744709479508178E-4</v>
      </c>
      <c r="Q11" s="9"/>
      <c r="R11" s="7">
        <v>479.1909</v>
      </c>
      <c r="S11" s="8">
        <v>0.0016848</v>
      </c>
    </row>
    <row r="12">
      <c r="A12" s="5"/>
      <c r="B12" s="5" t="s">
        <v>31</v>
      </c>
      <c r="C12" s="5" t="s">
        <v>30</v>
      </c>
      <c r="D12" s="6">
        <f t="shared" si="2"/>
        <v>1.931000175</v>
      </c>
      <c r="E12" s="7">
        <v>137.7041</v>
      </c>
      <c r="F12" s="7">
        <v>6801.795</v>
      </c>
      <c r="G12" s="9"/>
      <c r="H12" s="9"/>
      <c r="I12" s="8">
        <v>3.5464000000000003E-4</v>
      </c>
      <c r="J12" s="7">
        <v>5.800375</v>
      </c>
      <c r="K12" s="7">
        <v>210.9792</v>
      </c>
      <c r="L12" s="9"/>
      <c r="M12" s="7">
        <v>132.8903</v>
      </c>
      <c r="N12" s="10">
        <f t="shared" ref="N12:O12" si="11">J12+L12</f>
        <v>5.800375</v>
      </c>
      <c r="O12" s="10">
        <f t="shared" si="11"/>
        <v>343.8695</v>
      </c>
      <c r="P12" s="11">
        <v>2.3744709479508178E-4</v>
      </c>
      <c r="Q12" s="7">
        <v>131.9037</v>
      </c>
      <c r="R12" s="7">
        <v>1097.667</v>
      </c>
      <c r="S12" s="8">
        <v>0.0016848</v>
      </c>
    </row>
    <row r="13">
      <c r="A13" s="5" t="s">
        <v>28</v>
      </c>
      <c r="B13" s="5" t="s">
        <v>32</v>
      </c>
      <c r="C13" s="5" t="s">
        <v>30</v>
      </c>
      <c r="D13" s="6">
        <f t="shared" si="2"/>
        <v>1.058031183</v>
      </c>
      <c r="E13" s="7">
        <v>0.0</v>
      </c>
      <c r="F13" s="7">
        <v>3688.487</v>
      </c>
      <c r="G13" s="9"/>
      <c r="H13" s="7">
        <v>164.9379</v>
      </c>
      <c r="I13" s="8">
        <v>3.5464000000000003E-4</v>
      </c>
      <c r="J13" s="9"/>
      <c r="K13" s="9"/>
      <c r="L13" s="9"/>
      <c r="M13" s="7">
        <v>194.1266</v>
      </c>
      <c r="N13" s="10">
        <f t="shared" ref="N13:O13" si="12">J13+L13</f>
        <v>0</v>
      </c>
      <c r="O13" s="10">
        <f t="shared" si="12"/>
        <v>194.1266</v>
      </c>
      <c r="P13" s="11">
        <v>2.3744709479508178E-4</v>
      </c>
      <c r="Q13" s="9"/>
      <c r="R13" s="7">
        <v>565.9086</v>
      </c>
      <c r="S13" s="8">
        <v>0.0016848</v>
      </c>
    </row>
    <row r="14">
      <c r="A14" s="5"/>
      <c r="B14" s="5" t="s">
        <v>33</v>
      </c>
      <c r="C14" s="5" t="s">
        <v>34</v>
      </c>
      <c r="D14" s="6">
        <f t="shared" si="2"/>
        <v>1.660265695</v>
      </c>
      <c r="E14" s="7">
        <v>207.469</v>
      </c>
      <c r="F14" s="7">
        <v>4970.5</v>
      </c>
      <c r="G14" s="7">
        <v>195.1</v>
      </c>
      <c r="H14" s="7">
        <v>3469.54</v>
      </c>
      <c r="I14" s="8">
        <v>3.5464000000000003E-4</v>
      </c>
      <c r="J14" s="9"/>
      <c r="K14" s="9"/>
      <c r="L14" s="9"/>
      <c r="M14" s="9"/>
      <c r="N14" s="10">
        <f t="shared" ref="N14:O14" si="13">J14+L14</f>
        <v>0</v>
      </c>
      <c r="O14" s="10">
        <f t="shared" si="13"/>
        <v>0</v>
      </c>
      <c r="P14" s="11">
        <v>2.3744709479508178E-4</v>
      </c>
      <c r="Q14" s="7">
        <v>12.369</v>
      </c>
      <c r="R14" s="7">
        <v>255.1211</v>
      </c>
      <c r="S14" s="8">
        <v>0.0016848</v>
      </c>
    </row>
    <row r="15">
      <c r="A15" s="5" t="s">
        <v>28</v>
      </c>
      <c r="B15" s="5" t="s">
        <v>35</v>
      </c>
      <c r="C15" s="5" t="s">
        <v>36</v>
      </c>
      <c r="D15" s="6">
        <f t="shared" si="2"/>
        <v>1.411444785</v>
      </c>
      <c r="E15" s="7">
        <v>0.0</v>
      </c>
      <c r="F15" s="7">
        <v>4248.462</v>
      </c>
      <c r="G15" s="9"/>
      <c r="H15" s="7">
        <v>2853.585</v>
      </c>
      <c r="I15" s="8">
        <v>3.5464000000000003E-4</v>
      </c>
      <c r="J15" s="9"/>
      <c r="K15" s="9"/>
      <c r="L15" s="9"/>
      <c r="M15" s="9"/>
      <c r="N15" s="10">
        <f t="shared" ref="N15:O15" si="14">J15+L15</f>
        <v>0</v>
      </c>
      <c r="O15" s="10">
        <f t="shared" si="14"/>
        <v>0</v>
      </c>
      <c r="P15" s="11">
        <v>2.3744709479508178E-4</v>
      </c>
      <c r="R15" s="7">
        <v>237.0901</v>
      </c>
      <c r="S15" s="8">
        <v>0.0016848</v>
      </c>
    </row>
    <row r="16">
      <c r="A16" s="5" t="s">
        <v>28</v>
      </c>
      <c r="B16" s="5" t="s">
        <v>37</v>
      </c>
      <c r="C16" s="5" t="s">
        <v>38</v>
      </c>
      <c r="D16" s="6">
        <f t="shared" si="2"/>
        <v>4.339841028</v>
      </c>
      <c r="E16" s="7">
        <v>0.0</v>
      </c>
      <c r="F16" s="7">
        <v>13049.17</v>
      </c>
      <c r="G16" s="9"/>
      <c r="H16" s="7">
        <v>8831.921</v>
      </c>
      <c r="I16" s="8">
        <v>3.5464000000000003E-4</v>
      </c>
      <c r="J16" s="9"/>
      <c r="K16" s="9"/>
      <c r="L16" s="9"/>
      <c r="M16" s="9"/>
      <c r="N16" s="10">
        <f t="shared" ref="N16:O16" si="15">J16+L16</f>
        <v>0</v>
      </c>
      <c r="O16" s="10">
        <f t="shared" si="15"/>
        <v>0</v>
      </c>
      <c r="P16" s="11">
        <v>2.3744709479508178E-4</v>
      </c>
      <c r="Q16" s="9"/>
      <c r="R16" s="7">
        <v>716.8142</v>
      </c>
      <c r="S16" s="8">
        <v>0.0016848</v>
      </c>
    </row>
    <row r="17">
      <c r="A17" s="5" t="s">
        <v>28</v>
      </c>
      <c r="B17" s="5" t="s">
        <v>39</v>
      </c>
      <c r="C17" s="5" t="s">
        <v>38</v>
      </c>
      <c r="D17" s="6">
        <f t="shared" si="2"/>
        <v>4.273465065</v>
      </c>
      <c r="E17" s="7">
        <v>0.0</v>
      </c>
      <c r="F17" s="7">
        <v>15051.51</v>
      </c>
      <c r="G17" s="9"/>
      <c r="H17" s="9"/>
      <c r="I17" s="8">
        <v>3.5464000000000003E-4</v>
      </c>
      <c r="J17" s="9"/>
      <c r="K17" s="9"/>
      <c r="L17" s="9"/>
      <c r="M17" s="7">
        <v>752.5753</v>
      </c>
      <c r="N17" s="10">
        <f t="shared" ref="N17:O17" si="16">J17+L17</f>
        <v>0</v>
      </c>
      <c r="O17" s="10">
        <f t="shared" si="16"/>
        <v>752.5753</v>
      </c>
      <c r="P17" s="11">
        <v>2.3744709479508178E-4</v>
      </c>
      <c r="Q17" s="9"/>
      <c r="R17" s="7">
        <v>2430.418</v>
      </c>
      <c r="S17" s="8">
        <v>0.0016848</v>
      </c>
    </row>
    <row r="18">
      <c r="A18" s="5"/>
      <c r="B18" s="5" t="s">
        <v>40</v>
      </c>
      <c r="C18" s="5" t="s">
        <v>38</v>
      </c>
      <c r="D18" s="6">
        <f t="shared" si="2"/>
        <v>3.638233141</v>
      </c>
      <c r="E18" s="7">
        <v>92.20531</v>
      </c>
      <c r="F18" s="7">
        <v>10568.89</v>
      </c>
      <c r="G18" s="7">
        <v>92.20531</v>
      </c>
      <c r="H18" s="7">
        <v>9138.484</v>
      </c>
      <c r="I18" s="8">
        <v>3.5464000000000003E-4</v>
      </c>
      <c r="J18" s="9"/>
      <c r="K18" s="9"/>
      <c r="L18" s="9"/>
      <c r="M18" s="7">
        <v>250.6466</v>
      </c>
      <c r="N18" s="10">
        <f t="shared" ref="N18:O18" si="17">J18+L18</f>
        <v>0</v>
      </c>
      <c r="O18" s="10">
        <f t="shared" si="17"/>
        <v>250.6466</v>
      </c>
      <c r="P18" s="11">
        <v>2.3744709479508178E-4</v>
      </c>
      <c r="Q18" s="9"/>
      <c r="R18" s="7">
        <v>200.5258</v>
      </c>
      <c r="S18" s="8">
        <v>0.0016848</v>
      </c>
    </row>
    <row r="19">
      <c r="A19" s="5" t="s">
        <v>28</v>
      </c>
      <c r="B19" s="5" t="s">
        <v>41</v>
      </c>
      <c r="C19" s="5" t="s">
        <v>38</v>
      </c>
      <c r="D19" s="6">
        <f t="shared" si="2"/>
        <v>2.695278585</v>
      </c>
      <c r="E19" s="7">
        <v>0.0</v>
      </c>
      <c r="F19" s="7">
        <v>9493.0</v>
      </c>
      <c r="G19" s="9"/>
      <c r="H19" s="9"/>
      <c r="I19" s="8">
        <v>3.5464000000000003E-4</v>
      </c>
      <c r="J19" s="9"/>
      <c r="K19" s="9"/>
      <c r="L19" s="9"/>
      <c r="M19" s="7">
        <v>474.65</v>
      </c>
      <c r="N19" s="10">
        <f t="shared" ref="N19:O19" si="18">J19+L19</f>
        <v>0</v>
      </c>
      <c r="O19" s="10">
        <f t="shared" si="18"/>
        <v>474.65</v>
      </c>
      <c r="P19" s="11">
        <v>2.3744709479508178E-4</v>
      </c>
      <c r="Q19" s="9"/>
      <c r="R19" s="7">
        <v>1532.867</v>
      </c>
      <c r="S19" s="8">
        <v>0.0016848</v>
      </c>
    </row>
    <row r="20">
      <c r="A20" s="5"/>
      <c r="B20" s="5" t="s">
        <v>42</v>
      </c>
      <c r="C20" s="5" t="s">
        <v>38</v>
      </c>
      <c r="D20" s="6">
        <f t="shared" si="2"/>
        <v>2.545775174</v>
      </c>
      <c r="E20" s="7">
        <v>415.7551</v>
      </c>
      <c r="F20" s="7">
        <v>7363.366</v>
      </c>
      <c r="G20" s="7">
        <v>363.2551</v>
      </c>
      <c r="H20" s="7">
        <v>6402.95</v>
      </c>
      <c r="I20" s="8">
        <v>3.5464000000000003E-4</v>
      </c>
      <c r="J20" s="9"/>
      <c r="K20" s="9"/>
      <c r="L20" s="9"/>
      <c r="M20" s="9"/>
      <c r="N20" s="10">
        <f t="shared" ref="N20:O20" si="19">J20+L20</f>
        <v>0</v>
      </c>
      <c r="O20" s="10">
        <f t="shared" si="19"/>
        <v>0</v>
      </c>
      <c r="P20" s="11">
        <v>2.3744709479508178E-4</v>
      </c>
      <c r="Q20" s="7">
        <v>52.5</v>
      </c>
      <c r="R20" s="7">
        <v>163.2437</v>
      </c>
      <c r="S20" s="8">
        <v>0.0016848</v>
      </c>
    </row>
    <row r="21">
      <c r="A21" s="5" t="s">
        <v>28</v>
      </c>
      <c r="B21" s="5" t="s">
        <v>43</v>
      </c>
      <c r="C21" s="5" t="s">
        <v>38</v>
      </c>
      <c r="D21" s="6">
        <f t="shared" si="2"/>
        <v>1.998572969</v>
      </c>
      <c r="E21" s="7">
        <v>0.0</v>
      </c>
      <c r="F21" s="7">
        <v>6603.012</v>
      </c>
      <c r="G21" s="9"/>
      <c r="H21" s="7">
        <v>1577.186</v>
      </c>
      <c r="I21" s="8">
        <v>3.5464000000000003E-4</v>
      </c>
      <c r="J21" s="9"/>
      <c r="K21" s="9"/>
      <c r="L21" s="9"/>
      <c r="M21" s="9"/>
      <c r="N21" s="10">
        <f t="shared" ref="N21:O21" si="20">J21+L21</f>
        <v>0</v>
      </c>
      <c r="O21" s="10">
        <f t="shared" si="20"/>
        <v>0</v>
      </c>
      <c r="P21" s="11">
        <v>2.3744709479508178E-4</v>
      </c>
      <c r="Q21" s="9"/>
      <c r="R21" s="7">
        <v>854.2496</v>
      </c>
      <c r="S21" s="8">
        <v>0.0016848</v>
      </c>
    </row>
    <row r="22">
      <c r="A22" s="5" t="s">
        <v>28</v>
      </c>
      <c r="B22" s="5" t="s">
        <v>44</v>
      </c>
      <c r="C22" s="5" t="s">
        <v>38</v>
      </c>
      <c r="D22" s="6">
        <f t="shared" si="2"/>
        <v>1.891731555</v>
      </c>
      <c r="E22" s="7">
        <v>0.0</v>
      </c>
      <c r="F22" s="7">
        <v>5556.179</v>
      </c>
      <c r="G22" s="9"/>
      <c r="H22" s="7">
        <v>4479.418</v>
      </c>
      <c r="I22" s="8">
        <v>3.5464000000000003E-4</v>
      </c>
      <c r="J22" s="9"/>
      <c r="K22" s="7">
        <v>16.72791</v>
      </c>
      <c r="L22" s="9"/>
      <c r="M22" s="7">
        <v>89.56433</v>
      </c>
      <c r="N22" s="10">
        <f t="shared" ref="N22:O22" si="21">J22+L22</f>
        <v>0</v>
      </c>
      <c r="O22" s="10">
        <f t="shared" si="21"/>
        <v>106.29224</v>
      </c>
      <c r="P22" s="11">
        <v>2.3744709479508178E-4</v>
      </c>
      <c r="Q22" s="9"/>
      <c r="R22" s="7">
        <v>164.9525</v>
      </c>
      <c r="S22" s="8">
        <v>0.0016848</v>
      </c>
    </row>
    <row r="23">
      <c r="A23" s="5" t="s">
        <v>28</v>
      </c>
      <c r="B23" s="5" t="s">
        <v>45</v>
      </c>
      <c r="C23" s="5" t="s">
        <v>38</v>
      </c>
      <c r="D23" s="6">
        <f t="shared" si="2"/>
        <v>1.641797865</v>
      </c>
      <c r="E23" s="7">
        <v>0.0</v>
      </c>
      <c r="F23" s="7">
        <v>4835.827</v>
      </c>
      <c r="G23" s="9"/>
      <c r="H23" s="7">
        <v>4110.453</v>
      </c>
      <c r="I23" s="8">
        <v>3.5464000000000003E-4</v>
      </c>
      <c r="J23" s="9"/>
      <c r="K23" s="9"/>
      <c r="L23" s="9"/>
      <c r="M23" s="7">
        <v>483.5827</v>
      </c>
      <c r="N23" s="10">
        <f t="shared" ref="N23:O23" si="22">J23+L23</f>
        <v>0</v>
      </c>
      <c r="O23" s="10">
        <f t="shared" si="22"/>
        <v>483.5827</v>
      </c>
      <c r="P23" s="11">
        <v>2.3744709479508178E-4</v>
      </c>
      <c r="Q23" s="9"/>
      <c r="R23" s="7">
        <v>41.09776</v>
      </c>
      <c r="S23" s="8">
        <v>0.0016848</v>
      </c>
    </row>
    <row r="24">
      <c r="A24" s="5" t="s">
        <v>28</v>
      </c>
      <c r="B24" s="5" t="s">
        <v>46</v>
      </c>
      <c r="C24" s="5" t="s">
        <v>38</v>
      </c>
      <c r="D24" s="6">
        <f t="shared" si="2"/>
        <v>1.560951299</v>
      </c>
      <c r="E24" s="7">
        <v>0.0</v>
      </c>
      <c r="F24" s="7">
        <v>4686.792</v>
      </c>
      <c r="G24" s="9"/>
      <c r="H24" s="7">
        <v>3204.871</v>
      </c>
      <c r="I24" s="8">
        <v>3.5464000000000003E-4</v>
      </c>
      <c r="J24" s="9"/>
      <c r="K24" s="9"/>
      <c r="L24" s="9"/>
      <c r="M24" s="9"/>
      <c r="N24" s="10">
        <f t="shared" ref="N24:O24" si="23">J24+L24</f>
        <v>0</v>
      </c>
      <c r="O24" s="10">
        <f t="shared" si="23"/>
        <v>0</v>
      </c>
      <c r="P24" s="11">
        <v>2.3744709479508178E-4</v>
      </c>
      <c r="Q24" s="9"/>
      <c r="R24" s="7">
        <v>251.885</v>
      </c>
      <c r="S24" s="8">
        <v>0.0016848</v>
      </c>
    </row>
    <row r="25">
      <c r="A25" s="5"/>
      <c r="B25" s="5" t="s">
        <v>47</v>
      </c>
      <c r="C25" s="5" t="s">
        <v>38</v>
      </c>
      <c r="D25" s="6">
        <f t="shared" si="2"/>
        <v>1.287024055</v>
      </c>
      <c r="E25" s="7">
        <v>13.11519</v>
      </c>
      <c r="F25" s="7">
        <v>3757.69</v>
      </c>
      <c r="G25" s="7">
        <v>13.11519</v>
      </c>
      <c r="H25" s="7">
        <v>3089.718</v>
      </c>
      <c r="I25" s="8">
        <v>3.5464000000000003E-4</v>
      </c>
      <c r="J25" s="9"/>
      <c r="K25" s="9"/>
      <c r="L25" s="9"/>
      <c r="M25" s="9"/>
      <c r="N25" s="10">
        <f t="shared" ref="N25:O25" si="24">J25+L25</f>
        <v>0</v>
      </c>
      <c r="O25" s="10">
        <f t="shared" si="24"/>
        <v>0</v>
      </c>
      <c r="P25" s="11">
        <v>2.3744709479508178E-4</v>
      </c>
      <c r="Q25" s="9"/>
      <c r="R25" s="7">
        <v>113.5366</v>
      </c>
      <c r="S25" s="8">
        <v>0.0016848</v>
      </c>
    </row>
    <row r="26">
      <c r="A26" s="5"/>
      <c r="B26" s="5" t="s">
        <v>48</v>
      </c>
      <c r="C26" s="5" t="s">
        <v>49</v>
      </c>
      <c r="D26" s="6">
        <f t="shared" si="2"/>
        <v>13.6884891</v>
      </c>
      <c r="E26" s="7">
        <v>616.9435</v>
      </c>
      <c r="F26" s="7">
        <v>48821.96</v>
      </c>
      <c r="G26" s="7">
        <v>24.56615</v>
      </c>
      <c r="H26" s="7">
        <v>2659.708</v>
      </c>
      <c r="I26" s="8">
        <v>3.5464000000000003E-4</v>
      </c>
      <c r="J26" s="7">
        <v>51.51373</v>
      </c>
      <c r="K26" s="7">
        <v>2782.473</v>
      </c>
      <c r="L26" s="7">
        <v>106.8399</v>
      </c>
      <c r="M26" s="7">
        <v>6910.185</v>
      </c>
      <c r="N26" s="10">
        <f t="shared" ref="N26:O26" si="25">J26+L26</f>
        <v>158.35363</v>
      </c>
      <c r="O26" s="10">
        <f t="shared" si="25"/>
        <v>9692.658</v>
      </c>
      <c r="P26" s="11">
        <v>2.3744709479508178E-4</v>
      </c>
      <c r="Q26" s="7">
        <v>434.0237</v>
      </c>
      <c r="R26" s="7">
        <v>6198.811</v>
      </c>
      <c r="S26" s="8">
        <v>0.0016848</v>
      </c>
    </row>
    <row r="27">
      <c r="A27" s="5"/>
      <c r="B27" s="5" t="s">
        <v>50</v>
      </c>
      <c r="C27" s="5" t="s">
        <v>49</v>
      </c>
      <c r="D27" s="6">
        <f t="shared" si="2"/>
        <v>2.976203115</v>
      </c>
      <c r="E27" s="7">
        <v>160.2554</v>
      </c>
      <c r="F27" s="7">
        <v>10651.52</v>
      </c>
      <c r="G27" s="7">
        <v>1.17191</v>
      </c>
      <c r="H27" s="7">
        <v>33.47932</v>
      </c>
      <c r="I27" s="8">
        <v>3.5464000000000003E-4</v>
      </c>
      <c r="J27" s="7">
        <v>0.11</v>
      </c>
      <c r="K27" s="7">
        <v>48.4765</v>
      </c>
      <c r="L27" s="7">
        <v>21.78014</v>
      </c>
      <c r="M27" s="7">
        <v>1512.082</v>
      </c>
      <c r="N27" s="10">
        <f t="shared" ref="N27:O27" si="26">J27+L27</f>
        <v>21.89014</v>
      </c>
      <c r="O27" s="10">
        <f t="shared" si="26"/>
        <v>1560.5585</v>
      </c>
      <c r="P27" s="11">
        <v>2.3744709479508178E-4</v>
      </c>
      <c r="Q27" s="7">
        <v>137.1933</v>
      </c>
      <c r="R27" s="7">
        <v>1539.518</v>
      </c>
      <c r="S27" s="8">
        <v>0.0016848</v>
      </c>
    </row>
    <row r="28">
      <c r="A28" s="5"/>
      <c r="B28" s="5" t="s">
        <v>51</v>
      </c>
      <c r="C28" s="5" t="s">
        <v>49</v>
      </c>
      <c r="D28" s="6">
        <f t="shared" si="2"/>
        <v>1.989790706</v>
      </c>
      <c r="E28" s="7">
        <v>72.68192</v>
      </c>
      <c r="F28" s="7">
        <v>5610.734</v>
      </c>
      <c r="G28" s="7">
        <v>72.68192</v>
      </c>
      <c r="H28" s="7">
        <v>5610.734</v>
      </c>
      <c r="I28" s="8">
        <v>3.5464000000000003E-4</v>
      </c>
      <c r="J28" s="9"/>
      <c r="K28" s="9"/>
      <c r="L28" s="9"/>
      <c r="M28" s="9"/>
      <c r="N28" s="10">
        <f t="shared" ref="N28:O28" si="27">J28+L28</f>
        <v>0</v>
      </c>
      <c r="O28" s="10">
        <f t="shared" si="27"/>
        <v>0</v>
      </c>
      <c r="P28" s="11">
        <v>2.3744709479508178E-4</v>
      </c>
      <c r="Q28" s="9"/>
      <c r="R28" s="9"/>
      <c r="S28" s="8">
        <v>0.0016848</v>
      </c>
    </row>
    <row r="29">
      <c r="A29" s="5"/>
      <c r="B29" s="5" t="s">
        <v>52</v>
      </c>
      <c r="C29" s="5" t="s">
        <v>49</v>
      </c>
      <c r="D29" s="6">
        <f t="shared" si="2"/>
        <v>1.901181774</v>
      </c>
      <c r="E29" s="7">
        <v>74.82499</v>
      </c>
      <c r="F29" s="7">
        <v>5360.878</v>
      </c>
      <c r="G29" s="7">
        <v>74.82499</v>
      </c>
      <c r="H29" s="7">
        <v>5360.878</v>
      </c>
      <c r="I29" s="8">
        <v>3.5464000000000003E-4</v>
      </c>
      <c r="J29" s="9"/>
      <c r="K29" s="9"/>
      <c r="L29" s="9"/>
      <c r="M29" s="9"/>
      <c r="N29" s="10">
        <f t="shared" ref="N29:O29" si="28">J29+L29</f>
        <v>0</v>
      </c>
      <c r="O29" s="10">
        <f t="shared" si="28"/>
        <v>0</v>
      </c>
      <c r="P29" s="11">
        <v>2.3744709479508178E-4</v>
      </c>
      <c r="Q29" s="9"/>
      <c r="R29" s="9"/>
      <c r="S29" s="8">
        <v>0.0016848</v>
      </c>
    </row>
    <row r="30">
      <c r="A30" s="5"/>
      <c r="B30" s="5" t="s">
        <v>53</v>
      </c>
      <c r="C30" s="5" t="s">
        <v>49</v>
      </c>
      <c r="D30" s="6">
        <f t="shared" si="2"/>
        <v>1.871369296</v>
      </c>
      <c r="E30" s="7">
        <v>63.837</v>
      </c>
      <c r="F30" s="7">
        <v>6568.712</v>
      </c>
      <c r="G30" s="7">
        <v>6.768984</v>
      </c>
      <c r="H30" s="7">
        <v>1453.993</v>
      </c>
      <c r="I30" s="8">
        <v>3.5464000000000003E-4</v>
      </c>
      <c r="J30" s="7">
        <v>9.12181</v>
      </c>
      <c r="K30" s="7">
        <v>1220.612</v>
      </c>
      <c r="L30" s="7">
        <v>15.82089</v>
      </c>
      <c r="M30" s="7">
        <v>1006.838</v>
      </c>
      <c r="N30" s="10">
        <f t="shared" ref="N30:O30" si="29">J30+L30</f>
        <v>24.9427</v>
      </c>
      <c r="O30" s="10">
        <f t="shared" si="29"/>
        <v>2227.45</v>
      </c>
      <c r="P30" s="11">
        <v>2.3744709479508178E-4</v>
      </c>
      <c r="Q30" s="7">
        <v>32.12531</v>
      </c>
      <c r="R30" s="7">
        <v>490.7548</v>
      </c>
      <c r="S30" s="8">
        <v>0.0016848</v>
      </c>
    </row>
    <row r="31">
      <c r="A31" s="5"/>
      <c r="B31" s="5" t="s">
        <v>54</v>
      </c>
      <c r="C31" s="5" t="s">
        <v>49</v>
      </c>
      <c r="D31" s="6">
        <f t="shared" si="2"/>
        <v>1.355853264</v>
      </c>
      <c r="E31" s="7">
        <v>102.2024</v>
      </c>
      <c r="F31" s="7">
        <v>3823.182</v>
      </c>
      <c r="G31" s="7">
        <v>102.2024</v>
      </c>
      <c r="H31" s="7">
        <v>3823.182</v>
      </c>
      <c r="I31" s="8">
        <v>3.5464000000000003E-4</v>
      </c>
      <c r="J31" s="9"/>
      <c r="K31" s="9"/>
      <c r="L31" s="9"/>
      <c r="M31" s="9"/>
      <c r="N31" s="10">
        <f t="shared" ref="N31:O31" si="30">J31+L31</f>
        <v>0</v>
      </c>
      <c r="O31" s="10">
        <f t="shared" si="30"/>
        <v>0</v>
      </c>
      <c r="P31" s="11">
        <v>2.3744709479508178E-4</v>
      </c>
      <c r="Q31" s="9"/>
      <c r="R31" s="9"/>
      <c r="S31" s="8">
        <v>0.0016848</v>
      </c>
    </row>
    <row r="32">
      <c r="A32" s="5"/>
      <c r="B32" s="5" t="s">
        <v>55</v>
      </c>
      <c r="C32" s="5" t="s">
        <v>49</v>
      </c>
      <c r="D32" s="6">
        <f t="shared" si="2"/>
        <v>1.232128944</v>
      </c>
      <c r="E32" s="7">
        <v>71.05055</v>
      </c>
      <c r="F32" s="7">
        <v>3474.309</v>
      </c>
      <c r="G32" s="7">
        <v>71.05055</v>
      </c>
      <c r="H32" s="7">
        <v>3474.309</v>
      </c>
      <c r="I32" s="8">
        <v>3.5464000000000003E-4</v>
      </c>
      <c r="J32" s="9"/>
      <c r="K32" s="9"/>
      <c r="L32" s="9"/>
      <c r="M32" s="9"/>
      <c r="N32" s="10">
        <f t="shared" ref="N32:O32" si="31">J32+L32</f>
        <v>0</v>
      </c>
      <c r="O32" s="10">
        <f t="shared" si="31"/>
        <v>0</v>
      </c>
      <c r="P32" s="11">
        <v>2.3744709479508178E-4</v>
      </c>
      <c r="Q32" s="9"/>
      <c r="R32" s="9"/>
      <c r="S32" s="8">
        <v>0.0016848</v>
      </c>
    </row>
    <row r="33">
      <c r="A33" s="5"/>
      <c r="B33" s="5" t="s">
        <v>56</v>
      </c>
      <c r="C33" s="5" t="s">
        <v>49</v>
      </c>
      <c r="D33" s="6">
        <f t="shared" si="2"/>
        <v>1.201818384</v>
      </c>
      <c r="E33" s="7">
        <v>0.3291</v>
      </c>
      <c r="F33" s="7">
        <v>4196.75</v>
      </c>
      <c r="G33" s="9"/>
      <c r="H33" s="9"/>
      <c r="I33" s="8">
        <v>3.5464000000000003E-4</v>
      </c>
      <c r="J33" s="9"/>
      <c r="K33" s="9"/>
      <c r="L33" s="9"/>
      <c r="M33" s="9"/>
      <c r="N33" s="10">
        <f t="shared" ref="N33:O33" si="32">J33+L33</f>
        <v>0</v>
      </c>
      <c r="O33" s="10">
        <f t="shared" si="32"/>
        <v>0</v>
      </c>
      <c r="P33" s="11">
        <v>2.3744709479508178E-4</v>
      </c>
      <c r="Q33" s="7">
        <v>0.3291</v>
      </c>
      <c r="R33" s="7">
        <v>713.33</v>
      </c>
      <c r="S33" s="8">
        <v>0.0016848</v>
      </c>
    </row>
    <row r="34">
      <c r="A34" s="5"/>
      <c r="B34" s="5" t="s">
        <v>57</v>
      </c>
      <c r="C34" s="5" t="s">
        <v>49</v>
      </c>
      <c r="D34" s="6">
        <f t="shared" si="2"/>
        <v>1.184050044</v>
      </c>
      <c r="E34" s="7">
        <v>107.06</v>
      </c>
      <c r="F34" s="7">
        <v>3338.738</v>
      </c>
      <c r="G34" s="7">
        <v>107.06</v>
      </c>
      <c r="H34" s="7">
        <v>3338.738</v>
      </c>
      <c r="I34" s="8">
        <v>3.5464000000000003E-4</v>
      </c>
      <c r="J34" s="9"/>
      <c r="K34" s="9"/>
      <c r="L34" s="9"/>
      <c r="M34" s="9"/>
      <c r="N34" s="10">
        <f t="shared" ref="N34:O34" si="33">J34+L34</f>
        <v>0</v>
      </c>
      <c r="O34" s="10">
        <f t="shared" si="33"/>
        <v>0</v>
      </c>
      <c r="P34" s="11">
        <v>2.3744709479508178E-4</v>
      </c>
      <c r="Q34" s="9"/>
      <c r="R34" s="9"/>
      <c r="S34" s="8">
        <v>0.0016848</v>
      </c>
    </row>
    <row r="35">
      <c r="A35" s="5"/>
      <c r="B35" s="5" t="s">
        <v>58</v>
      </c>
      <c r="C35" s="5" t="s">
        <v>59</v>
      </c>
      <c r="D35" s="6">
        <f t="shared" si="2"/>
        <v>5.691701535</v>
      </c>
      <c r="E35" s="7">
        <v>59.8053</v>
      </c>
      <c r="F35" s="7">
        <v>18742.65</v>
      </c>
      <c r="G35" s="9"/>
      <c r="H35" s="7">
        <v>5223.119</v>
      </c>
      <c r="I35" s="8">
        <v>3.5464000000000003E-4</v>
      </c>
      <c r="J35" s="7">
        <v>1.068967</v>
      </c>
      <c r="K35" s="7">
        <v>295.9583</v>
      </c>
      <c r="L35" s="7">
        <v>1.068967</v>
      </c>
      <c r="M35" s="7">
        <v>362.2115</v>
      </c>
      <c r="N35" s="10">
        <f t="shared" ref="N35:O35" si="34">J35+L35</f>
        <v>2.137934</v>
      </c>
      <c r="O35" s="10">
        <f t="shared" si="34"/>
        <v>658.1698</v>
      </c>
      <c r="P35" s="11">
        <v>2.3744709479508178E-4</v>
      </c>
      <c r="Q35" s="7">
        <v>57.66737</v>
      </c>
      <c r="R35" s="7">
        <v>2186.072</v>
      </c>
      <c r="S35" s="8">
        <v>0.0016848</v>
      </c>
    </row>
    <row r="36">
      <c r="A36" s="5"/>
      <c r="B36" s="5" t="s">
        <v>60</v>
      </c>
      <c r="C36" s="5" t="s">
        <v>59</v>
      </c>
      <c r="D36" s="6">
        <f t="shared" si="2"/>
        <v>4.939920283</v>
      </c>
      <c r="E36" s="7">
        <v>411.5582</v>
      </c>
      <c r="F36" s="7">
        <v>15751.35</v>
      </c>
      <c r="G36" s="7">
        <v>178.4321</v>
      </c>
      <c r="H36" s="7">
        <v>6303.112</v>
      </c>
      <c r="I36" s="8">
        <v>3.5464000000000003E-4</v>
      </c>
      <c r="J36" s="9"/>
      <c r="K36" s="7">
        <v>0.004602</v>
      </c>
      <c r="L36" s="7">
        <v>0.62559</v>
      </c>
      <c r="M36" s="7">
        <v>22.44039</v>
      </c>
      <c r="N36" s="10">
        <f t="shared" ref="N36:O36" si="35">J36+L36</f>
        <v>0.62559</v>
      </c>
      <c r="O36" s="10">
        <f t="shared" si="35"/>
        <v>22.444992</v>
      </c>
      <c r="P36" s="11">
        <v>2.3744709479508178E-4</v>
      </c>
      <c r="Q36" s="7">
        <v>232.5005</v>
      </c>
      <c r="R36" s="7">
        <v>1602.122</v>
      </c>
      <c r="S36" s="8">
        <v>0.0016848</v>
      </c>
    </row>
    <row r="37">
      <c r="A37" s="5"/>
      <c r="B37" s="5" t="s">
        <v>61</v>
      </c>
      <c r="C37" s="5" t="s">
        <v>59</v>
      </c>
      <c r="D37" s="6">
        <f t="shared" si="2"/>
        <v>2.601815792</v>
      </c>
      <c r="E37" s="7">
        <v>237.2744</v>
      </c>
      <c r="F37" s="7">
        <v>7530.131</v>
      </c>
      <c r="G37" s="7">
        <v>222.1606</v>
      </c>
      <c r="H37" s="7">
        <v>6525.025</v>
      </c>
      <c r="I37" s="8">
        <v>3.5464000000000003E-4</v>
      </c>
      <c r="J37" s="9"/>
      <c r="K37" s="7">
        <v>0.397027</v>
      </c>
      <c r="L37" s="7">
        <v>0.001166</v>
      </c>
      <c r="M37" s="7">
        <v>0.62927</v>
      </c>
      <c r="N37" s="10">
        <f t="shared" ref="N37:O37" si="36">J37+L37</f>
        <v>0.001166</v>
      </c>
      <c r="O37" s="10">
        <f t="shared" si="36"/>
        <v>1.026297</v>
      </c>
      <c r="P37" s="11">
        <v>2.3744709479508178E-4</v>
      </c>
      <c r="Q37" s="7">
        <v>15.11269</v>
      </c>
      <c r="R37" s="7">
        <v>170.6655</v>
      </c>
      <c r="S37" s="8">
        <v>0.0016848</v>
      </c>
    </row>
    <row r="38">
      <c r="A38" s="5" t="s">
        <v>28</v>
      </c>
      <c r="B38" s="5" t="s">
        <v>62</v>
      </c>
      <c r="C38" s="5" t="s">
        <v>59</v>
      </c>
      <c r="D38" s="6">
        <f t="shared" si="2"/>
        <v>2.367530441</v>
      </c>
      <c r="E38" s="7">
        <v>0.0</v>
      </c>
      <c r="F38" s="7">
        <v>7640.453</v>
      </c>
      <c r="G38" s="9"/>
      <c r="H38" s="7">
        <v>3537.331</v>
      </c>
      <c r="I38" s="8">
        <v>3.5464000000000003E-4</v>
      </c>
      <c r="J38" s="9"/>
      <c r="K38" s="7">
        <v>1179.11</v>
      </c>
      <c r="L38" s="9"/>
      <c r="M38" s="7">
        <v>87.3027</v>
      </c>
      <c r="N38" s="10">
        <f t="shared" ref="N38:O38" si="37">J38+L38</f>
        <v>0</v>
      </c>
      <c r="O38" s="10">
        <f t="shared" si="37"/>
        <v>1266.4127</v>
      </c>
      <c r="P38" s="11">
        <v>2.3744709479508178E-4</v>
      </c>
      <c r="Q38" s="9"/>
      <c r="R38" s="7">
        <v>482.1613</v>
      </c>
      <c r="S38" s="8">
        <v>0.0016848</v>
      </c>
    </row>
    <row r="39">
      <c r="A39" s="5"/>
      <c r="B39" s="5" t="s">
        <v>63</v>
      </c>
      <c r="C39" s="5" t="s">
        <v>59</v>
      </c>
      <c r="D39" s="6">
        <f t="shared" si="2"/>
        <v>2.20989992</v>
      </c>
      <c r="E39" s="7">
        <v>19.41936</v>
      </c>
      <c r="F39" s="7">
        <v>7851.097</v>
      </c>
      <c r="G39" s="9"/>
      <c r="H39" s="9"/>
      <c r="I39" s="8">
        <v>3.5464000000000003E-4</v>
      </c>
      <c r="J39" s="7">
        <v>0.96968</v>
      </c>
      <c r="K39" s="7">
        <v>392.5536</v>
      </c>
      <c r="L39" s="7">
        <v>0.96968</v>
      </c>
      <c r="M39" s="7">
        <v>392.5536</v>
      </c>
      <c r="N39" s="10">
        <f t="shared" ref="N39:O39" si="38">J39+L39</f>
        <v>1.93936</v>
      </c>
      <c r="O39" s="10">
        <f t="shared" si="38"/>
        <v>785.1072</v>
      </c>
      <c r="P39" s="11">
        <v>2.3744709479508178E-4</v>
      </c>
      <c r="Q39" s="7">
        <v>17.48</v>
      </c>
      <c r="R39" s="7">
        <v>1201.02</v>
      </c>
      <c r="S39" s="8">
        <v>0.0016848</v>
      </c>
    </row>
    <row r="40">
      <c r="A40" s="5"/>
      <c r="B40" s="5" t="s">
        <v>64</v>
      </c>
      <c r="C40" s="5" t="s">
        <v>59</v>
      </c>
      <c r="D40" s="6">
        <f t="shared" si="2"/>
        <v>1.959883851</v>
      </c>
      <c r="E40" s="7">
        <v>213.9716</v>
      </c>
      <c r="F40" s="7">
        <v>6718.215</v>
      </c>
      <c r="G40" s="7">
        <v>39.22321</v>
      </c>
      <c r="H40" s="7">
        <v>715.5724</v>
      </c>
      <c r="I40" s="8">
        <v>3.5464000000000003E-4</v>
      </c>
      <c r="J40" s="7">
        <v>9.896807</v>
      </c>
      <c r="K40" s="7">
        <v>140.1702</v>
      </c>
      <c r="L40" s="7">
        <v>5.330479</v>
      </c>
      <c r="M40" s="7">
        <v>122.6293</v>
      </c>
      <c r="N40" s="10">
        <f t="shared" ref="N40:O40" si="39">J40+L40</f>
        <v>15.227286</v>
      </c>
      <c r="O40" s="10">
        <f t="shared" si="39"/>
        <v>262.7995</v>
      </c>
      <c r="P40" s="11">
        <v>2.3744709479508178E-4</v>
      </c>
      <c r="Q40" s="7">
        <v>159.5212</v>
      </c>
      <c r="R40" s="7">
        <v>975.6127</v>
      </c>
      <c r="S40" s="8">
        <v>0.0016848</v>
      </c>
    </row>
    <row r="41">
      <c r="A41" s="5" t="s">
        <v>28</v>
      </c>
      <c r="B41" s="5" t="s">
        <v>65</v>
      </c>
      <c r="C41" s="5" t="s">
        <v>59</v>
      </c>
      <c r="D41" s="6">
        <f t="shared" si="2"/>
        <v>1.750536451</v>
      </c>
      <c r="E41" s="7">
        <v>0.0</v>
      </c>
      <c r="F41" s="7">
        <v>5512.681</v>
      </c>
      <c r="G41" s="9"/>
      <c r="H41" s="7">
        <v>3307.609</v>
      </c>
      <c r="I41" s="8">
        <v>3.5464000000000003E-4</v>
      </c>
      <c r="J41" s="9"/>
      <c r="K41" s="7">
        <v>1102.536</v>
      </c>
      <c r="L41" s="9"/>
      <c r="M41" s="9"/>
      <c r="N41" s="10">
        <f t="shared" ref="N41:O41" si="40">J41+L41</f>
        <v>0</v>
      </c>
      <c r="O41" s="10">
        <f t="shared" si="40"/>
        <v>1102.536</v>
      </c>
      <c r="P41" s="11">
        <v>2.3744709479508178E-4</v>
      </c>
      <c r="Q41" s="9"/>
      <c r="R41" s="7">
        <v>187.4003</v>
      </c>
      <c r="S41" s="8">
        <v>0.0016848</v>
      </c>
    </row>
    <row r="42">
      <c r="A42" s="5"/>
      <c r="B42" s="5" t="s">
        <v>66</v>
      </c>
      <c r="C42" s="5" t="s">
        <v>59</v>
      </c>
      <c r="D42" s="6">
        <f t="shared" si="2"/>
        <v>1.50578136</v>
      </c>
      <c r="E42" s="7">
        <v>170.2357</v>
      </c>
      <c r="F42" s="7">
        <v>4265.785</v>
      </c>
      <c r="G42" s="7">
        <v>167.6115</v>
      </c>
      <c r="H42" s="7">
        <v>4162.729</v>
      </c>
      <c r="I42" s="8">
        <v>3.5464000000000003E-4</v>
      </c>
      <c r="J42" s="9"/>
      <c r="K42" s="7">
        <v>0.005463</v>
      </c>
      <c r="L42" s="9"/>
      <c r="M42" s="7">
        <v>0.011161</v>
      </c>
      <c r="N42" s="10">
        <f t="shared" ref="N42:O42" si="41">J42+L42</f>
        <v>0</v>
      </c>
      <c r="O42" s="10">
        <f t="shared" si="41"/>
        <v>0.016624</v>
      </c>
      <c r="P42" s="11">
        <v>2.3744709479508178E-4</v>
      </c>
      <c r="Q42" s="7">
        <v>2.624179</v>
      </c>
      <c r="R42" s="7">
        <v>17.51377</v>
      </c>
      <c r="S42" s="8">
        <v>0.0016848</v>
      </c>
    </row>
    <row r="43">
      <c r="A43" s="5"/>
      <c r="B43" s="5" t="s">
        <v>67</v>
      </c>
      <c r="C43" s="5" t="s">
        <v>59</v>
      </c>
      <c r="D43" s="6">
        <f t="shared" si="2"/>
        <v>1.385461449</v>
      </c>
      <c r="E43" s="7">
        <v>3.27</v>
      </c>
      <c r="F43" s="7">
        <v>3906.67</v>
      </c>
      <c r="G43" s="7">
        <v>3.27</v>
      </c>
      <c r="H43" s="7">
        <v>3906.67</v>
      </c>
      <c r="I43" s="8">
        <v>3.5464000000000003E-4</v>
      </c>
      <c r="J43" s="9"/>
      <c r="K43" s="9"/>
      <c r="L43" s="9"/>
      <c r="M43" s="9"/>
      <c r="N43" s="10">
        <f t="shared" ref="N43:O43" si="42">J43+L43</f>
        <v>0</v>
      </c>
      <c r="O43" s="10">
        <f t="shared" si="42"/>
        <v>0</v>
      </c>
      <c r="P43" s="11">
        <v>2.3744709479508178E-4</v>
      </c>
      <c r="Q43" s="9"/>
      <c r="R43" s="9"/>
      <c r="S43" s="8">
        <v>0.0016848</v>
      </c>
    </row>
    <row r="44">
      <c r="A44" s="5"/>
      <c r="B44" s="5" t="s">
        <v>68</v>
      </c>
      <c r="C44" s="5" t="s">
        <v>59</v>
      </c>
      <c r="D44" s="6">
        <f t="shared" si="2"/>
        <v>1.356420308</v>
      </c>
      <c r="E44" s="7">
        <v>103.7581</v>
      </c>
      <c r="F44" s="7">
        <v>3982.434</v>
      </c>
      <c r="G44" s="7">
        <v>90.19286</v>
      </c>
      <c r="H44" s="7">
        <v>3242.447</v>
      </c>
      <c r="I44" s="8">
        <v>3.5464000000000003E-4</v>
      </c>
      <c r="J44" s="7">
        <v>1.717012</v>
      </c>
      <c r="K44" s="7">
        <v>83.78133</v>
      </c>
      <c r="L44" s="7">
        <v>0.927035</v>
      </c>
      <c r="M44" s="7">
        <v>26.39932</v>
      </c>
      <c r="N44" s="10">
        <f t="shared" ref="N44:O44" si="43">J44+L44</f>
        <v>2.644047</v>
      </c>
      <c r="O44" s="10">
        <f t="shared" si="43"/>
        <v>110.18065</v>
      </c>
      <c r="P44" s="11">
        <v>2.3744709479508178E-4</v>
      </c>
      <c r="Q44" s="7">
        <v>10.92116</v>
      </c>
      <c r="R44" s="7">
        <v>107.0494</v>
      </c>
      <c r="S44" s="8">
        <v>0.0016848</v>
      </c>
    </row>
    <row r="45">
      <c r="A45" s="5" t="s">
        <v>28</v>
      </c>
      <c r="B45" s="5" t="s">
        <v>69</v>
      </c>
      <c r="C45" s="5" t="s">
        <v>59</v>
      </c>
      <c r="D45" s="6">
        <f t="shared" si="2"/>
        <v>1.04432647</v>
      </c>
      <c r="E45" s="7">
        <v>0.0</v>
      </c>
      <c r="F45" s="7">
        <v>3062.668</v>
      </c>
      <c r="G45" s="9"/>
      <c r="H45" s="7">
        <v>2450.135</v>
      </c>
      <c r="I45" s="8">
        <v>3.5464000000000003E-4</v>
      </c>
      <c r="J45" s="9"/>
      <c r="K45" s="9"/>
      <c r="L45" s="9"/>
      <c r="M45" s="9"/>
      <c r="N45" s="10">
        <f t="shared" ref="N45:O45" si="44">J45+L45</f>
        <v>0</v>
      </c>
      <c r="O45" s="10">
        <f t="shared" si="44"/>
        <v>0</v>
      </c>
      <c r="P45" s="11">
        <v>2.3744709479508178E-4</v>
      </c>
      <c r="Q45" s="9"/>
      <c r="R45" s="7">
        <v>104.1136</v>
      </c>
      <c r="S45" s="8">
        <v>0.0016848</v>
      </c>
    </row>
    <row r="46">
      <c r="A46" s="5" t="s">
        <v>28</v>
      </c>
      <c r="B46" s="5" t="s">
        <v>70</v>
      </c>
      <c r="C46" s="5" t="s">
        <v>71</v>
      </c>
      <c r="D46" s="6">
        <f t="shared" si="2"/>
        <v>1.616788836</v>
      </c>
      <c r="E46" s="7">
        <v>0.0</v>
      </c>
      <c r="F46" s="7">
        <v>5492.155</v>
      </c>
      <c r="G46" s="9"/>
      <c r="H46" s="7">
        <v>1430.523</v>
      </c>
      <c r="I46" s="8">
        <v>3.5464000000000003E-4</v>
      </c>
      <c r="J46" s="7">
        <v>0.0</v>
      </c>
      <c r="K46" s="7">
        <v>17.48963</v>
      </c>
      <c r="L46" s="7">
        <v>0.0</v>
      </c>
      <c r="M46" s="7">
        <v>1079.298</v>
      </c>
      <c r="N46" s="10">
        <f t="shared" ref="N46:O46" si="45">J46+L46</f>
        <v>0</v>
      </c>
      <c r="O46" s="10">
        <f t="shared" si="45"/>
        <v>1096.78763</v>
      </c>
      <c r="P46" s="11">
        <v>2.3744709479508178E-4</v>
      </c>
      <c r="Q46" s="7">
        <v>0.0</v>
      </c>
      <c r="R46" s="7">
        <v>503.9406</v>
      </c>
      <c r="S46" s="8">
        <v>0.0016848</v>
      </c>
    </row>
    <row r="47">
      <c r="A47" s="5" t="s">
        <v>28</v>
      </c>
      <c r="B47" s="5" t="s">
        <v>72</v>
      </c>
      <c r="C47" s="5" t="s">
        <v>73</v>
      </c>
      <c r="D47" s="6">
        <f t="shared" si="2"/>
        <v>2.347866837</v>
      </c>
      <c r="E47" s="7">
        <v>0.0</v>
      </c>
      <c r="F47" s="7">
        <v>7536.012</v>
      </c>
      <c r="G47" s="9"/>
      <c r="H47" s="7">
        <v>3754.125</v>
      </c>
      <c r="I47" s="8">
        <v>3.5464000000000003E-4</v>
      </c>
      <c r="J47" s="9"/>
      <c r="K47" s="9"/>
      <c r="L47" s="9"/>
      <c r="M47" s="7">
        <v>1359.536</v>
      </c>
      <c r="N47" s="10">
        <f t="shared" ref="N47:O47" si="46">J47+L47</f>
        <v>0</v>
      </c>
      <c r="O47" s="10">
        <f t="shared" si="46"/>
        <v>1359.536</v>
      </c>
      <c r="P47" s="11">
        <v>2.3744709479508178E-4</v>
      </c>
      <c r="Q47" s="9"/>
      <c r="R47" s="7">
        <v>411.732</v>
      </c>
      <c r="S47" s="8">
        <v>0.0016848</v>
      </c>
    </row>
    <row r="48">
      <c r="A48" s="5"/>
      <c r="B48" s="5" t="s">
        <v>74</v>
      </c>
      <c r="C48" s="5" t="s">
        <v>73</v>
      </c>
      <c r="D48" s="6">
        <f t="shared" si="2"/>
        <v>2.271542343</v>
      </c>
      <c r="E48" s="7">
        <v>177.0014</v>
      </c>
      <c r="F48" s="7">
        <v>8021.456</v>
      </c>
      <c r="G48" s="9"/>
      <c r="H48" s="9"/>
      <c r="I48" s="8">
        <v>3.5464000000000003E-4</v>
      </c>
      <c r="J48" s="9"/>
      <c r="K48" s="9"/>
      <c r="L48" s="7">
        <v>30.00015</v>
      </c>
      <c r="M48" s="7">
        <v>522.3148</v>
      </c>
      <c r="N48" s="10">
        <f t="shared" ref="N48:O48" si="47">J48+L48</f>
        <v>30.00015</v>
      </c>
      <c r="O48" s="10">
        <f t="shared" si="47"/>
        <v>522.3148</v>
      </c>
      <c r="P48" s="11">
        <v>2.3744709479508178E-4</v>
      </c>
      <c r="Q48" s="7">
        <v>147.0012</v>
      </c>
      <c r="R48" s="7">
        <v>1274.644</v>
      </c>
      <c r="S48" s="8">
        <v>0.0016848</v>
      </c>
    </row>
    <row r="49">
      <c r="A49" s="5"/>
      <c r="B49" s="5" t="s">
        <v>75</v>
      </c>
      <c r="C49" s="5" t="s">
        <v>73</v>
      </c>
      <c r="D49" s="6">
        <f t="shared" si="2"/>
        <v>1.215923408</v>
      </c>
      <c r="E49" s="7">
        <v>155.2851</v>
      </c>
      <c r="F49" s="7">
        <v>3456.973</v>
      </c>
      <c r="G49" s="7">
        <v>155.0</v>
      </c>
      <c r="H49" s="7">
        <v>3368.212</v>
      </c>
      <c r="I49" s="8">
        <v>3.5464000000000003E-4</v>
      </c>
      <c r="J49" s="7">
        <v>4.1E-5</v>
      </c>
      <c r="K49" s="7">
        <v>45.00243</v>
      </c>
      <c r="L49" s="7">
        <v>0.285046</v>
      </c>
      <c r="M49" s="7">
        <v>36.71128</v>
      </c>
      <c r="N49" s="10">
        <f t="shared" ref="N49:O49" si="48">J49+L49</f>
        <v>0.285087</v>
      </c>
      <c r="O49" s="10">
        <f t="shared" si="48"/>
        <v>81.71371</v>
      </c>
      <c r="P49" s="11">
        <v>2.3744709479508178E-4</v>
      </c>
      <c r="Q49" s="9"/>
      <c r="R49" s="7">
        <v>1.197781</v>
      </c>
      <c r="S49" s="8">
        <v>0.0016848</v>
      </c>
    </row>
    <row r="50">
      <c r="A50" s="5" t="s">
        <v>28</v>
      </c>
      <c r="B50" s="5" t="s">
        <v>76</v>
      </c>
      <c r="C50" s="5" t="s">
        <v>77</v>
      </c>
      <c r="D50" s="6">
        <f t="shared" si="2"/>
        <v>1.476082594</v>
      </c>
      <c r="E50" s="7">
        <v>0.0</v>
      </c>
      <c r="F50" s="7">
        <v>5222.219</v>
      </c>
      <c r="G50" s="9"/>
      <c r="H50" s="7">
        <v>194.5357</v>
      </c>
      <c r="I50" s="8">
        <v>3.5464000000000003E-4</v>
      </c>
      <c r="J50" s="9"/>
      <c r="K50" s="7">
        <v>121.458</v>
      </c>
      <c r="L50" s="9"/>
      <c r="M50" s="7">
        <v>546.533</v>
      </c>
      <c r="N50" s="10">
        <f t="shared" ref="N50:O50" si="49">J50+L50</f>
        <v>0</v>
      </c>
      <c r="O50" s="10">
        <f t="shared" si="49"/>
        <v>667.991</v>
      </c>
      <c r="P50" s="11">
        <v>2.3744709479508178E-4</v>
      </c>
      <c r="Q50" s="9"/>
      <c r="R50" s="7">
        <v>741.0256</v>
      </c>
      <c r="S50" s="8">
        <v>0.0016848</v>
      </c>
    </row>
    <row r="51">
      <c r="A51" s="5" t="s">
        <v>28</v>
      </c>
      <c r="B51" s="5" t="s">
        <v>78</v>
      </c>
      <c r="C51" s="5" t="s">
        <v>79</v>
      </c>
      <c r="D51" s="6">
        <f t="shared" si="2"/>
        <v>2.23244534</v>
      </c>
      <c r="E51" s="7">
        <v>0.0</v>
      </c>
      <c r="F51" s="7">
        <v>6722.108</v>
      </c>
      <c r="G51" s="9"/>
      <c r="H51" s="7">
        <v>4503.262</v>
      </c>
      <c r="I51" s="8">
        <v>3.5464000000000003E-4</v>
      </c>
      <c r="J51" s="9"/>
      <c r="K51" s="9"/>
      <c r="L51" s="9"/>
      <c r="M51" s="9"/>
      <c r="N51" s="10">
        <f t="shared" ref="N51:O51" si="50">J51+L51</f>
        <v>0</v>
      </c>
      <c r="O51" s="10">
        <f t="shared" si="50"/>
        <v>0</v>
      </c>
      <c r="P51" s="11">
        <v>2.3744709479508178E-4</v>
      </c>
      <c r="Q51" s="9"/>
      <c r="R51" s="7">
        <v>377.1418</v>
      </c>
      <c r="S51" s="8">
        <v>0.0016848</v>
      </c>
    </row>
    <row r="52">
      <c r="A52" s="5" t="s">
        <v>28</v>
      </c>
      <c r="B52" s="5" t="s">
        <v>80</v>
      </c>
      <c r="C52" s="5" t="s">
        <v>81</v>
      </c>
      <c r="D52" s="6">
        <f t="shared" si="2"/>
        <v>1.114423675</v>
      </c>
      <c r="E52" s="7">
        <v>0.0</v>
      </c>
      <c r="F52" s="7">
        <v>3230.238</v>
      </c>
      <c r="G52" s="9"/>
      <c r="H52" s="7">
        <v>2774.001</v>
      </c>
      <c r="I52" s="8">
        <v>3.5464000000000003E-4</v>
      </c>
      <c r="J52" s="9"/>
      <c r="K52" s="9"/>
      <c r="L52" s="9"/>
      <c r="M52" s="9"/>
      <c r="N52" s="10">
        <f t="shared" ref="N52:O52" si="51">J52+L52</f>
        <v>0</v>
      </c>
      <c r="O52" s="10">
        <f t="shared" si="51"/>
        <v>0</v>
      </c>
      <c r="P52" s="11">
        <v>2.3744709479508178E-4</v>
      </c>
      <c r="Q52" s="9"/>
      <c r="R52" s="7">
        <v>77.54746</v>
      </c>
      <c r="S52" s="8">
        <v>0.0016848</v>
      </c>
    </row>
    <row r="53">
      <c r="A53" s="5"/>
      <c r="B53" s="5" t="s">
        <v>82</v>
      </c>
      <c r="C53" s="5" t="s">
        <v>81</v>
      </c>
      <c r="D53" s="6">
        <f t="shared" si="2"/>
        <v>1.002783934</v>
      </c>
      <c r="E53" s="7">
        <v>0.142081</v>
      </c>
      <c r="F53" s="7">
        <v>2884.2</v>
      </c>
      <c r="G53" s="7">
        <v>0.142081</v>
      </c>
      <c r="H53" s="7">
        <v>2590.244</v>
      </c>
      <c r="I53" s="8">
        <v>3.5464000000000003E-4</v>
      </c>
      <c r="J53" s="9"/>
      <c r="K53" s="9"/>
      <c r="L53" s="9"/>
      <c r="M53" s="9"/>
      <c r="N53" s="10">
        <f t="shared" ref="N53:O53" si="52">J53+L53</f>
        <v>0</v>
      </c>
      <c r="O53" s="10">
        <f t="shared" si="52"/>
        <v>0</v>
      </c>
      <c r="P53" s="11">
        <v>2.3744709479508178E-4</v>
      </c>
      <c r="Q53" s="9"/>
      <c r="R53" s="7">
        <v>49.96427</v>
      </c>
      <c r="S53" s="8">
        <v>0.0016848</v>
      </c>
    </row>
    <row r="54">
      <c r="A54" s="5" t="s">
        <v>28</v>
      </c>
      <c r="B54" s="5" t="s">
        <v>83</v>
      </c>
      <c r="C54" s="5" t="s">
        <v>84</v>
      </c>
      <c r="D54" s="6">
        <f t="shared" si="2"/>
        <v>2.158541118</v>
      </c>
      <c r="E54" s="7">
        <v>0.0</v>
      </c>
      <c r="F54" s="7">
        <v>7668.538</v>
      </c>
      <c r="G54" s="9"/>
      <c r="H54" s="9"/>
      <c r="I54" s="8">
        <v>3.5464000000000003E-4</v>
      </c>
      <c r="J54" s="9"/>
      <c r="K54" s="9"/>
      <c r="L54" s="9"/>
      <c r="M54" s="7">
        <v>766.2927</v>
      </c>
      <c r="N54" s="10">
        <f t="shared" ref="N54:O54" si="53">J54+L54</f>
        <v>0</v>
      </c>
      <c r="O54" s="10">
        <f t="shared" si="53"/>
        <v>766.2927</v>
      </c>
      <c r="P54" s="11">
        <v>2.3744709479508178E-4</v>
      </c>
      <c r="Q54" s="9"/>
      <c r="R54" s="7">
        <v>1173.188</v>
      </c>
      <c r="S54" s="8">
        <v>0.0016848</v>
      </c>
    </row>
    <row r="55">
      <c r="A55" s="5"/>
      <c r="B55" s="5" t="s">
        <v>85</v>
      </c>
      <c r="C55" s="5" t="s">
        <v>86</v>
      </c>
      <c r="D55" s="6">
        <f t="shared" si="2"/>
        <v>1.060241772</v>
      </c>
      <c r="E55" s="7">
        <v>0.061556</v>
      </c>
      <c r="F55" s="7">
        <v>3711.863</v>
      </c>
      <c r="G55" s="9"/>
      <c r="H55" s="9"/>
      <c r="I55" s="8">
        <v>3.5464000000000003E-4</v>
      </c>
      <c r="J55" s="7">
        <v>0.006765</v>
      </c>
      <c r="K55" s="7">
        <v>55.598</v>
      </c>
      <c r="L55" s="9"/>
      <c r="M55" s="7">
        <v>0.0</v>
      </c>
      <c r="N55" s="10">
        <f t="shared" ref="N55:O55" si="54">J55+L55</f>
        <v>0.006765</v>
      </c>
      <c r="O55" s="10">
        <f t="shared" si="54"/>
        <v>55.598</v>
      </c>
      <c r="P55" s="11">
        <v>2.3744709479508178E-4</v>
      </c>
      <c r="Q55" s="7">
        <v>0.054791</v>
      </c>
      <c r="R55" s="7">
        <v>621.4626</v>
      </c>
      <c r="S55" s="8">
        <v>0.0016848</v>
      </c>
    </row>
    <row r="56">
      <c r="A56" s="5" t="s">
        <v>28</v>
      </c>
      <c r="B56" s="5" t="s">
        <v>87</v>
      </c>
      <c r="C56" s="5" t="s">
        <v>88</v>
      </c>
      <c r="D56" s="6">
        <f t="shared" si="2"/>
        <v>2.141583711</v>
      </c>
      <c r="E56" s="7">
        <v>0.0</v>
      </c>
      <c r="F56" s="7">
        <v>7542.838</v>
      </c>
      <c r="G56" s="9"/>
      <c r="H56" s="9"/>
      <c r="I56" s="8">
        <v>3.5464000000000003E-4</v>
      </c>
      <c r="J56" s="9"/>
      <c r="K56" s="9"/>
      <c r="L56" s="9"/>
      <c r="M56" s="7">
        <v>377.1418</v>
      </c>
      <c r="N56" s="10">
        <f t="shared" ref="N56:O56" si="55">J56+L56</f>
        <v>0</v>
      </c>
      <c r="O56" s="10">
        <f t="shared" si="55"/>
        <v>377.1418</v>
      </c>
      <c r="P56" s="11">
        <v>2.3744709479508178E-4</v>
      </c>
      <c r="Q56" s="9"/>
      <c r="R56" s="7">
        <v>1217.968</v>
      </c>
      <c r="S56" s="8">
        <v>0.0016848</v>
      </c>
    </row>
    <row r="57">
      <c r="A57" s="5"/>
      <c r="B57" s="5" t="s">
        <v>89</v>
      </c>
      <c r="C57" s="5" t="s">
        <v>90</v>
      </c>
      <c r="D57" s="6">
        <f t="shared" si="2"/>
        <v>7.761609425</v>
      </c>
      <c r="E57" s="7">
        <v>530.708</v>
      </c>
      <c r="F57" s="7">
        <v>22061.58</v>
      </c>
      <c r="G57" s="7">
        <v>530.708</v>
      </c>
      <c r="H57" s="7">
        <v>21148.9</v>
      </c>
      <c r="I57" s="8">
        <v>3.5464000000000003E-4</v>
      </c>
      <c r="J57" s="9"/>
      <c r="K57" s="9"/>
      <c r="L57" s="9"/>
      <c r="M57" s="9"/>
      <c r="N57" s="10">
        <f t="shared" ref="N57:O57" si="56">J57+L57</f>
        <v>0</v>
      </c>
      <c r="O57" s="10">
        <f t="shared" si="56"/>
        <v>0</v>
      </c>
      <c r="P57" s="11">
        <v>2.3744709479508178E-4</v>
      </c>
      <c r="Q57" s="9"/>
      <c r="R57" s="7">
        <v>155.1303</v>
      </c>
      <c r="S57" s="8">
        <v>0.0016848</v>
      </c>
    </row>
    <row r="58">
      <c r="A58" s="5"/>
      <c r="B58" s="5" t="s">
        <v>91</v>
      </c>
      <c r="C58" s="5" t="s">
        <v>90</v>
      </c>
      <c r="D58" s="6">
        <f t="shared" si="2"/>
        <v>3.982828932</v>
      </c>
      <c r="E58" s="7">
        <v>164.2</v>
      </c>
      <c r="F58" s="7">
        <v>11230.87</v>
      </c>
      <c r="G58" s="7">
        <v>164.2</v>
      </c>
      <c r="H58" s="7">
        <v>11229.6</v>
      </c>
      <c r="I58" s="8">
        <v>3.5464000000000003E-4</v>
      </c>
      <c r="J58" s="9"/>
      <c r="K58" s="9"/>
      <c r="L58" s="9"/>
      <c r="M58" s="9"/>
      <c r="N58" s="10">
        <f t="shared" ref="N58:O58" si="57">J58+L58</f>
        <v>0</v>
      </c>
      <c r="O58" s="10">
        <f t="shared" si="57"/>
        <v>0</v>
      </c>
      <c r="P58" s="11">
        <v>2.3744709479508178E-4</v>
      </c>
      <c r="Q58" s="9"/>
      <c r="R58" s="7">
        <v>0.2158051</v>
      </c>
      <c r="S58" s="8">
        <v>0.0016848</v>
      </c>
    </row>
    <row r="59">
      <c r="A59" s="5"/>
      <c r="B59" s="5" t="s">
        <v>92</v>
      </c>
      <c r="C59" s="5" t="s">
        <v>90</v>
      </c>
      <c r="D59" s="6">
        <f t="shared" si="2"/>
        <v>2.742460925</v>
      </c>
      <c r="E59" s="7">
        <v>2.56</v>
      </c>
      <c r="F59" s="7">
        <v>7771.624</v>
      </c>
      <c r="G59" s="7">
        <v>2.56</v>
      </c>
      <c r="H59" s="7">
        <v>7571.426</v>
      </c>
      <c r="I59" s="8">
        <v>3.5464000000000003E-4</v>
      </c>
      <c r="J59" s="9"/>
      <c r="K59" s="9"/>
      <c r="L59" s="9"/>
      <c r="M59" s="9"/>
      <c r="N59" s="10">
        <f t="shared" ref="N59:O59" si="58">J59+L59</f>
        <v>0</v>
      </c>
      <c r="O59" s="10">
        <f t="shared" si="58"/>
        <v>0</v>
      </c>
      <c r="P59" s="11">
        <v>2.3744709479508178E-4</v>
      </c>
      <c r="Q59" s="9"/>
      <c r="R59" s="7">
        <v>34.02802</v>
      </c>
      <c r="S59" s="8">
        <v>0.0016848</v>
      </c>
    </row>
    <row r="60">
      <c r="A60" s="5" t="s">
        <v>28</v>
      </c>
      <c r="B60" s="5" t="s">
        <v>93</v>
      </c>
      <c r="C60" s="5" t="s">
        <v>90</v>
      </c>
      <c r="D60" s="6">
        <f t="shared" si="2"/>
        <v>2.607423632</v>
      </c>
      <c r="E60" s="7">
        <v>0.0</v>
      </c>
      <c r="F60" s="7">
        <v>7879.634</v>
      </c>
      <c r="G60" s="9"/>
      <c r="H60" s="7">
        <v>5140.414</v>
      </c>
      <c r="I60" s="8">
        <v>3.5464000000000003E-4</v>
      </c>
      <c r="J60" s="9"/>
      <c r="K60" s="9"/>
      <c r="L60" s="9"/>
      <c r="M60" s="9"/>
      <c r="N60" s="10">
        <f t="shared" ref="N60:O60" si="59">J60+L60</f>
        <v>0</v>
      </c>
      <c r="O60" s="10">
        <f t="shared" si="59"/>
        <v>0</v>
      </c>
      <c r="P60" s="11">
        <v>2.3744709479508178E-4</v>
      </c>
      <c r="R60" s="7">
        <v>465.5907</v>
      </c>
      <c r="S60" s="8">
        <v>0.0016848</v>
      </c>
    </row>
    <row r="61">
      <c r="A61" s="5"/>
      <c r="B61" s="5" t="s">
        <v>94</v>
      </c>
      <c r="C61" s="5" t="s">
        <v>90</v>
      </c>
      <c r="D61" s="6">
        <f t="shared" si="2"/>
        <v>2.468342318</v>
      </c>
      <c r="E61" s="7">
        <v>44.63123</v>
      </c>
      <c r="F61" s="7">
        <v>7185.054</v>
      </c>
      <c r="G61" s="7">
        <v>44.63123</v>
      </c>
      <c r="H61" s="7">
        <v>6016.697</v>
      </c>
      <c r="I61" s="8">
        <v>3.5464000000000003E-4</v>
      </c>
      <c r="J61" s="9"/>
      <c r="K61" s="9"/>
      <c r="L61" s="9"/>
      <c r="M61" s="9"/>
      <c r="N61" s="10">
        <f t="shared" ref="N61:O61" si="60">J61+L61</f>
        <v>0</v>
      </c>
      <c r="O61" s="10">
        <f t="shared" si="60"/>
        <v>0</v>
      </c>
      <c r="P61" s="11">
        <v>2.3744709479508178E-4</v>
      </c>
      <c r="Q61" s="9"/>
      <c r="R61" s="7">
        <v>198.5879</v>
      </c>
      <c r="S61" s="8">
        <v>0.0016848</v>
      </c>
    </row>
    <row r="62">
      <c r="A62" s="5"/>
      <c r="B62" s="5" t="s">
        <v>95</v>
      </c>
      <c r="C62" s="5" t="s">
        <v>90</v>
      </c>
      <c r="D62" s="6">
        <f t="shared" si="2"/>
        <v>1.679304399</v>
      </c>
      <c r="E62" s="7">
        <v>175.9409</v>
      </c>
      <c r="F62" s="7">
        <v>4813.633</v>
      </c>
      <c r="G62" s="7">
        <v>175.9409</v>
      </c>
      <c r="H62" s="7">
        <v>4406.397</v>
      </c>
      <c r="I62" s="8">
        <v>3.5464000000000003E-4</v>
      </c>
      <c r="J62" s="9"/>
      <c r="K62" s="9"/>
      <c r="L62" s="9"/>
      <c r="M62" s="9"/>
      <c r="N62" s="10">
        <f t="shared" ref="N62:O62" si="61">J62+L62</f>
        <v>0</v>
      </c>
      <c r="O62" s="10">
        <f t="shared" si="61"/>
        <v>0</v>
      </c>
      <c r="P62" s="11">
        <v>2.3744709479508178E-4</v>
      </c>
      <c r="Q62" s="9"/>
      <c r="R62" s="7">
        <v>69.21876</v>
      </c>
      <c r="S62" s="8">
        <v>0.0016848</v>
      </c>
    </row>
    <row r="63">
      <c r="A63" s="5"/>
      <c r="B63" s="5" t="s">
        <v>96</v>
      </c>
      <c r="C63" s="5" t="s">
        <v>90</v>
      </c>
      <c r="D63" s="6">
        <f t="shared" si="2"/>
        <v>1.598723281</v>
      </c>
      <c r="E63" s="7">
        <v>142.52</v>
      </c>
      <c r="F63" s="7">
        <v>4524.998</v>
      </c>
      <c r="G63" s="7">
        <v>142.52</v>
      </c>
      <c r="H63" s="7">
        <v>4436.795</v>
      </c>
      <c r="I63" s="8">
        <v>3.5464000000000003E-4</v>
      </c>
      <c r="J63" s="9"/>
      <c r="K63" s="9"/>
      <c r="L63" s="9"/>
      <c r="M63" s="9"/>
      <c r="N63" s="10">
        <f t="shared" ref="N63:O63" si="62">J63+L63</f>
        <v>0</v>
      </c>
      <c r="O63" s="10">
        <f t="shared" si="62"/>
        <v>0</v>
      </c>
      <c r="P63" s="11">
        <v>2.3744709479508178E-4</v>
      </c>
      <c r="Q63" s="9"/>
      <c r="R63" s="7">
        <v>14.99187</v>
      </c>
      <c r="S63" s="8">
        <v>0.0016848</v>
      </c>
    </row>
    <row r="64">
      <c r="A64" s="5"/>
      <c r="B64" s="5" t="s">
        <v>97</v>
      </c>
      <c r="C64" s="5" t="s">
        <v>90</v>
      </c>
      <c r="D64" s="6">
        <f t="shared" si="2"/>
        <v>1.409043856</v>
      </c>
      <c r="E64" s="7">
        <v>135.3445</v>
      </c>
      <c r="F64" s="7">
        <v>3994.733</v>
      </c>
      <c r="G64" s="7">
        <v>135.3445</v>
      </c>
      <c r="H64" s="7">
        <v>3882.705</v>
      </c>
      <c r="I64" s="8">
        <v>3.5464000000000003E-4</v>
      </c>
      <c r="J64" s="9"/>
      <c r="K64" s="9"/>
      <c r="L64" s="9"/>
      <c r="M64" s="9"/>
      <c r="N64" s="10">
        <f t="shared" ref="N64:O64" si="63">J64+L64</f>
        <v>0</v>
      </c>
      <c r="O64" s="10">
        <f t="shared" si="63"/>
        <v>0</v>
      </c>
      <c r="P64" s="11">
        <v>2.3744709479508178E-4</v>
      </c>
      <c r="Q64" s="9"/>
      <c r="R64" s="7">
        <v>19.04164</v>
      </c>
      <c r="S64" s="8">
        <v>0.0016848</v>
      </c>
    </row>
    <row r="65">
      <c r="A65" s="5"/>
      <c r="B65" s="5" t="s">
        <v>98</v>
      </c>
      <c r="C65" s="5" t="s">
        <v>90</v>
      </c>
      <c r="D65" s="6">
        <f t="shared" si="2"/>
        <v>1.277643431</v>
      </c>
      <c r="E65" s="7">
        <v>9.15</v>
      </c>
      <c r="F65" s="7">
        <v>3610.873</v>
      </c>
      <c r="G65" s="7">
        <v>9.15</v>
      </c>
      <c r="H65" s="7">
        <v>3568.155</v>
      </c>
      <c r="I65" s="8">
        <v>3.5464000000000003E-4</v>
      </c>
      <c r="J65" s="9"/>
      <c r="K65" s="9"/>
      <c r="L65" s="9"/>
      <c r="M65" s="9"/>
      <c r="N65" s="10">
        <f t="shared" ref="N65:O65" si="64">J65+L65</f>
        <v>0</v>
      </c>
      <c r="O65" s="10">
        <f t="shared" si="64"/>
        <v>0</v>
      </c>
      <c r="P65" s="11">
        <v>2.3744709479508178E-4</v>
      </c>
      <c r="Q65" s="9"/>
      <c r="R65" s="7">
        <v>7.260768</v>
      </c>
      <c r="S65" s="8">
        <v>0.0016848</v>
      </c>
    </row>
    <row r="66">
      <c r="A66" s="5"/>
      <c r="B66" s="5" t="s">
        <v>99</v>
      </c>
      <c r="C66" s="5" t="s">
        <v>90</v>
      </c>
      <c r="D66" s="6">
        <f t="shared" si="2"/>
        <v>1.065138744</v>
      </c>
      <c r="E66" s="7">
        <v>6.72</v>
      </c>
      <c r="F66" s="7">
        <v>3044.646</v>
      </c>
      <c r="G66" s="7">
        <v>6.72</v>
      </c>
      <c r="H66" s="7">
        <v>2830.58</v>
      </c>
      <c r="I66" s="8">
        <v>3.5464000000000003E-4</v>
      </c>
      <c r="J66" s="9"/>
      <c r="K66" s="9"/>
      <c r="L66" s="9"/>
      <c r="M66" s="9"/>
      <c r="N66" s="10">
        <f t="shared" ref="N66:O66" si="65">J66+L66</f>
        <v>0</v>
      </c>
      <c r="O66" s="10">
        <f t="shared" si="65"/>
        <v>0</v>
      </c>
      <c r="P66" s="11">
        <v>2.3744709479508178E-4</v>
      </c>
      <c r="Q66" s="9"/>
      <c r="R66" s="7">
        <v>36.38524</v>
      </c>
      <c r="S66" s="8">
        <v>0.0016848</v>
      </c>
    </row>
    <row r="67">
      <c r="A67" s="5"/>
      <c r="B67" s="5" t="s">
        <v>100</v>
      </c>
      <c r="C67" s="5" t="s">
        <v>90</v>
      </c>
      <c r="D67" s="6">
        <f t="shared" si="2"/>
        <v>1.041154291</v>
      </c>
      <c r="E67" s="7">
        <v>73.124</v>
      </c>
      <c r="F67" s="7">
        <v>3733.704</v>
      </c>
      <c r="G67" s="9"/>
      <c r="H67" s="9"/>
      <c r="I67" s="8">
        <v>3.5464000000000003E-4</v>
      </c>
      <c r="J67" s="7">
        <v>5.651067</v>
      </c>
      <c r="K67" s="7">
        <v>306.3698</v>
      </c>
      <c r="L67" s="7">
        <v>15.78293</v>
      </c>
      <c r="M67" s="7">
        <v>267.2417</v>
      </c>
      <c r="N67" s="10">
        <f t="shared" ref="N67:O67" si="66">J67+L67</f>
        <v>21.433997</v>
      </c>
      <c r="O67" s="10">
        <f t="shared" si="66"/>
        <v>573.6115</v>
      </c>
      <c r="P67" s="11">
        <v>2.3744709479508178E-4</v>
      </c>
      <c r="Q67" s="7">
        <v>51.69</v>
      </c>
      <c r="R67" s="7">
        <v>537.1272</v>
      </c>
      <c r="S67" s="8">
        <v>0.0016848</v>
      </c>
    </row>
    <row r="68">
      <c r="A68" s="5"/>
      <c r="B68" s="5" t="s">
        <v>101</v>
      </c>
      <c r="C68" s="5" t="s">
        <v>102</v>
      </c>
      <c r="D68" s="6">
        <f t="shared" si="2"/>
        <v>2.408543885</v>
      </c>
      <c r="E68" s="7">
        <v>71.79782</v>
      </c>
      <c r="F68" s="7">
        <v>7492.708</v>
      </c>
      <c r="G68" s="7">
        <v>47.5</v>
      </c>
      <c r="H68" s="7">
        <v>4994.107</v>
      </c>
      <c r="I68" s="8">
        <v>3.5464000000000003E-4</v>
      </c>
      <c r="J68" s="7">
        <v>7.662177</v>
      </c>
      <c r="K68" s="7">
        <v>826.587</v>
      </c>
      <c r="L68" s="7">
        <v>0.650355</v>
      </c>
      <c r="M68" s="7">
        <v>769.5869</v>
      </c>
      <c r="N68" s="10">
        <f t="shared" ref="N68:O68" si="67">J68+L68</f>
        <v>8.312532</v>
      </c>
      <c r="O68" s="10">
        <f t="shared" si="67"/>
        <v>1596.1739</v>
      </c>
      <c r="P68" s="11">
        <v>2.3744709479508178E-4</v>
      </c>
      <c r="Q68" s="7">
        <v>15.98529</v>
      </c>
      <c r="R68" s="7">
        <v>153.3873</v>
      </c>
      <c r="S68" s="8">
        <v>0.0016848</v>
      </c>
    </row>
    <row r="69">
      <c r="A69" s="5"/>
      <c r="B69" s="5" t="s">
        <v>103</v>
      </c>
      <c r="C69" s="5" t="s">
        <v>102</v>
      </c>
      <c r="D69" s="6">
        <f t="shared" si="2"/>
        <v>2.278016459</v>
      </c>
      <c r="E69" s="7">
        <v>75.02332</v>
      </c>
      <c r="F69" s="7">
        <v>6480.399</v>
      </c>
      <c r="G69" s="7">
        <v>65.00218</v>
      </c>
      <c r="H69" s="7">
        <v>6185.123</v>
      </c>
      <c r="I69" s="8">
        <v>3.5464000000000003E-4</v>
      </c>
      <c r="J69" s="9"/>
      <c r="K69" s="9"/>
      <c r="L69" s="7">
        <v>0.125976</v>
      </c>
      <c r="M69" s="7">
        <v>0.6829849</v>
      </c>
      <c r="N69" s="10">
        <f t="shared" ref="N69:O69" si="68">J69+L69</f>
        <v>0.125976</v>
      </c>
      <c r="O69" s="10">
        <f t="shared" si="68"/>
        <v>0.6829849</v>
      </c>
      <c r="P69" s="11">
        <v>2.3744709479508178E-4</v>
      </c>
      <c r="Q69" s="7">
        <v>9.895164</v>
      </c>
      <c r="R69" s="7">
        <v>50.07257</v>
      </c>
      <c r="S69" s="8">
        <v>0.0016848</v>
      </c>
    </row>
    <row r="70">
      <c r="A70" s="5"/>
      <c r="B70" s="5" t="s">
        <v>104</v>
      </c>
      <c r="C70" s="5" t="s">
        <v>102</v>
      </c>
      <c r="D70" s="6">
        <f t="shared" si="2"/>
        <v>2.238284406</v>
      </c>
      <c r="E70" s="7">
        <v>114.8503</v>
      </c>
      <c r="F70" s="7">
        <v>6859.922</v>
      </c>
      <c r="G70" s="7">
        <v>99.0</v>
      </c>
      <c r="H70" s="7">
        <v>4570.501</v>
      </c>
      <c r="I70" s="8">
        <v>3.5464000000000003E-4</v>
      </c>
      <c r="J70" s="7">
        <v>4.368918</v>
      </c>
      <c r="K70" s="7">
        <v>673.3393</v>
      </c>
      <c r="L70" s="7">
        <v>0.527838</v>
      </c>
      <c r="M70" s="7">
        <v>107.843</v>
      </c>
      <c r="N70" s="10">
        <f t="shared" ref="N70:O70" si="69">J70+L70</f>
        <v>4.896756</v>
      </c>
      <c r="O70" s="10">
        <f t="shared" si="69"/>
        <v>781.1823</v>
      </c>
      <c r="P70" s="11">
        <v>2.3744709479508178E-4</v>
      </c>
      <c r="Q70" s="7">
        <v>10.95353</v>
      </c>
      <c r="R70" s="7">
        <v>256.3583</v>
      </c>
      <c r="S70" s="8">
        <v>0.0016848</v>
      </c>
    </row>
    <row r="71">
      <c r="A71" s="5" t="s">
        <v>28</v>
      </c>
      <c r="B71" s="5" t="s">
        <v>35</v>
      </c>
      <c r="C71" s="5" t="s">
        <v>102</v>
      </c>
      <c r="D71" s="6">
        <f t="shared" si="2"/>
        <v>2.122142874</v>
      </c>
      <c r="E71" s="7">
        <v>0.0</v>
      </c>
      <c r="F71" s="7">
        <v>6388.055</v>
      </c>
      <c r="G71" s="9"/>
      <c r="H71" s="7">
        <v>4288.824</v>
      </c>
      <c r="I71" s="8">
        <v>3.5464000000000003E-4</v>
      </c>
      <c r="J71" s="9"/>
      <c r="K71" s="9"/>
      <c r="L71" s="9"/>
      <c r="M71" s="9"/>
      <c r="N71" s="10">
        <f t="shared" ref="N71:O71" si="70">J71+L71</f>
        <v>0</v>
      </c>
      <c r="O71" s="10">
        <f t="shared" si="70"/>
        <v>0</v>
      </c>
      <c r="P71" s="11">
        <v>2.3744709479508178E-4</v>
      </c>
      <c r="R71" s="7">
        <v>356.8105</v>
      </c>
      <c r="S71" s="8">
        <v>0.0016848</v>
      </c>
    </row>
    <row r="72">
      <c r="A72" s="5"/>
      <c r="B72" s="5" t="s">
        <v>105</v>
      </c>
      <c r="C72" s="5" t="s">
        <v>102</v>
      </c>
      <c r="D72" s="6">
        <f t="shared" si="2"/>
        <v>1.739296877</v>
      </c>
      <c r="E72" s="7">
        <v>36.03836</v>
      </c>
      <c r="F72" s="7">
        <v>4983.201</v>
      </c>
      <c r="G72" s="7">
        <v>36.03836</v>
      </c>
      <c r="H72" s="7">
        <v>4573.867</v>
      </c>
      <c r="I72" s="8">
        <v>3.5464000000000003E-4</v>
      </c>
      <c r="J72" s="9"/>
      <c r="K72" s="9"/>
      <c r="L72" s="9"/>
      <c r="M72" s="9"/>
      <c r="N72" s="10">
        <f t="shared" ref="N72:O72" si="71">J72+L72</f>
        <v>0</v>
      </c>
      <c r="O72" s="10">
        <f t="shared" si="71"/>
        <v>0</v>
      </c>
      <c r="P72" s="11">
        <v>2.3744709479508178E-4</v>
      </c>
      <c r="Q72" s="9"/>
      <c r="R72" s="7">
        <v>69.57543</v>
      </c>
      <c r="S72" s="8">
        <v>0.0016848</v>
      </c>
    </row>
    <row r="73">
      <c r="A73" s="5"/>
      <c r="B73" s="5" t="s">
        <v>106</v>
      </c>
      <c r="C73" s="5" t="s">
        <v>102</v>
      </c>
      <c r="D73" s="6">
        <f t="shared" si="2"/>
        <v>1.563110231</v>
      </c>
      <c r="E73" s="7">
        <v>14.6793</v>
      </c>
      <c r="F73" s="7">
        <v>4504.132</v>
      </c>
      <c r="G73" s="7">
        <v>14.6</v>
      </c>
      <c r="H73" s="7">
        <v>4167.3</v>
      </c>
      <c r="I73" s="8">
        <v>3.5464000000000003E-4</v>
      </c>
      <c r="J73" s="7">
        <v>0.015803</v>
      </c>
      <c r="K73" s="7">
        <v>106.2448</v>
      </c>
      <c r="L73" s="7">
        <v>0.063495</v>
      </c>
      <c r="M73" s="7">
        <v>123.4965</v>
      </c>
      <c r="N73" s="10">
        <f t="shared" ref="N73:O73" si="72">J73+L73</f>
        <v>0.079298</v>
      </c>
      <c r="O73" s="10">
        <f t="shared" si="72"/>
        <v>229.7413</v>
      </c>
      <c r="P73" s="11">
        <v>2.3744709479508178E-4</v>
      </c>
      <c r="Q73" s="9"/>
      <c r="R73" s="7">
        <v>18.20249</v>
      </c>
      <c r="S73" s="8">
        <v>0.0016848</v>
      </c>
    </row>
    <row r="74">
      <c r="A74" s="5"/>
      <c r="B74" s="5" t="s">
        <v>107</v>
      </c>
      <c r="C74" s="5" t="s">
        <v>102</v>
      </c>
      <c r="D74" s="6">
        <f t="shared" si="2"/>
        <v>1.433911709</v>
      </c>
      <c r="E74" s="7">
        <v>26.98962</v>
      </c>
      <c r="F74" s="7">
        <v>4159.167</v>
      </c>
      <c r="G74" s="7">
        <v>17.81292</v>
      </c>
      <c r="H74" s="7">
        <v>3564.798</v>
      </c>
      <c r="I74" s="8">
        <v>3.5464000000000003E-4</v>
      </c>
      <c r="J74" s="9"/>
      <c r="K74" s="9"/>
      <c r="L74" s="7">
        <v>0.0992</v>
      </c>
      <c r="M74" s="7">
        <v>10.571</v>
      </c>
      <c r="N74" s="10">
        <f t="shared" ref="N74:O74" si="73">J74+L74</f>
        <v>0.0992</v>
      </c>
      <c r="O74" s="10">
        <f t="shared" si="73"/>
        <v>10.571</v>
      </c>
      <c r="P74" s="11">
        <v>2.3744709479508178E-4</v>
      </c>
      <c r="Q74" s="7">
        <v>9.077497</v>
      </c>
      <c r="R74" s="7">
        <v>99.2294</v>
      </c>
      <c r="S74" s="8">
        <v>0.0016848</v>
      </c>
    </row>
    <row r="75">
      <c r="A75" s="5"/>
      <c r="B75" s="5" t="s">
        <v>108</v>
      </c>
      <c r="C75" s="5" t="s">
        <v>102</v>
      </c>
      <c r="D75" s="6">
        <f t="shared" si="2"/>
        <v>1.358409167</v>
      </c>
      <c r="E75" s="7">
        <v>13.01799</v>
      </c>
      <c r="F75" s="7">
        <v>4721.178</v>
      </c>
      <c r="G75" s="7">
        <v>11.89952</v>
      </c>
      <c r="H75" s="7">
        <v>598.1478</v>
      </c>
      <c r="I75" s="8">
        <v>3.5464000000000003E-4</v>
      </c>
      <c r="J75" s="7">
        <v>1.029531</v>
      </c>
      <c r="K75" s="7">
        <v>703.0133</v>
      </c>
      <c r="L75" s="7">
        <v>0.088941</v>
      </c>
      <c r="M75" s="7">
        <v>0.662921</v>
      </c>
      <c r="N75" s="10">
        <f t="shared" ref="N75:O75" si="74">J75+L75</f>
        <v>1.118472</v>
      </c>
      <c r="O75" s="10">
        <f t="shared" si="74"/>
        <v>703.676221</v>
      </c>
      <c r="P75" s="11">
        <v>2.3744709479508178E-4</v>
      </c>
      <c r="Q75" s="9"/>
      <c r="R75" s="7">
        <v>581.1943</v>
      </c>
      <c r="S75" s="8">
        <v>0.0016848</v>
      </c>
    </row>
    <row r="76">
      <c r="A76" s="5"/>
      <c r="B76" s="5" t="s">
        <v>109</v>
      </c>
      <c r="C76" s="5" t="s">
        <v>102</v>
      </c>
      <c r="D76" s="6">
        <f t="shared" si="2"/>
        <v>1.265006303</v>
      </c>
      <c r="E76" s="7">
        <v>108.901</v>
      </c>
      <c r="F76" s="7">
        <v>4417.402</v>
      </c>
      <c r="G76" s="9"/>
      <c r="H76" s="9"/>
      <c r="I76" s="8">
        <v>3.5464000000000003E-4</v>
      </c>
      <c r="J76" s="9"/>
      <c r="K76" s="9"/>
      <c r="L76" s="9"/>
      <c r="M76" s="9"/>
      <c r="N76" s="10">
        <f t="shared" ref="N76:O76" si="75">J76+L76</f>
        <v>0</v>
      </c>
      <c r="O76" s="10">
        <f t="shared" si="75"/>
        <v>0</v>
      </c>
      <c r="P76" s="11">
        <v>2.3744709479508178E-4</v>
      </c>
      <c r="Q76" s="7">
        <v>108.901</v>
      </c>
      <c r="R76" s="7">
        <v>750.8347</v>
      </c>
      <c r="S76" s="8">
        <v>0.0016848</v>
      </c>
    </row>
    <row r="77">
      <c r="A77" s="5" t="s">
        <v>28</v>
      </c>
      <c r="B77" s="5" t="s">
        <v>110</v>
      </c>
      <c r="C77" s="5" t="s">
        <v>102</v>
      </c>
      <c r="D77" s="6">
        <f t="shared" si="2"/>
        <v>1.193632598</v>
      </c>
      <c r="E77" s="7">
        <v>0.0</v>
      </c>
      <c r="F77" s="7">
        <v>4215.524</v>
      </c>
      <c r="G77" s="9"/>
      <c r="H77" s="9"/>
      <c r="I77" s="8">
        <v>3.5464000000000003E-4</v>
      </c>
      <c r="J77" s="7">
        <v>0.0</v>
      </c>
      <c r="K77" s="7">
        <v>277.2237</v>
      </c>
      <c r="L77" s="9"/>
      <c r="M77" s="9"/>
      <c r="N77" s="10">
        <f t="shared" ref="N77:O77" si="76">J77+L77</f>
        <v>0</v>
      </c>
      <c r="O77" s="10">
        <f t="shared" si="76"/>
        <v>277.2237</v>
      </c>
      <c r="P77" s="11">
        <v>2.3744709479508178E-4</v>
      </c>
      <c r="Q77" s="7">
        <v>0.0</v>
      </c>
      <c r="R77" s="7">
        <v>669.4009</v>
      </c>
      <c r="S77" s="8">
        <v>0.0016848</v>
      </c>
    </row>
    <row r="78">
      <c r="A78" s="5" t="s">
        <v>28</v>
      </c>
      <c r="B78" s="5" t="s">
        <v>111</v>
      </c>
      <c r="C78" s="5" t="s">
        <v>102</v>
      </c>
      <c r="D78" s="6">
        <f t="shared" si="2"/>
        <v>1.1092643</v>
      </c>
      <c r="E78" s="7">
        <v>0.0</v>
      </c>
      <c r="F78" s="7">
        <v>4011.192</v>
      </c>
      <c r="G78" s="9"/>
      <c r="H78" s="9"/>
      <c r="I78" s="8">
        <v>3.5464000000000003E-4</v>
      </c>
      <c r="J78" s="9"/>
      <c r="K78" s="7">
        <v>449.9416</v>
      </c>
      <c r="L78" s="9"/>
      <c r="M78" s="7">
        <v>355.757</v>
      </c>
      <c r="N78" s="10">
        <f t="shared" ref="N78:O78" si="77">J78+L78</f>
        <v>0</v>
      </c>
      <c r="O78" s="10">
        <f t="shared" si="77"/>
        <v>805.6986</v>
      </c>
      <c r="P78" s="11">
        <v>2.3744709479508178E-4</v>
      </c>
      <c r="Q78" s="9"/>
      <c r="R78" s="7">
        <v>544.8442</v>
      </c>
      <c r="S78" s="8">
        <v>0.0016848</v>
      </c>
    </row>
    <row r="79">
      <c r="A79" s="5"/>
      <c r="B79" s="5" t="s">
        <v>112</v>
      </c>
      <c r="C79" s="5" t="s">
        <v>102</v>
      </c>
      <c r="D79" s="6">
        <f t="shared" si="2"/>
        <v>1.100975522</v>
      </c>
      <c r="E79" s="7">
        <v>113.115</v>
      </c>
      <c r="F79" s="7">
        <v>3844.607</v>
      </c>
      <c r="G79" s="9"/>
      <c r="H79" s="9"/>
      <c r="I79" s="8">
        <v>3.5464000000000003E-4</v>
      </c>
      <c r="J79" s="9"/>
      <c r="K79" s="9"/>
      <c r="L79" s="9"/>
      <c r="M79" s="9"/>
      <c r="N79" s="10">
        <f t="shared" ref="N79:O79" si="78">J79+L79</f>
        <v>0</v>
      </c>
      <c r="O79" s="10">
        <f t="shared" si="78"/>
        <v>0</v>
      </c>
      <c r="P79" s="11">
        <v>2.3744709479508178E-4</v>
      </c>
      <c r="Q79" s="7">
        <v>113.115</v>
      </c>
      <c r="R79" s="7">
        <v>653.4755</v>
      </c>
      <c r="S79" s="8">
        <v>0.0016848</v>
      </c>
    </row>
    <row r="80">
      <c r="A80" s="5"/>
      <c r="B80" s="5" t="s">
        <v>113</v>
      </c>
      <c r="C80" s="5" t="s">
        <v>102</v>
      </c>
      <c r="D80" s="6">
        <f t="shared" si="2"/>
        <v>1.045838888</v>
      </c>
      <c r="E80" s="7">
        <v>24.8029</v>
      </c>
      <c r="F80" s="7">
        <v>3006.463</v>
      </c>
      <c r="G80" s="7">
        <v>22.46</v>
      </c>
      <c r="H80" s="7">
        <v>2708.047</v>
      </c>
      <c r="I80" s="8">
        <v>3.5464000000000003E-4</v>
      </c>
      <c r="J80" s="9"/>
      <c r="K80" s="9"/>
      <c r="L80" s="9"/>
      <c r="M80" s="9"/>
      <c r="N80" s="10">
        <f t="shared" ref="N80:O80" si="79">J80+L80</f>
        <v>0</v>
      </c>
      <c r="O80" s="10">
        <f t="shared" si="79"/>
        <v>0</v>
      </c>
      <c r="P80" s="11">
        <v>2.3744709479508178E-4</v>
      </c>
      <c r="Q80" s="7">
        <v>2.342903</v>
      </c>
      <c r="R80" s="7">
        <v>50.7224</v>
      </c>
      <c r="S80" s="8">
        <v>0.0016848</v>
      </c>
    </row>
    <row r="81">
      <c r="A81" s="5"/>
      <c r="B81" s="5" t="s">
        <v>114</v>
      </c>
      <c r="C81" s="5" t="s">
        <v>102</v>
      </c>
      <c r="D81" s="6">
        <f t="shared" si="2"/>
        <v>1.04273081</v>
      </c>
      <c r="E81" s="7">
        <v>34.66959</v>
      </c>
      <c r="F81" s="7">
        <v>3812.044</v>
      </c>
      <c r="G81" s="9"/>
      <c r="H81" s="9"/>
      <c r="I81" s="8">
        <v>3.5464000000000003E-4</v>
      </c>
      <c r="J81" s="7">
        <v>2.242573</v>
      </c>
      <c r="K81" s="7">
        <v>639.0621</v>
      </c>
      <c r="L81" s="7">
        <v>2.675253</v>
      </c>
      <c r="M81" s="7">
        <v>360.8997</v>
      </c>
      <c r="N81" s="10">
        <f t="shared" ref="N81:O81" si="80">J81+L81</f>
        <v>4.917826</v>
      </c>
      <c r="O81" s="10">
        <f t="shared" si="80"/>
        <v>999.9618</v>
      </c>
      <c r="P81" s="11">
        <v>2.3744709479508178E-4</v>
      </c>
      <c r="Q81" s="7">
        <v>29.75177</v>
      </c>
      <c r="R81" s="7">
        <v>477.9753</v>
      </c>
      <c r="S81" s="8">
        <v>0.0016848</v>
      </c>
    </row>
    <row r="82">
      <c r="A82" s="5"/>
      <c r="B82" s="5" t="s">
        <v>115</v>
      </c>
      <c r="C82" s="5" t="s">
        <v>102</v>
      </c>
      <c r="D82" s="6">
        <f t="shared" si="2"/>
        <v>1.017173226</v>
      </c>
      <c r="E82" s="7">
        <v>123.5873</v>
      </c>
      <c r="F82" s="7">
        <v>3713.273</v>
      </c>
      <c r="G82" s="9"/>
      <c r="H82" s="9"/>
      <c r="I82" s="8">
        <v>3.5464000000000003E-4</v>
      </c>
      <c r="J82" s="7">
        <v>13.74179</v>
      </c>
      <c r="K82" s="7">
        <v>600.3779</v>
      </c>
      <c r="L82" s="7">
        <v>11.93808</v>
      </c>
      <c r="M82" s="7">
        <v>343.834</v>
      </c>
      <c r="N82" s="10">
        <f t="shared" ref="N82:O82" si="81">J82+L82</f>
        <v>25.67987</v>
      </c>
      <c r="O82" s="10">
        <f t="shared" si="81"/>
        <v>944.2119</v>
      </c>
      <c r="P82" s="11">
        <v>2.3744709479508178E-4</v>
      </c>
      <c r="Q82" s="7">
        <v>97.9074</v>
      </c>
      <c r="R82" s="7">
        <v>470.6629</v>
      </c>
      <c r="S82" s="8">
        <v>0.0016848</v>
      </c>
    </row>
    <row r="83">
      <c r="A83" s="5"/>
      <c r="B83" s="5" t="s">
        <v>116</v>
      </c>
      <c r="C83" s="5" t="s">
        <v>102</v>
      </c>
      <c r="D83" s="6">
        <f t="shared" si="2"/>
        <v>1.016274224</v>
      </c>
      <c r="E83" s="7">
        <v>109.4057</v>
      </c>
      <c r="F83" s="7">
        <v>3548.83</v>
      </c>
      <c r="G83" s="9"/>
      <c r="H83" s="9"/>
      <c r="I83" s="8">
        <v>3.5464000000000003E-4</v>
      </c>
      <c r="J83" s="9"/>
      <c r="K83" s="9"/>
      <c r="L83" s="9"/>
      <c r="M83" s="9"/>
      <c r="N83" s="10">
        <f t="shared" ref="N83:O83" si="82">J83+L83</f>
        <v>0</v>
      </c>
      <c r="O83" s="10">
        <f t="shared" si="82"/>
        <v>0</v>
      </c>
      <c r="P83" s="11">
        <v>2.3744709479508178E-4</v>
      </c>
      <c r="Q83" s="7">
        <v>109.4057</v>
      </c>
      <c r="R83" s="7">
        <v>603.2017</v>
      </c>
      <c r="S83" s="8">
        <v>0.0016848</v>
      </c>
    </row>
    <row r="84">
      <c r="A84" s="5"/>
      <c r="B84" s="5" t="s">
        <v>117</v>
      </c>
      <c r="C84" s="5" t="s">
        <v>118</v>
      </c>
      <c r="D84" s="6">
        <f t="shared" si="2"/>
        <v>8.341919008</v>
      </c>
      <c r="E84" s="7">
        <v>483.0</v>
      </c>
      <c r="F84" s="7">
        <v>23536.96</v>
      </c>
      <c r="G84" s="7">
        <v>483.0</v>
      </c>
      <c r="H84" s="7">
        <v>23460.4</v>
      </c>
      <c r="I84" s="8">
        <v>3.5464000000000003E-4</v>
      </c>
      <c r="J84" s="9"/>
      <c r="K84" s="9"/>
      <c r="L84" s="9"/>
      <c r="M84" s="9"/>
      <c r="N84" s="10">
        <f t="shared" ref="N84:O84" si="83">J84+L84</f>
        <v>0</v>
      </c>
      <c r="O84" s="10">
        <f t="shared" si="83"/>
        <v>0</v>
      </c>
      <c r="P84" s="11">
        <v>2.3744709479508178E-4</v>
      </c>
      <c r="Q84" s="7">
        <v>0.0</v>
      </c>
      <c r="R84" s="7">
        <v>13.01208</v>
      </c>
      <c r="S84" s="8">
        <v>0.0016848</v>
      </c>
    </row>
    <row r="85">
      <c r="A85" s="5"/>
      <c r="B85" s="5" t="s">
        <v>119</v>
      </c>
      <c r="C85" s="5" t="s">
        <v>118</v>
      </c>
      <c r="D85" s="6">
        <f t="shared" si="2"/>
        <v>4.409493298</v>
      </c>
      <c r="E85" s="7">
        <v>346.6302</v>
      </c>
      <c r="F85" s="7">
        <v>12644.2</v>
      </c>
      <c r="G85" s="7">
        <v>346.6302</v>
      </c>
      <c r="H85" s="7">
        <v>11550.84</v>
      </c>
      <c r="I85" s="8">
        <v>3.5464000000000003E-4</v>
      </c>
      <c r="J85" s="9"/>
      <c r="K85" s="9"/>
      <c r="L85" s="9"/>
      <c r="M85" s="9"/>
      <c r="N85" s="10">
        <f t="shared" ref="N85:O85" si="84">J85+L85</f>
        <v>0</v>
      </c>
      <c r="O85" s="10">
        <f t="shared" si="84"/>
        <v>0</v>
      </c>
      <c r="P85" s="11">
        <v>2.3744709479508178E-4</v>
      </c>
      <c r="Q85" s="9"/>
      <c r="R85" s="7">
        <v>185.8401</v>
      </c>
      <c r="S85" s="8">
        <v>0.0016848</v>
      </c>
    </row>
    <row r="86">
      <c r="A86" s="5" t="s">
        <v>28</v>
      </c>
      <c r="B86" s="5" t="s">
        <v>93</v>
      </c>
      <c r="C86" s="5" t="s">
        <v>118</v>
      </c>
      <c r="D86" s="6">
        <f t="shared" si="2"/>
        <v>3.597522951</v>
      </c>
      <c r="E86" s="7">
        <v>0.0</v>
      </c>
      <c r="F86" s="7">
        <v>10860.65</v>
      </c>
      <c r="G86" s="9"/>
      <c r="H86" s="7">
        <v>7138.74</v>
      </c>
      <c r="I86" s="8">
        <v>3.5464000000000003E-4</v>
      </c>
      <c r="J86" s="9"/>
      <c r="K86" s="9"/>
      <c r="L86" s="9"/>
      <c r="M86" s="9"/>
      <c r="N86" s="10">
        <f t="shared" ref="N86:O86" si="85">J86+L86</f>
        <v>0</v>
      </c>
      <c r="O86" s="10">
        <f t="shared" si="85"/>
        <v>0</v>
      </c>
      <c r="P86" s="11">
        <v>2.3744709479508178E-4</v>
      </c>
      <c r="R86" s="7">
        <v>632.6212</v>
      </c>
      <c r="S86" s="8">
        <v>0.0016848</v>
      </c>
    </row>
    <row r="87">
      <c r="A87" s="5"/>
      <c r="B87" s="5" t="s">
        <v>120</v>
      </c>
      <c r="C87" s="5" t="s">
        <v>121</v>
      </c>
      <c r="D87" s="6">
        <f t="shared" si="2"/>
        <v>5.086161261</v>
      </c>
      <c r="E87" s="7">
        <v>132.2491</v>
      </c>
      <c r="F87" s="7">
        <v>14699.63</v>
      </c>
      <c r="G87" s="7">
        <v>111.7743</v>
      </c>
      <c r="H87" s="7">
        <v>12840.62</v>
      </c>
      <c r="I87" s="8">
        <v>3.5464000000000003E-4</v>
      </c>
      <c r="J87" s="9"/>
      <c r="K87" s="7">
        <v>0.02769107</v>
      </c>
      <c r="L87" s="9"/>
      <c r="M87" s="7">
        <v>9.00035E-6</v>
      </c>
      <c r="N87" s="10">
        <f t="shared" ref="N87:O87" si="86">J87+L87</f>
        <v>0</v>
      </c>
      <c r="O87" s="10">
        <f t="shared" si="86"/>
        <v>0.02770007035</v>
      </c>
      <c r="P87" s="11">
        <v>2.3744709479508178E-4</v>
      </c>
      <c r="Q87" s="7">
        <v>20.47479</v>
      </c>
      <c r="R87" s="7">
        <v>315.9765</v>
      </c>
      <c r="S87" s="8">
        <v>0.0016848</v>
      </c>
    </row>
    <row r="88">
      <c r="A88" s="5"/>
      <c r="B88" s="5" t="s">
        <v>122</v>
      </c>
      <c r="C88" s="5" t="s">
        <v>121</v>
      </c>
      <c r="D88" s="6">
        <f t="shared" si="2"/>
        <v>3.357866129</v>
      </c>
      <c r="E88" s="7">
        <v>308.3537</v>
      </c>
      <c r="F88" s="7">
        <v>10100.99</v>
      </c>
      <c r="G88" s="7">
        <v>237.7337</v>
      </c>
      <c r="H88" s="7">
        <v>7013.132</v>
      </c>
      <c r="I88" s="8">
        <v>3.5464000000000003E-4</v>
      </c>
      <c r="J88" s="9"/>
      <c r="K88" s="7">
        <v>0.200221</v>
      </c>
      <c r="L88" s="7">
        <v>14.82996</v>
      </c>
      <c r="M88" s="7">
        <v>276.4925</v>
      </c>
      <c r="N88" s="10">
        <f t="shared" ref="N88:O88" si="87">J88+L88</f>
        <v>14.82996</v>
      </c>
      <c r="O88" s="10">
        <f t="shared" si="87"/>
        <v>276.692721</v>
      </c>
      <c r="P88" s="11">
        <v>2.3744709479508178E-4</v>
      </c>
      <c r="Q88" s="7">
        <v>55.79</v>
      </c>
      <c r="R88" s="7">
        <v>477.8188</v>
      </c>
      <c r="S88" s="8">
        <v>0.0016848</v>
      </c>
    </row>
    <row r="89">
      <c r="A89" s="5" t="s">
        <v>28</v>
      </c>
      <c r="B89" s="5" t="s">
        <v>123</v>
      </c>
      <c r="C89" s="5" t="s">
        <v>121</v>
      </c>
      <c r="D89" s="6">
        <f t="shared" si="2"/>
        <v>1.287218515</v>
      </c>
      <c r="E89" s="7">
        <v>0.0</v>
      </c>
      <c r="F89" s="7">
        <v>3770.776</v>
      </c>
      <c r="G89" s="9"/>
      <c r="H89" s="7">
        <v>3182.516</v>
      </c>
      <c r="I89" s="8">
        <v>3.5464000000000003E-4</v>
      </c>
      <c r="J89" s="9"/>
      <c r="K89" s="7">
        <v>202.125</v>
      </c>
      <c r="L89" s="9"/>
      <c r="M89" s="9"/>
      <c r="N89" s="10">
        <f t="shared" ref="N89:O89" si="88">J89+L89</f>
        <v>0</v>
      </c>
      <c r="O89" s="10">
        <f t="shared" si="88"/>
        <v>202.125</v>
      </c>
      <c r="P89" s="11">
        <v>2.3744709479508178E-4</v>
      </c>
      <c r="Q89" s="9"/>
      <c r="R89" s="7">
        <v>65.63215</v>
      </c>
      <c r="S89" s="8">
        <v>0.0016848</v>
      </c>
    </row>
    <row r="90">
      <c r="A90" s="5"/>
      <c r="B90" s="5" t="s">
        <v>124</v>
      </c>
      <c r="C90" s="5" t="s">
        <v>121</v>
      </c>
      <c r="D90" s="6">
        <f t="shared" si="2"/>
        <v>1.207734375</v>
      </c>
      <c r="E90" s="7">
        <v>133.352</v>
      </c>
      <c r="F90" s="7">
        <v>4532.624</v>
      </c>
      <c r="G90" s="9"/>
      <c r="H90" s="7">
        <v>0.053199</v>
      </c>
      <c r="I90" s="8">
        <v>3.5464000000000003E-4</v>
      </c>
      <c r="J90" s="7">
        <v>79.75299</v>
      </c>
      <c r="K90" s="7">
        <v>1845.222</v>
      </c>
      <c r="L90" s="9"/>
      <c r="M90" s="7">
        <v>2.94E-4</v>
      </c>
      <c r="N90" s="10">
        <f t="shared" ref="N90:O90" si="89">J90+L90</f>
        <v>79.75299</v>
      </c>
      <c r="O90" s="10">
        <f t="shared" si="89"/>
        <v>1845.222294</v>
      </c>
      <c r="P90" s="11">
        <v>2.3744709479508178E-4</v>
      </c>
      <c r="Q90" s="7">
        <v>53.59899</v>
      </c>
      <c r="R90" s="7">
        <v>456.774</v>
      </c>
      <c r="S90" s="8">
        <v>0.0016848</v>
      </c>
    </row>
    <row r="91">
      <c r="A91" s="5" t="s">
        <v>28</v>
      </c>
      <c r="B91" s="5" t="s">
        <v>125</v>
      </c>
      <c r="C91" s="5" t="s">
        <v>126</v>
      </c>
      <c r="D91" s="6">
        <f t="shared" si="2"/>
        <v>1.703281911</v>
      </c>
      <c r="E91" s="7">
        <v>0.0</v>
      </c>
      <c r="F91" s="7">
        <v>5363.87</v>
      </c>
      <c r="G91" s="9"/>
      <c r="H91" s="7">
        <v>3218.322</v>
      </c>
      <c r="I91" s="8">
        <v>3.5464000000000003E-4</v>
      </c>
      <c r="J91" s="9"/>
      <c r="K91" s="9"/>
      <c r="L91" s="9"/>
      <c r="M91" s="7">
        <v>1072.774</v>
      </c>
      <c r="N91" s="10">
        <f t="shared" ref="N91:O91" si="90">J91+L91</f>
        <v>0</v>
      </c>
      <c r="O91" s="10">
        <f t="shared" si="90"/>
        <v>1072.774</v>
      </c>
      <c r="P91" s="11">
        <v>2.3744709479508178E-4</v>
      </c>
      <c r="Q91" s="9"/>
      <c r="R91" s="7">
        <v>182.3416</v>
      </c>
      <c r="S91" s="8">
        <v>0.0016848</v>
      </c>
    </row>
    <row r="92">
      <c r="A92" s="5"/>
      <c r="B92" s="5" t="s">
        <v>127</v>
      </c>
      <c r="C92" s="5" t="s">
        <v>126</v>
      </c>
      <c r="D92" s="6">
        <f t="shared" si="2"/>
        <v>1.00784607</v>
      </c>
      <c r="E92" s="7">
        <v>75.53941</v>
      </c>
      <c r="F92" s="7">
        <v>2844.153</v>
      </c>
      <c r="G92" s="7">
        <v>75.53941</v>
      </c>
      <c r="H92" s="7">
        <v>2832.37</v>
      </c>
      <c r="I92" s="8">
        <v>3.5464000000000003E-4</v>
      </c>
      <c r="J92" s="9"/>
      <c r="K92" s="9"/>
      <c r="L92" s="9"/>
      <c r="M92" s="9"/>
      <c r="N92" s="10">
        <f t="shared" ref="N92:O92" si="91">J92+L92</f>
        <v>0</v>
      </c>
      <c r="O92" s="10">
        <f t="shared" si="91"/>
        <v>0</v>
      </c>
      <c r="P92" s="11">
        <v>2.3744709479508178E-4</v>
      </c>
      <c r="Q92" s="9"/>
      <c r="R92" s="7">
        <v>2.002833</v>
      </c>
      <c r="S92" s="8">
        <v>0.0016848</v>
      </c>
    </row>
    <row r="93">
      <c r="A93" s="5" t="s">
        <v>28</v>
      </c>
      <c r="B93" s="5" t="s">
        <v>128</v>
      </c>
      <c r="C93" s="5" t="s">
        <v>129</v>
      </c>
      <c r="D93" s="6">
        <f t="shared" si="2"/>
        <v>5.0680294</v>
      </c>
      <c r="E93" s="7">
        <v>0.0</v>
      </c>
      <c r="F93" s="7">
        <v>17850.03</v>
      </c>
      <c r="G93" s="9"/>
      <c r="H93" s="9"/>
      <c r="I93" s="8">
        <v>3.5464000000000003E-4</v>
      </c>
      <c r="J93" s="9"/>
      <c r="K93" s="9"/>
      <c r="L93" s="9"/>
      <c r="M93" s="7">
        <v>892.5017</v>
      </c>
      <c r="N93" s="10">
        <f t="shared" ref="N93:O93" si="92">J93+L93</f>
        <v>0</v>
      </c>
      <c r="O93" s="10">
        <f t="shared" si="92"/>
        <v>892.5017</v>
      </c>
      <c r="P93" s="11">
        <v>2.3744709479508178E-4</v>
      </c>
      <c r="Q93" s="9"/>
      <c r="R93" s="7">
        <v>2882.305</v>
      </c>
      <c r="S93" s="8">
        <v>0.0016848</v>
      </c>
    </row>
    <row r="94">
      <c r="A94" s="5" t="s">
        <v>28</v>
      </c>
      <c r="B94" s="5" t="s">
        <v>130</v>
      </c>
      <c r="C94" s="5" t="s">
        <v>129</v>
      </c>
      <c r="D94" s="6">
        <f t="shared" si="2"/>
        <v>2.204840846</v>
      </c>
      <c r="E94" s="7">
        <v>0.0</v>
      </c>
      <c r="F94" s="7">
        <v>6623.766</v>
      </c>
      <c r="G94" s="9"/>
      <c r="H94" s="7">
        <v>4511.435</v>
      </c>
      <c r="I94" s="8">
        <v>3.5464000000000003E-4</v>
      </c>
      <c r="J94" s="9"/>
      <c r="K94" s="9"/>
      <c r="L94" s="9"/>
      <c r="M94" s="9"/>
      <c r="N94" s="10">
        <f t="shared" ref="N94:O94" si="93">J94+L94</f>
        <v>0</v>
      </c>
      <c r="O94" s="10">
        <f t="shared" si="93"/>
        <v>0</v>
      </c>
      <c r="P94" s="11">
        <v>2.3744709479508178E-4</v>
      </c>
      <c r="Q94" s="9"/>
      <c r="R94" s="7">
        <v>359.037</v>
      </c>
      <c r="S94" s="8">
        <v>0.0016848</v>
      </c>
    </row>
    <row r="95">
      <c r="A95" s="5"/>
      <c r="B95" s="5" t="s">
        <v>131</v>
      </c>
      <c r="C95" s="5" t="s">
        <v>129</v>
      </c>
      <c r="D95" s="6">
        <f t="shared" si="2"/>
        <v>1.960224743</v>
      </c>
      <c r="E95" s="7">
        <v>329.0081</v>
      </c>
      <c r="F95" s="7">
        <v>5614.308</v>
      </c>
      <c r="G95" s="7">
        <v>307.1293</v>
      </c>
      <c r="H95" s="7">
        <v>5258.715</v>
      </c>
      <c r="I95" s="8">
        <v>3.5464000000000003E-4</v>
      </c>
      <c r="J95" s="7">
        <v>1.888914</v>
      </c>
      <c r="K95" s="7">
        <v>28.3511</v>
      </c>
      <c r="L95" s="7">
        <v>5.471074</v>
      </c>
      <c r="M95" s="7">
        <v>105.6695</v>
      </c>
      <c r="N95" s="10">
        <f t="shared" ref="N95:O95" si="94">J95+L95</f>
        <v>7.359988</v>
      </c>
      <c r="O95" s="10">
        <f t="shared" si="94"/>
        <v>134.0206</v>
      </c>
      <c r="P95" s="11">
        <v>2.3744709479508178E-4</v>
      </c>
      <c r="Q95" s="7">
        <v>14.51884</v>
      </c>
      <c r="R95" s="7">
        <v>37.661</v>
      </c>
      <c r="S95" s="8">
        <v>0.0016848</v>
      </c>
    </row>
    <row r="96">
      <c r="A96" s="5" t="s">
        <v>28</v>
      </c>
      <c r="B96" s="5" t="s">
        <v>132</v>
      </c>
      <c r="C96" s="5" t="s">
        <v>129</v>
      </c>
      <c r="D96" s="6">
        <f t="shared" si="2"/>
        <v>1.025798315</v>
      </c>
      <c r="E96" s="7">
        <v>0.0</v>
      </c>
      <c r="F96" s="7">
        <v>3084.322</v>
      </c>
      <c r="G96" s="9"/>
      <c r="H96" s="7">
        <v>2087.918</v>
      </c>
      <c r="I96" s="8">
        <v>3.5464000000000003E-4</v>
      </c>
      <c r="J96" s="9"/>
      <c r="K96" s="9"/>
      <c r="L96" s="9"/>
      <c r="M96" s="9"/>
      <c r="N96" s="10">
        <f t="shared" ref="N96:O96" si="95">J96+L96</f>
        <v>0</v>
      </c>
      <c r="O96" s="10">
        <f t="shared" si="95"/>
        <v>0</v>
      </c>
      <c r="P96" s="11">
        <v>2.3744709479508178E-4</v>
      </c>
      <c r="Q96" s="9"/>
      <c r="R96" s="7">
        <v>169.3608</v>
      </c>
      <c r="S96" s="8">
        <v>0.0016848</v>
      </c>
    </row>
    <row r="97">
      <c r="A97" s="5" t="s">
        <v>28</v>
      </c>
      <c r="B97" s="5" t="s">
        <v>133</v>
      </c>
      <c r="C97" s="5" t="s">
        <v>134</v>
      </c>
      <c r="D97" s="6">
        <f t="shared" si="2"/>
        <v>1.310175723</v>
      </c>
      <c r="E97" s="7">
        <v>0.0</v>
      </c>
      <c r="F97" s="7">
        <v>4626.003</v>
      </c>
      <c r="G97" s="9"/>
      <c r="H97" s="9"/>
      <c r="I97" s="8">
        <v>3.5464000000000003E-4</v>
      </c>
      <c r="J97" s="9"/>
      <c r="K97" s="7">
        <v>82.32996</v>
      </c>
      <c r="L97" s="9"/>
      <c r="M97" s="7">
        <v>215.4406</v>
      </c>
      <c r="N97" s="10">
        <f t="shared" ref="N97:O97" si="96">J97+L97</f>
        <v>0</v>
      </c>
      <c r="O97" s="10">
        <f t="shared" si="96"/>
        <v>297.77056</v>
      </c>
      <c r="P97" s="11">
        <v>2.3744709479508178E-4</v>
      </c>
      <c r="Q97" s="9"/>
      <c r="R97" s="7">
        <v>735.6784</v>
      </c>
      <c r="S97" s="8">
        <v>0.0016848</v>
      </c>
    </row>
    <row r="98">
      <c r="A98" s="5" t="s">
        <v>28</v>
      </c>
      <c r="B98" s="5" t="s">
        <v>135</v>
      </c>
      <c r="C98" s="5" t="s">
        <v>134</v>
      </c>
      <c r="D98" s="6">
        <f t="shared" si="2"/>
        <v>1.022724356</v>
      </c>
      <c r="E98" s="7">
        <v>0.0</v>
      </c>
      <c r="F98" s="7">
        <v>3610.077</v>
      </c>
      <c r="G98" s="9"/>
      <c r="H98" s="7">
        <v>48.22702</v>
      </c>
      <c r="I98" s="8">
        <v>3.5464000000000003E-4</v>
      </c>
      <c r="J98" s="9"/>
      <c r="K98" s="7">
        <v>48.82882</v>
      </c>
      <c r="L98" s="9"/>
      <c r="M98" s="7">
        <v>245.1462</v>
      </c>
      <c r="N98" s="10">
        <f t="shared" ref="N98:O98" si="97">J98+L98</f>
        <v>0</v>
      </c>
      <c r="O98" s="10">
        <f t="shared" si="97"/>
        <v>293.97502</v>
      </c>
      <c r="P98" s="11">
        <v>2.3744709479508178E-4</v>
      </c>
      <c r="Q98" s="9"/>
      <c r="R98" s="7">
        <v>555.4473</v>
      </c>
      <c r="S98" s="8">
        <v>0.0016848</v>
      </c>
    </row>
    <row r="99">
      <c r="A99" s="5" t="s">
        <v>28</v>
      </c>
      <c r="B99" s="5" t="s">
        <v>136</v>
      </c>
      <c r="C99" s="5" t="s">
        <v>134</v>
      </c>
      <c r="D99" s="6">
        <f t="shared" si="2"/>
        <v>1.006654597</v>
      </c>
      <c r="E99" s="7">
        <v>0.0</v>
      </c>
      <c r="F99" s="7">
        <v>3590.482</v>
      </c>
      <c r="G99" s="9"/>
      <c r="H99" s="9"/>
      <c r="I99" s="8">
        <v>3.5464000000000003E-4</v>
      </c>
      <c r="J99" s="9"/>
      <c r="K99" s="7">
        <v>86.86022</v>
      </c>
      <c r="L99" s="9"/>
      <c r="M99" s="7">
        <v>353.5896</v>
      </c>
      <c r="N99" s="10">
        <f t="shared" ref="N99:O99" si="98">J99+L99</f>
        <v>0</v>
      </c>
      <c r="O99" s="10">
        <f t="shared" si="98"/>
        <v>440.44982</v>
      </c>
      <c r="P99" s="11">
        <v>2.3744709479508178E-4</v>
      </c>
      <c r="Q99" s="9"/>
      <c r="R99" s="7">
        <v>535.4173</v>
      </c>
      <c r="S99" s="8">
        <v>0.0016848</v>
      </c>
    </row>
    <row r="100">
      <c r="A100" s="5"/>
      <c r="B100" s="5" t="s">
        <v>137</v>
      </c>
      <c r="C100" s="5" t="s">
        <v>138</v>
      </c>
      <c r="D100" s="6">
        <f t="shared" si="2"/>
        <v>1.033411352</v>
      </c>
      <c r="E100" s="7">
        <v>191.2229</v>
      </c>
      <c r="F100" s="7">
        <v>3207.312</v>
      </c>
      <c r="G100" s="7">
        <v>140.3286</v>
      </c>
      <c r="H100" s="7">
        <v>1727.086</v>
      </c>
      <c r="I100" s="8">
        <v>3.5464000000000003E-4</v>
      </c>
      <c r="J100" s="7">
        <v>1.406752</v>
      </c>
      <c r="K100" s="7">
        <v>8.970407</v>
      </c>
      <c r="L100" s="7">
        <v>0.259462</v>
      </c>
      <c r="M100" s="7">
        <v>51.8014</v>
      </c>
      <c r="N100" s="10">
        <f t="shared" ref="N100:O100" si="99">J100+L100</f>
        <v>1.666214</v>
      </c>
      <c r="O100" s="10">
        <f t="shared" si="99"/>
        <v>60.771807</v>
      </c>
      <c r="P100" s="11">
        <v>2.3744709479508178E-4</v>
      </c>
      <c r="Q100" s="7">
        <v>49.22804</v>
      </c>
      <c r="R100" s="7">
        <v>241.2675</v>
      </c>
      <c r="S100" s="8">
        <v>0.0016848</v>
      </c>
    </row>
    <row r="101">
      <c r="A101" s="5"/>
      <c r="B101" s="5" t="s">
        <v>139</v>
      </c>
      <c r="C101" s="5" t="s">
        <v>140</v>
      </c>
      <c r="D101" s="6">
        <f t="shared" si="2"/>
        <v>1.77210443</v>
      </c>
      <c r="E101" s="7">
        <v>245.2617</v>
      </c>
      <c r="F101" s="7">
        <v>6135.719</v>
      </c>
      <c r="G101" s="7">
        <v>39.36545</v>
      </c>
      <c r="H101" s="7">
        <v>350.387</v>
      </c>
      <c r="I101" s="8">
        <v>3.5464000000000003E-4</v>
      </c>
      <c r="J101" s="9"/>
      <c r="K101" s="9"/>
      <c r="L101" s="7">
        <v>7.52676</v>
      </c>
      <c r="M101" s="7">
        <v>181.8341</v>
      </c>
      <c r="N101" s="10">
        <f t="shared" ref="N101:O101" si="100">J101+L101</f>
        <v>7.52676</v>
      </c>
      <c r="O101" s="10">
        <f t="shared" si="100"/>
        <v>181.8341</v>
      </c>
      <c r="P101" s="11">
        <v>2.3744709479508178E-4</v>
      </c>
      <c r="Q101" s="7">
        <v>198.3695</v>
      </c>
      <c r="R101" s="7">
        <v>952.4378</v>
      </c>
      <c r="S101" s="8">
        <v>0.0016848</v>
      </c>
    </row>
    <row r="102">
      <c r="A102" s="5"/>
      <c r="B102" s="5" t="s">
        <v>141</v>
      </c>
      <c r="C102" s="5" t="s">
        <v>140</v>
      </c>
      <c r="D102" s="6">
        <f t="shared" si="2"/>
        <v>1.073871982</v>
      </c>
      <c r="E102" s="7">
        <v>25.1232</v>
      </c>
      <c r="F102" s="7">
        <v>3065.951</v>
      </c>
      <c r="G102" s="7">
        <v>23.42293</v>
      </c>
      <c r="H102" s="7">
        <v>2917.206</v>
      </c>
      <c r="I102" s="8">
        <v>3.5464000000000003E-4</v>
      </c>
      <c r="J102" s="9"/>
      <c r="K102" s="9"/>
      <c r="L102" s="7">
        <v>0.8568169</v>
      </c>
      <c r="M102" s="7">
        <v>67.0821</v>
      </c>
      <c r="N102" s="10">
        <f t="shared" ref="N102:O102" si="101">J102+L102</f>
        <v>0.8568169</v>
      </c>
      <c r="O102" s="10">
        <f t="shared" si="101"/>
        <v>67.0821</v>
      </c>
      <c r="P102" s="11">
        <v>2.3744709479508178E-4</v>
      </c>
      <c r="Q102" s="7">
        <v>0.843451</v>
      </c>
      <c r="R102" s="7">
        <v>13.88034</v>
      </c>
      <c r="S102" s="8">
        <v>0.0016848</v>
      </c>
    </row>
    <row r="103">
      <c r="A103" s="5" t="s">
        <v>28</v>
      </c>
      <c r="B103" s="5" t="s">
        <v>142</v>
      </c>
      <c r="C103" s="5" t="s">
        <v>143</v>
      </c>
      <c r="D103" s="6">
        <f t="shared" si="2"/>
        <v>1.439897189</v>
      </c>
      <c r="E103" s="7">
        <v>0.0</v>
      </c>
      <c r="F103" s="7">
        <v>4166.287</v>
      </c>
      <c r="G103" s="7">
        <v>0.0</v>
      </c>
      <c r="H103" s="7">
        <v>3615.034</v>
      </c>
      <c r="I103" s="8">
        <v>3.5464000000000003E-4</v>
      </c>
      <c r="J103" s="9"/>
      <c r="K103" s="9"/>
      <c r="L103" s="9"/>
      <c r="M103" s="9"/>
      <c r="N103" s="10">
        <f t="shared" ref="N103:O103" si="102">J103+L103</f>
        <v>0</v>
      </c>
      <c r="O103" s="10">
        <f t="shared" si="102"/>
        <v>0</v>
      </c>
      <c r="P103" s="11">
        <v>2.3744709479508178E-4</v>
      </c>
      <c r="Q103" s="9"/>
      <c r="R103" s="7">
        <v>93.69749</v>
      </c>
      <c r="S103" s="8">
        <v>0.0016848</v>
      </c>
    </row>
    <row r="104">
      <c r="A104" s="5" t="s">
        <v>28</v>
      </c>
      <c r="B104" s="5" t="s">
        <v>144</v>
      </c>
      <c r="C104" s="5" t="s">
        <v>145</v>
      </c>
      <c r="D104" s="6">
        <f t="shared" si="2"/>
        <v>2.840236853</v>
      </c>
      <c r="E104" s="7">
        <v>0.0</v>
      </c>
      <c r="F104" s="7">
        <v>8944.299</v>
      </c>
      <c r="G104" s="9"/>
      <c r="H104" s="7">
        <v>5366.58</v>
      </c>
      <c r="I104" s="8">
        <v>3.5464000000000003E-4</v>
      </c>
      <c r="J104" s="9"/>
      <c r="K104" s="7">
        <v>1788.859</v>
      </c>
      <c r="L104" s="9"/>
      <c r="M104" s="9"/>
      <c r="N104" s="10">
        <f t="shared" ref="N104:O104" si="103">J104+L104</f>
        <v>0</v>
      </c>
      <c r="O104" s="10">
        <f t="shared" si="103"/>
        <v>1788.859</v>
      </c>
      <c r="P104" s="11">
        <v>2.3744709479508178E-4</v>
      </c>
      <c r="Q104" s="9"/>
      <c r="R104" s="7">
        <v>304.056</v>
      </c>
      <c r="S104" s="8">
        <v>0.0016848</v>
      </c>
    </row>
    <row r="105">
      <c r="A105" s="5" t="s">
        <v>28</v>
      </c>
      <c r="B105" s="5" t="s">
        <v>146</v>
      </c>
      <c r="C105" s="5" t="s">
        <v>147</v>
      </c>
      <c r="D105" s="6">
        <f t="shared" si="2"/>
        <v>5.647084841</v>
      </c>
      <c r="E105" s="7">
        <v>0.0</v>
      </c>
      <c r="F105" s="7">
        <v>17783.45</v>
      </c>
      <c r="G105" s="9"/>
      <c r="H105" s="7">
        <v>10670.07</v>
      </c>
      <c r="I105" s="8">
        <v>3.5464000000000003E-4</v>
      </c>
      <c r="J105" s="9"/>
      <c r="K105" s="7">
        <v>44.53194</v>
      </c>
      <c r="L105" s="9"/>
      <c r="M105" s="7">
        <v>3512.159</v>
      </c>
      <c r="N105" s="10">
        <f t="shared" ref="N105:O105" si="104">J105+L105</f>
        <v>0</v>
      </c>
      <c r="O105" s="10">
        <f t="shared" si="104"/>
        <v>3556.69094</v>
      </c>
      <c r="P105" s="11">
        <v>2.3744709479508178E-4</v>
      </c>
      <c r="Q105" s="9"/>
      <c r="R105" s="7">
        <v>604.5378</v>
      </c>
      <c r="S105" s="8">
        <v>0.0016848</v>
      </c>
    </row>
    <row r="106">
      <c r="A106" s="5" t="s">
        <v>28</v>
      </c>
      <c r="B106" s="5" t="s">
        <v>148</v>
      </c>
      <c r="C106" s="5" t="s">
        <v>149</v>
      </c>
      <c r="D106" s="6">
        <f t="shared" si="2"/>
        <v>11.61275076</v>
      </c>
      <c r="E106" s="7">
        <v>0.0</v>
      </c>
      <c r="F106" s="7">
        <v>42432.37</v>
      </c>
      <c r="G106" s="9"/>
      <c r="H106" s="9"/>
      <c r="I106" s="8">
        <v>3.5464000000000003E-4</v>
      </c>
      <c r="J106" s="9"/>
      <c r="K106" s="7">
        <v>7504.573</v>
      </c>
      <c r="L106" s="9"/>
      <c r="M106" s="7">
        <v>3503.96</v>
      </c>
      <c r="N106" s="10">
        <f t="shared" ref="N106:O106" si="105">J106+L106</f>
        <v>0</v>
      </c>
      <c r="O106" s="10">
        <f t="shared" si="105"/>
        <v>11008.533</v>
      </c>
      <c r="P106" s="11">
        <v>2.3744709479508178E-4</v>
      </c>
      <c r="Q106" s="9"/>
      <c r="R106" s="7">
        <v>5341.172</v>
      </c>
      <c r="S106" s="8">
        <v>0.0016848</v>
      </c>
    </row>
    <row r="107">
      <c r="A107" s="5" t="s">
        <v>28</v>
      </c>
      <c r="B107" s="5" t="s">
        <v>150</v>
      </c>
      <c r="C107" s="5" t="s">
        <v>149</v>
      </c>
      <c r="D107" s="6">
        <f t="shared" si="2"/>
        <v>7.768105079</v>
      </c>
      <c r="E107" s="7">
        <v>0.0</v>
      </c>
      <c r="F107" s="7">
        <v>28380.97</v>
      </c>
      <c r="G107" s="9"/>
      <c r="H107" s="9"/>
      <c r="I107" s="8">
        <v>3.5464000000000003E-4</v>
      </c>
      <c r="J107" s="9"/>
      <c r="K107" s="7">
        <v>5006.368</v>
      </c>
      <c r="L107" s="9"/>
      <c r="M107" s="7">
        <v>2338.454</v>
      </c>
      <c r="N107" s="10">
        <f t="shared" ref="N107:O107" si="106">J107+L107</f>
        <v>0</v>
      </c>
      <c r="O107" s="10">
        <f t="shared" si="106"/>
        <v>7344.822</v>
      </c>
      <c r="P107" s="11">
        <v>2.3744709479508178E-4</v>
      </c>
      <c r="Q107" s="9"/>
      <c r="R107" s="7">
        <v>3575.557</v>
      </c>
      <c r="S107" s="8">
        <v>0.0016848</v>
      </c>
    </row>
    <row r="108">
      <c r="A108" s="5" t="s">
        <v>28</v>
      </c>
      <c r="B108" s="5" t="s">
        <v>151</v>
      </c>
      <c r="C108" s="5" t="s">
        <v>149</v>
      </c>
      <c r="D108" s="6">
        <f t="shared" si="2"/>
        <v>4.594474423</v>
      </c>
      <c r="E108" s="7">
        <v>0.0</v>
      </c>
      <c r="F108" s="7">
        <v>16875.52</v>
      </c>
      <c r="G108" s="9"/>
      <c r="H108" s="9"/>
      <c r="I108" s="8">
        <v>3.5464000000000003E-4</v>
      </c>
      <c r="J108" s="9"/>
      <c r="K108" s="7">
        <v>3001.253</v>
      </c>
      <c r="L108" s="9"/>
      <c r="M108" s="7">
        <v>1866.674</v>
      </c>
      <c r="N108" s="10">
        <f t="shared" ref="N108:O108" si="107">J108+L108</f>
        <v>0</v>
      </c>
      <c r="O108" s="10">
        <f t="shared" si="107"/>
        <v>4867.927</v>
      </c>
      <c r="P108" s="11">
        <v>2.3744709479508178E-4</v>
      </c>
      <c r="Q108" s="9"/>
      <c r="R108" s="7">
        <v>2040.954</v>
      </c>
      <c r="S108" s="8">
        <v>0.0016848</v>
      </c>
    </row>
    <row r="109">
      <c r="A109" s="5" t="s">
        <v>28</v>
      </c>
      <c r="B109" s="5" t="s">
        <v>152</v>
      </c>
      <c r="C109" s="5" t="s">
        <v>149</v>
      </c>
      <c r="D109" s="6">
        <f t="shared" si="2"/>
        <v>3.39497532</v>
      </c>
      <c r="E109" s="7">
        <v>0.0</v>
      </c>
      <c r="F109" s="7">
        <v>12523.58</v>
      </c>
      <c r="G109" s="9"/>
      <c r="H109" s="9"/>
      <c r="I109" s="8">
        <v>3.5464000000000003E-4</v>
      </c>
      <c r="J109" s="9"/>
      <c r="K109" s="7">
        <v>2693.308</v>
      </c>
      <c r="L109" s="9"/>
      <c r="M109" s="7">
        <v>1218.813</v>
      </c>
      <c r="N109" s="10">
        <f t="shared" ref="N109:O109" si="108">J109+L109</f>
        <v>0</v>
      </c>
      <c r="O109" s="10">
        <f t="shared" si="108"/>
        <v>3912.121</v>
      </c>
      <c r="P109" s="11">
        <v>2.3744709479508178E-4</v>
      </c>
      <c r="Q109" s="9"/>
      <c r="R109" s="7">
        <v>1463.707</v>
      </c>
      <c r="S109" s="8">
        <v>0.0016848</v>
      </c>
    </row>
    <row r="110">
      <c r="A110" s="5" t="s">
        <v>28</v>
      </c>
      <c r="B110" s="5" t="s">
        <v>153</v>
      </c>
      <c r="C110" s="5" t="s">
        <v>149</v>
      </c>
      <c r="D110" s="6">
        <f t="shared" si="2"/>
        <v>3.094095108</v>
      </c>
      <c r="E110" s="7">
        <v>0.0</v>
      </c>
      <c r="F110" s="7">
        <v>11247.48</v>
      </c>
      <c r="G110" s="9"/>
      <c r="H110" s="9"/>
      <c r="I110" s="8">
        <v>3.5464000000000003E-4</v>
      </c>
      <c r="J110" s="9"/>
      <c r="K110" s="7">
        <v>971.1846</v>
      </c>
      <c r="L110" s="7">
        <v>0.0</v>
      </c>
      <c r="M110" s="7">
        <v>1621.39</v>
      </c>
      <c r="N110" s="10">
        <f t="shared" ref="N110:O110" si="109">J110+L110</f>
        <v>0</v>
      </c>
      <c r="O110" s="10">
        <f t="shared" si="109"/>
        <v>2592.5746</v>
      </c>
      <c r="P110" s="11">
        <v>2.3744709479508178E-4</v>
      </c>
      <c r="Q110" s="7">
        <v>0.0</v>
      </c>
      <c r="R110" s="7">
        <v>1471.092</v>
      </c>
      <c r="S110" s="8">
        <v>0.0016848</v>
      </c>
    </row>
    <row r="111">
      <c r="A111" s="5" t="s">
        <v>28</v>
      </c>
      <c r="B111" s="5" t="s">
        <v>93</v>
      </c>
      <c r="C111" s="5" t="s">
        <v>149</v>
      </c>
      <c r="D111" s="6">
        <f t="shared" si="2"/>
        <v>2.217231619</v>
      </c>
      <c r="E111" s="7">
        <v>0.0</v>
      </c>
      <c r="F111" s="7">
        <v>6700.095</v>
      </c>
      <c r="G111" s="9"/>
      <c r="H111" s="7">
        <v>4372.758</v>
      </c>
      <c r="I111" s="8">
        <v>3.5464000000000003E-4</v>
      </c>
      <c r="J111" s="9"/>
      <c r="K111" s="9"/>
      <c r="L111" s="9"/>
      <c r="M111" s="9"/>
      <c r="N111" s="10">
        <f t="shared" ref="N111:O111" si="110">J111+L111</f>
        <v>0</v>
      </c>
      <c r="O111" s="10">
        <f t="shared" si="110"/>
        <v>0</v>
      </c>
      <c r="P111" s="11">
        <v>2.3744709479508178E-4</v>
      </c>
      <c r="R111" s="7">
        <v>395.5821</v>
      </c>
      <c r="S111" s="8">
        <v>0.0016848</v>
      </c>
    </row>
    <row r="112">
      <c r="A112" s="5"/>
      <c r="B112" s="5" t="s">
        <v>154</v>
      </c>
      <c r="C112" s="5" t="s">
        <v>149</v>
      </c>
      <c r="D112" s="6">
        <f t="shared" si="2"/>
        <v>1.828035431</v>
      </c>
      <c r="E112" s="7">
        <v>190.1689</v>
      </c>
      <c r="F112" s="7">
        <v>6745.652</v>
      </c>
      <c r="G112" s="9"/>
      <c r="H112" s="9"/>
      <c r="I112" s="8">
        <v>3.5464000000000003E-4</v>
      </c>
      <c r="J112" s="7">
        <v>43.44888</v>
      </c>
      <c r="K112" s="7">
        <v>1329.216</v>
      </c>
      <c r="L112" s="7">
        <v>17.95</v>
      </c>
      <c r="M112" s="7">
        <v>790.682</v>
      </c>
      <c r="N112" s="10">
        <f t="shared" ref="N112:O112" si="111">J112+L112</f>
        <v>61.39888</v>
      </c>
      <c r="O112" s="10">
        <f t="shared" si="111"/>
        <v>2119.898</v>
      </c>
      <c r="P112" s="11">
        <v>2.3744709479508178E-4</v>
      </c>
      <c r="Q112" s="7">
        <v>128.77</v>
      </c>
      <c r="R112" s="7">
        <v>786.2487</v>
      </c>
      <c r="S112" s="8">
        <v>0.0016848</v>
      </c>
    </row>
    <row r="113">
      <c r="A113" s="5" t="s">
        <v>28</v>
      </c>
      <c r="B113" s="5" t="s">
        <v>155</v>
      </c>
      <c r="C113" s="5" t="s">
        <v>149</v>
      </c>
      <c r="D113" s="6">
        <f t="shared" si="2"/>
        <v>1.785210581</v>
      </c>
      <c r="E113" s="7">
        <v>0.0</v>
      </c>
      <c r="F113" s="7">
        <v>6567.192</v>
      </c>
      <c r="G113" s="9"/>
      <c r="H113" s="9"/>
      <c r="I113" s="8">
        <v>3.5464000000000003E-4</v>
      </c>
      <c r="J113" s="9"/>
      <c r="K113" s="7">
        <v>1231.741</v>
      </c>
      <c r="L113" s="9"/>
      <c r="M113" s="7">
        <v>718.8997</v>
      </c>
      <c r="N113" s="10">
        <f t="shared" ref="N113:O113" si="112">J113+L113</f>
        <v>0</v>
      </c>
      <c r="O113" s="10">
        <f t="shared" si="112"/>
        <v>1950.6407</v>
      </c>
      <c r="P113" s="11">
        <v>2.3744709479508178E-4</v>
      </c>
      <c r="Q113" s="9"/>
      <c r="R113" s="7">
        <v>784.6846</v>
      </c>
      <c r="S113" s="8">
        <v>0.0016848</v>
      </c>
    </row>
    <row r="114">
      <c r="A114" s="5"/>
      <c r="B114" s="5" t="s">
        <v>156</v>
      </c>
      <c r="C114" s="5" t="s">
        <v>149</v>
      </c>
      <c r="D114" s="6">
        <f t="shared" si="2"/>
        <v>1.550235876</v>
      </c>
      <c r="E114" s="7">
        <v>177.854</v>
      </c>
      <c r="F114" s="7">
        <v>5710.895</v>
      </c>
      <c r="G114" s="9"/>
      <c r="H114" s="9"/>
      <c r="I114" s="8">
        <v>3.5464000000000003E-4</v>
      </c>
      <c r="J114" s="7">
        <v>31.03376</v>
      </c>
      <c r="K114" s="7">
        <v>1090.145</v>
      </c>
      <c r="L114" s="7">
        <v>22.20728</v>
      </c>
      <c r="M114" s="7">
        <v>651.1379</v>
      </c>
      <c r="N114" s="10">
        <f t="shared" ref="N114:O114" si="113">J114+L114</f>
        <v>53.24104</v>
      </c>
      <c r="O114" s="10">
        <f t="shared" si="113"/>
        <v>1741.2829</v>
      </c>
      <c r="P114" s="11">
        <v>2.3744709479508178E-4</v>
      </c>
      <c r="Q114" s="7">
        <v>124.613</v>
      </c>
      <c r="R114" s="7">
        <v>674.723</v>
      </c>
      <c r="S114" s="8">
        <v>0.0016848</v>
      </c>
    </row>
    <row r="115">
      <c r="A115" s="5"/>
      <c r="B115" s="5" t="s">
        <v>157</v>
      </c>
      <c r="C115" s="5" t="s">
        <v>149</v>
      </c>
      <c r="D115" s="6">
        <f t="shared" si="2"/>
        <v>1.509806372</v>
      </c>
      <c r="E115" s="7">
        <v>147.4508</v>
      </c>
      <c r="F115" s="7">
        <v>5601.141</v>
      </c>
      <c r="G115" s="9"/>
      <c r="H115" s="9"/>
      <c r="I115" s="8">
        <v>3.5464000000000003E-4</v>
      </c>
      <c r="J115" s="7">
        <v>34.00127</v>
      </c>
      <c r="K115" s="7">
        <v>1133.278</v>
      </c>
      <c r="L115" s="7">
        <v>5.681552</v>
      </c>
      <c r="M115" s="7">
        <v>791.9578</v>
      </c>
      <c r="N115" s="10">
        <f t="shared" ref="N115:O115" si="114">J115+L115</f>
        <v>39.682822</v>
      </c>
      <c r="O115" s="10">
        <f t="shared" si="114"/>
        <v>1925.2358</v>
      </c>
      <c r="P115" s="11">
        <v>2.3744709479508178E-4</v>
      </c>
      <c r="Q115" s="7">
        <v>107.768</v>
      </c>
      <c r="R115" s="7">
        <v>624.801</v>
      </c>
      <c r="S115" s="8">
        <v>0.0016848</v>
      </c>
    </row>
    <row r="116">
      <c r="A116" s="5"/>
      <c r="B116" s="5" t="s">
        <v>158</v>
      </c>
      <c r="C116" s="5" t="s">
        <v>149</v>
      </c>
      <c r="D116" s="6">
        <f t="shared" si="2"/>
        <v>1.490692041</v>
      </c>
      <c r="E116" s="7">
        <v>190.1493</v>
      </c>
      <c r="F116" s="7">
        <v>5527.407</v>
      </c>
      <c r="G116" s="9"/>
      <c r="H116" s="9"/>
      <c r="I116" s="8">
        <v>3.5464000000000003E-4</v>
      </c>
      <c r="J116" s="7">
        <v>39.79564</v>
      </c>
      <c r="K116" s="7">
        <v>1239.483</v>
      </c>
      <c r="L116" s="7">
        <v>19.1504</v>
      </c>
      <c r="M116" s="7">
        <v>644.8519</v>
      </c>
      <c r="N116" s="10">
        <f t="shared" ref="N116:O116" si="115">J116+L116</f>
        <v>58.94604</v>
      </c>
      <c r="O116" s="10">
        <f t="shared" si="115"/>
        <v>1884.3349</v>
      </c>
      <c r="P116" s="11">
        <v>2.3744709479508178E-4</v>
      </c>
      <c r="Q116" s="7">
        <v>131.2032</v>
      </c>
      <c r="R116" s="7">
        <v>619.2202</v>
      </c>
      <c r="S116" s="8">
        <v>0.0016848</v>
      </c>
    </row>
    <row r="117">
      <c r="A117" s="5"/>
      <c r="B117" s="5" t="s">
        <v>159</v>
      </c>
      <c r="C117" s="5" t="s">
        <v>149</v>
      </c>
      <c r="D117" s="6">
        <f t="shared" si="2"/>
        <v>1.283272558</v>
      </c>
      <c r="E117" s="7">
        <v>116.6984</v>
      </c>
      <c r="F117" s="7">
        <v>4647.476</v>
      </c>
      <c r="G117" s="9"/>
      <c r="H117" s="9"/>
      <c r="I117" s="8">
        <v>3.5464000000000003E-4</v>
      </c>
      <c r="J117" s="7">
        <v>22.96839</v>
      </c>
      <c r="K117" s="7">
        <v>597.2357</v>
      </c>
      <c r="L117" s="7">
        <v>18.61</v>
      </c>
      <c r="M117" s="7">
        <v>376.1464</v>
      </c>
      <c r="N117" s="10">
        <f t="shared" ref="N117:O117" si="116">J117+L117</f>
        <v>41.57839</v>
      </c>
      <c r="O117" s="10">
        <f t="shared" si="116"/>
        <v>973.3821</v>
      </c>
      <c r="P117" s="11">
        <v>2.3744709479508178E-4</v>
      </c>
      <c r="Q117" s="7">
        <v>75.12</v>
      </c>
      <c r="R117" s="7">
        <v>624.493</v>
      </c>
      <c r="S117" s="8">
        <v>0.0016848</v>
      </c>
    </row>
    <row r="118">
      <c r="A118" s="5"/>
      <c r="B118" s="5" t="s">
        <v>160</v>
      </c>
      <c r="C118" s="5" t="s">
        <v>149</v>
      </c>
      <c r="D118" s="6">
        <f t="shared" si="2"/>
        <v>1.135307349</v>
      </c>
      <c r="E118" s="7">
        <v>137.8481</v>
      </c>
      <c r="F118" s="7">
        <v>4081.308</v>
      </c>
      <c r="G118" s="9"/>
      <c r="H118" s="9"/>
      <c r="I118" s="8">
        <v>3.5464000000000003E-4</v>
      </c>
      <c r="J118" s="7">
        <v>21.07721</v>
      </c>
      <c r="K118" s="7">
        <v>499.7393</v>
      </c>
      <c r="L118" s="7">
        <v>17.551</v>
      </c>
      <c r="M118" s="7">
        <v>184.0452</v>
      </c>
      <c r="N118" s="10">
        <f t="shared" ref="N118:O118" si="117">J118+L118</f>
        <v>38.62821</v>
      </c>
      <c r="O118" s="10">
        <f t="shared" si="117"/>
        <v>683.7845</v>
      </c>
      <c r="P118" s="11">
        <v>2.3744709479508178E-4</v>
      </c>
      <c r="Q118" s="7">
        <v>99.21985</v>
      </c>
      <c r="R118" s="7">
        <v>577.4838</v>
      </c>
      <c r="S118" s="8">
        <v>0.0016848</v>
      </c>
    </row>
    <row r="119">
      <c r="A119" s="5"/>
      <c r="B119" s="5" t="s">
        <v>161</v>
      </c>
      <c r="C119" s="5" t="s">
        <v>162</v>
      </c>
      <c r="D119" s="6">
        <f t="shared" si="2"/>
        <v>11.15863625</v>
      </c>
      <c r="E119" s="7">
        <v>689.9531</v>
      </c>
      <c r="F119" s="7">
        <v>39645.89</v>
      </c>
      <c r="G119" s="7">
        <v>2.599356</v>
      </c>
      <c r="H119" s="7">
        <v>28.3774</v>
      </c>
      <c r="I119" s="8">
        <v>3.5464000000000003E-4</v>
      </c>
      <c r="J119" s="7">
        <v>0.704908</v>
      </c>
      <c r="K119" s="7">
        <v>700.8571</v>
      </c>
      <c r="L119" s="7">
        <v>6.64648</v>
      </c>
      <c r="M119" s="7">
        <v>3318.8</v>
      </c>
      <c r="N119" s="10">
        <f t="shared" ref="N119:O119" si="118">J119+L119</f>
        <v>7.351388</v>
      </c>
      <c r="O119" s="10">
        <f t="shared" si="118"/>
        <v>4019.6571</v>
      </c>
      <c r="P119" s="11">
        <v>2.3744709479508178E-4</v>
      </c>
      <c r="Q119" s="7">
        <v>680.0023</v>
      </c>
      <c r="R119" s="7">
        <v>6050.639</v>
      </c>
      <c r="S119" s="8">
        <v>0.0016848</v>
      </c>
    </row>
    <row r="120">
      <c r="A120" s="5"/>
      <c r="B120" s="5" t="s">
        <v>163</v>
      </c>
      <c r="C120" s="5" t="s">
        <v>162</v>
      </c>
      <c r="D120" s="6">
        <f t="shared" si="2"/>
        <v>8.863793695</v>
      </c>
      <c r="E120" s="7">
        <v>1075.392</v>
      </c>
      <c r="F120" s="7">
        <v>31584.7</v>
      </c>
      <c r="G120" s="7">
        <v>0.1065</v>
      </c>
      <c r="H120" s="7">
        <v>3.371186</v>
      </c>
      <c r="I120" s="8">
        <v>3.5464000000000003E-4</v>
      </c>
      <c r="J120" s="7">
        <v>31.4</v>
      </c>
      <c r="K120" s="7">
        <v>1524.861</v>
      </c>
      <c r="L120" s="7">
        <v>33.88184</v>
      </c>
      <c r="M120" s="7">
        <v>2181.294</v>
      </c>
      <c r="N120" s="10">
        <f t="shared" ref="N120:O120" si="119">J120+L120</f>
        <v>65.28184</v>
      </c>
      <c r="O120" s="10">
        <f t="shared" si="119"/>
        <v>3706.155</v>
      </c>
      <c r="P120" s="11">
        <v>2.3744709479508178E-4</v>
      </c>
      <c r="Q120" s="7">
        <v>1010.004</v>
      </c>
      <c r="R120" s="7">
        <v>4738.0</v>
      </c>
      <c r="S120" s="8">
        <v>0.0016848</v>
      </c>
    </row>
    <row r="121">
      <c r="A121" s="5" t="s">
        <v>28</v>
      </c>
      <c r="B121" s="5" t="s">
        <v>164</v>
      </c>
      <c r="C121" s="5" t="s">
        <v>162</v>
      </c>
      <c r="D121" s="6">
        <f t="shared" si="2"/>
        <v>8.843821834</v>
      </c>
      <c r="E121" s="7">
        <v>0.0</v>
      </c>
      <c r="F121" s="7">
        <v>30882.63</v>
      </c>
      <c r="G121" s="9"/>
      <c r="H121" s="9"/>
      <c r="I121" s="8">
        <v>3.5464000000000003E-4</v>
      </c>
      <c r="J121" s="9"/>
      <c r="K121" s="9"/>
      <c r="L121" s="9"/>
      <c r="M121" s="9"/>
      <c r="N121" s="10">
        <f t="shared" ref="N121:O121" si="120">J121+L121</f>
        <v>0</v>
      </c>
      <c r="O121" s="10">
        <f t="shared" si="120"/>
        <v>0</v>
      </c>
      <c r="P121" s="11">
        <v>2.3744709479508178E-4</v>
      </c>
      <c r="Q121" s="9"/>
      <c r="R121" s="7">
        <v>5249.182</v>
      </c>
      <c r="S121" s="8">
        <v>0.0016848</v>
      </c>
    </row>
    <row r="122">
      <c r="A122" s="5" t="s">
        <v>28</v>
      </c>
      <c r="B122" s="5" t="s">
        <v>165</v>
      </c>
      <c r="C122" s="5" t="s">
        <v>162</v>
      </c>
      <c r="D122" s="6">
        <f t="shared" si="2"/>
        <v>6.135874132</v>
      </c>
      <c r="E122" s="7">
        <v>0.0</v>
      </c>
      <c r="F122" s="7">
        <v>21790.18</v>
      </c>
      <c r="G122" s="9"/>
      <c r="H122" s="7">
        <v>1.9906</v>
      </c>
      <c r="I122" s="8">
        <v>3.5464000000000003E-4</v>
      </c>
      <c r="J122" s="9"/>
      <c r="K122" s="7">
        <v>151.4678</v>
      </c>
      <c r="L122" s="9"/>
      <c r="M122" s="7">
        <v>1980.301</v>
      </c>
      <c r="N122" s="10">
        <f t="shared" ref="N122:O122" si="121">J122+L122</f>
        <v>0</v>
      </c>
      <c r="O122" s="10">
        <f t="shared" si="121"/>
        <v>2131.7688</v>
      </c>
      <c r="P122" s="11">
        <v>2.3744709479508178E-4</v>
      </c>
      <c r="Q122" s="9"/>
      <c r="R122" s="7">
        <v>3341.041</v>
      </c>
      <c r="S122" s="8">
        <v>0.0016848</v>
      </c>
    </row>
    <row r="123">
      <c r="A123" s="5"/>
      <c r="B123" s="5" t="s">
        <v>166</v>
      </c>
      <c r="C123" s="5" t="s">
        <v>162</v>
      </c>
      <c r="D123" s="6">
        <f t="shared" si="2"/>
        <v>5.199312832</v>
      </c>
      <c r="E123" s="7">
        <v>289.4346</v>
      </c>
      <c r="F123" s="7">
        <v>18625.9</v>
      </c>
      <c r="G123" s="7">
        <v>0.394893</v>
      </c>
      <c r="H123" s="7">
        <v>13.72312</v>
      </c>
      <c r="I123" s="8">
        <v>3.5464000000000003E-4</v>
      </c>
      <c r="J123" s="7">
        <v>32.15</v>
      </c>
      <c r="K123" s="7">
        <v>1602.553</v>
      </c>
      <c r="L123" s="7">
        <v>16.88811</v>
      </c>
      <c r="M123" s="7">
        <v>1167.196</v>
      </c>
      <c r="N123" s="10">
        <f t="shared" ref="N123:O123" si="122">J123+L123</f>
        <v>49.03811</v>
      </c>
      <c r="O123" s="10">
        <f t="shared" si="122"/>
        <v>2769.749</v>
      </c>
      <c r="P123" s="11">
        <v>2.3744709479508178E-4</v>
      </c>
      <c r="Q123" s="7">
        <v>240.0016</v>
      </c>
      <c r="R123" s="7">
        <v>2692.769</v>
      </c>
      <c r="S123" s="8">
        <v>0.0016848</v>
      </c>
    </row>
    <row r="124">
      <c r="A124" s="5" t="s">
        <v>28</v>
      </c>
      <c r="B124" s="5" t="s">
        <v>167</v>
      </c>
      <c r="C124" s="5" t="s">
        <v>162</v>
      </c>
      <c r="D124" s="6">
        <f t="shared" si="2"/>
        <v>4.90609548</v>
      </c>
      <c r="E124" s="7">
        <v>0.0</v>
      </c>
      <c r="F124" s="7">
        <v>17132.09</v>
      </c>
      <c r="G124" s="9"/>
      <c r="H124" s="9"/>
      <c r="I124" s="8">
        <v>3.5464000000000003E-4</v>
      </c>
      <c r="J124" s="9"/>
      <c r="K124" s="9"/>
      <c r="L124" s="9"/>
      <c r="M124" s="9"/>
      <c r="N124" s="10">
        <f t="shared" ref="N124:O124" si="123">J124+L124</f>
        <v>0</v>
      </c>
      <c r="O124" s="10">
        <f t="shared" si="123"/>
        <v>0</v>
      </c>
      <c r="P124" s="11">
        <v>2.3744709479508178E-4</v>
      </c>
      <c r="Q124" s="9"/>
      <c r="R124" s="7">
        <v>2911.975</v>
      </c>
      <c r="S124" s="8">
        <v>0.0016848</v>
      </c>
    </row>
    <row r="125">
      <c r="A125" s="5"/>
      <c r="B125" s="5" t="s">
        <v>168</v>
      </c>
      <c r="C125" s="5" t="s">
        <v>162</v>
      </c>
      <c r="D125" s="6">
        <f t="shared" si="2"/>
        <v>4.345193315</v>
      </c>
      <c r="E125" s="7">
        <v>511.0551</v>
      </c>
      <c r="F125" s="7">
        <v>12297.74</v>
      </c>
      <c r="G125" s="7">
        <v>507.8867</v>
      </c>
      <c r="H125" s="7">
        <v>12080.24</v>
      </c>
      <c r="I125" s="8">
        <v>3.5464000000000003E-4</v>
      </c>
      <c r="J125" s="7">
        <v>5.82E-4</v>
      </c>
      <c r="K125" s="7">
        <v>17.70117</v>
      </c>
      <c r="L125" s="9"/>
      <c r="M125" s="7">
        <v>7.409084</v>
      </c>
      <c r="N125" s="10">
        <f t="shared" ref="N125:O125" si="124">J125+L125</f>
        <v>0.000582</v>
      </c>
      <c r="O125" s="10">
        <f t="shared" si="124"/>
        <v>25.110254</v>
      </c>
      <c r="P125" s="11">
        <v>2.3744709479508178E-4</v>
      </c>
      <c r="Q125" s="7">
        <v>3.167767</v>
      </c>
      <c r="R125" s="7">
        <v>32.701</v>
      </c>
      <c r="S125" s="8">
        <v>0.0016848</v>
      </c>
    </row>
    <row r="126">
      <c r="A126" s="5"/>
      <c r="B126" s="5" t="s">
        <v>169</v>
      </c>
      <c r="C126" s="5" t="s">
        <v>162</v>
      </c>
      <c r="D126" s="6">
        <f t="shared" si="2"/>
        <v>4.274058366</v>
      </c>
      <c r="E126" s="7">
        <v>0.602138</v>
      </c>
      <c r="F126" s="7">
        <v>15145.01</v>
      </c>
      <c r="G126" s="9"/>
      <c r="H126" s="7">
        <v>110.1869</v>
      </c>
      <c r="I126" s="8">
        <v>3.5464000000000003E-4</v>
      </c>
      <c r="J126" s="7">
        <v>0.02211</v>
      </c>
      <c r="K126" s="7">
        <v>650.5733</v>
      </c>
      <c r="L126" s="7">
        <v>0.039965</v>
      </c>
      <c r="M126" s="7">
        <v>790.9903</v>
      </c>
      <c r="N126" s="10">
        <f t="shared" ref="N126:O126" si="125">J126+L126</f>
        <v>0.062075</v>
      </c>
      <c r="O126" s="10">
        <f t="shared" si="125"/>
        <v>1441.5636</v>
      </c>
      <c r="P126" s="11">
        <v>2.3744709479508178E-4</v>
      </c>
      <c r="Q126" s="7">
        <v>0.540063</v>
      </c>
      <c r="R126" s="7">
        <v>2310.474</v>
      </c>
      <c r="S126" s="8">
        <v>0.0016848</v>
      </c>
    </row>
    <row r="127">
      <c r="A127" s="5" t="s">
        <v>28</v>
      </c>
      <c r="B127" s="5" t="s">
        <v>170</v>
      </c>
      <c r="C127" s="5" t="s">
        <v>162</v>
      </c>
      <c r="D127" s="6">
        <f t="shared" si="2"/>
        <v>2.856403668</v>
      </c>
      <c r="E127" s="7">
        <v>0.0</v>
      </c>
      <c r="F127" s="7">
        <v>9370.33</v>
      </c>
      <c r="G127" s="9"/>
      <c r="H127" s="7">
        <v>2534.508</v>
      </c>
      <c r="I127" s="8">
        <v>3.5464000000000003E-4</v>
      </c>
      <c r="J127" s="9"/>
      <c r="K127" s="9"/>
      <c r="L127" s="9"/>
      <c r="M127" s="9"/>
      <c r="N127" s="10">
        <f t="shared" ref="N127:O127" si="126">J127+L127</f>
        <v>0</v>
      </c>
      <c r="O127" s="10">
        <f t="shared" si="126"/>
        <v>0</v>
      </c>
      <c r="P127" s="11">
        <v>2.3744709479508178E-4</v>
      </c>
      <c r="Q127" s="9"/>
      <c r="R127" s="7">
        <v>1161.898</v>
      </c>
      <c r="S127" s="8">
        <v>0.0016848</v>
      </c>
    </row>
    <row r="128">
      <c r="A128" s="5" t="s">
        <v>28</v>
      </c>
      <c r="B128" s="5" t="s">
        <v>171</v>
      </c>
      <c r="C128" s="5" t="s">
        <v>162</v>
      </c>
      <c r="D128" s="6">
        <f t="shared" si="2"/>
        <v>2.73771576</v>
      </c>
      <c r="E128" s="7">
        <v>0.0</v>
      </c>
      <c r="F128" s="7">
        <v>9560.104</v>
      </c>
      <c r="G128" s="9"/>
      <c r="H128" s="9"/>
      <c r="I128" s="8">
        <v>3.5464000000000003E-4</v>
      </c>
      <c r="J128" s="9"/>
      <c r="K128" s="9"/>
      <c r="L128" s="9"/>
      <c r="M128" s="9"/>
      <c r="N128" s="10">
        <f t="shared" ref="N128:O128" si="127">J128+L128</f>
        <v>0</v>
      </c>
      <c r="O128" s="10">
        <f t="shared" si="127"/>
        <v>0</v>
      </c>
      <c r="P128" s="11">
        <v>2.3744709479508178E-4</v>
      </c>
      <c r="Q128" s="9"/>
      <c r="R128" s="7">
        <v>1624.95</v>
      </c>
      <c r="S128" s="8">
        <v>0.0016848</v>
      </c>
    </row>
    <row r="129">
      <c r="A129" s="5" t="s">
        <v>28</v>
      </c>
      <c r="B129" s="5" t="s">
        <v>172</v>
      </c>
      <c r="C129" s="5" t="s">
        <v>162</v>
      </c>
      <c r="D129" s="6">
        <f t="shared" si="2"/>
        <v>2.48143889</v>
      </c>
      <c r="E129" s="7">
        <v>0.0</v>
      </c>
      <c r="F129" s="7">
        <v>7745.421</v>
      </c>
      <c r="G129" s="9"/>
      <c r="H129" s="7">
        <v>3858.025</v>
      </c>
      <c r="I129" s="8">
        <v>3.5464000000000003E-4</v>
      </c>
      <c r="J129" s="9"/>
      <c r="K129" s="9"/>
      <c r="L129" s="9"/>
      <c r="M129" s="9"/>
      <c r="N129" s="10">
        <f t="shared" ref="N129:O129" si="128">J129+L129</f>
        <v>0</v>
      </c>
      <c r="O129" s="10">
        <f t="shared" si="128"/>
        <v>0</v>
      </c>
      <c r="P129" s="11">
        <v>2.3744709479508178E-4</v>
      </c>
      <c r="Q129" s="9"/>
      <c r="R129" s="7">
        <v>660.7484</v>
      </c>
      <c r="S129" s="8">
        <v>0.0016848</v>
      </c>
    </row>
    <row r="130">
      <c r="A130" s="5" t="s">
        <v>28</v>
      </c>
      <c r="B130" s="5" t="s">
        <v>173</v>
      </c>
      <c r="C130" s="5" t="s">
        <v>162</v>
      </c>
      <c r="D130" s="6">
        <f t="shared" si="2"/>
        <v>2.474909236</v>
      </c>
      <c r="E130" s="7">
        <v>0.0</v>
      </c>
      <c r="F130" s="7">
        <v>8847.92</v>
      </c>
      <c r="G130" s="9"/>
      <c r="H130" s="7">
        <v>25.7387</v>
      </c>
      <c r="I130" s="8">
        <v>3.5464000000000003E-4</v>
      </c>
      <c r="J130" s="9"/>
      <c r="K130" s="7">
        <v>468.5763</v>
      </c>
      <c r="L130" s="9"/>
      <c r="M130" s="7">
        <v>770.4809</v>
      </c>
      <c r="N130" s="10">
        <f t="shared" ref="N130:O130" si="129">J130+L130</f>
        <v>0</v>
      </c>
      <c r="O130" s="10">
        <f t="shared" si="129"/>
        <v>1239.0572</v>
      </c>
      <c r="P130" s="11">
        <v>2.3744709479508178E-4</v>
      </c>
      <c r="Q130" s="9"/>
      <c r="R130" s="7">
        <v>1288.919</v>
      </c>
      <c r="S130" s="8">
        <v>0.0016848</v>
      </c>
    </row>
    <row r="131">
      <c r="A131" s="5" t="s">
        <v>28</v>
      </c>
      <c r="B131" s="5" t="s">
        <v>174</v>
      </c>
      <c r="C131" s="5" t="s">
        <v>162</v>
      </c>
      <c r="D131" s="6">
        <f t="shared" si="2"/>
        <v>2.351649692</v>
      </c>
      <c r="E131" s="7">
        <v>0.0</v>
      </c>
      <c r="F131" s="7">
        <v>7357.734</v>
      </c>
      <c r="G131" s="9"/>
      <c r="H131" s="7">
        <v>3583.123</v>
      </c>
      <c r="I131" s="8">
        <v>3.5464000000000003E-4</v>
      </c>
      <c r="J131" s="9"/>
      <c r="K131" s="9"/>
      <c r="L131" s="9"/>
      <c r="M131" s="9"/>
      <c r="N131" s="10">
        <f t="shared" ref="N131:O131" si="130">J131+L131</f>
        <v>0</v>
      </c>
      <c r="O131" s="10">
        <f t="shared" si="130"/>
        <v>0</v>
      </c>
      <c r="P131" s="11">
        <v>2.3744709479508178E-4</v>
      </c>
      <c r="Q131" s="9"/>
      <c r="R131" s="7">
        <v>641.5782</v>
      </c>
      <c r="S131" s="8">
        <v>0.0016848</v>
      </c>
    </row>
    <row r="132">
      <c r="A132" s="5"/>
      <c r="B132" s="5" t="s">
        <v>175</v>
      </c>
      <c r="C132" s="5" t="s">
        <v>162</v>
      </c>
      <c r="D132" s="6">
        <f t="shared" si="2"/>
        <v>1.867807241</v>
      </c>
      <c r="E132" s="7">
        <v>178.951</v>
      </c>
      <c r="F132" s="7">
        <v>5544.108</v>
      </c>
      <c r="G132" s="7">
        <v>135.6109</v>
      </c>
      <c r="H132" s="7">
        <v>4257.664</v>
      </c>
      <c r="I132" s="8">
        <v>3.5464000000000003E-4</v>
      </c>
      <c r="J132" s="7">
        <v>3.08E-4</v>
      </c>
      <c r="K132" s="7">
        <v>118.4204</v>
      </c>
      <c r="L132" s="7">
        <v>7.999891</v>
      </c>
      <c r="M132" s="7">
        <v>96.78495</v>
      </c>
      <c r="N132" s="10">
        <f t="shared" ref="N132:O132" si="131">J132+L132</f>
        <v>8.000199</v>
      </c>
      <c r="O132" s="10">
        <f t="shared" si="131"/>
        <v>215.20535</v>
      </c>
      <c r="P132" s="11">
        <v>2.3744709479508178E-4</v>
      </c>
      <c r="Q132" s="7">
        <v>35.33987</v>
      </c>
      <c r="R132" s="7">
        <v>182.0806</v>
      </c>
      <c r="S132" s="8">
        <v>0.0016848</v>
      </c>
    </row>
    <row r="133">
      <c r="A133" s="5" t="s">
        <v>28</v>
      </c>
      <c r="B133" s="5" t="s">
        <v>176</v>
      </c>
      <c r="C133" s="5" t="s">
        <v>162</v>
      </c>
      <c r="D133" s="6">
        <f t="shared" si="2"/>
        <v>1.800619883</v>
      </c>
      <c r="E133" s="7">
        <v>0.0</v>
      </c>
      <c r="F133" s="7">
        <v>6397.321</v>
      </c>
      <c r="G133" s="9"/>
      <c r="H133" s="7">
        <v>1.024161</v>
      </c>
      <c r="I133" s="8">
        <v>3.5464000000000003E-4</v>
      </c>
      <c r="J133" s="9"/>
      <c r="K133" s="7">
        <v>2.499095</v>
      </c>
      <c r="L133" s="9"/>
      <c r="M133" s="7">
        <v>640.2262</v>
      </c>
      <c r="N133" s="10">
        <f t="shared" ref="N133:O133" si="132">J133+L133</f>
        <v>0</v>
      </c>
      <c r="O133" s="10">
        <f t="shared" si="132"/>
        <v>642.725295</v>
      </c>
      <c r="P133" s="11">
        <v>2.3744709479508178E-4</v>
      </c>
      <c r="Q133" s="9"/>
      <c r="R133" s="7">
        <v>977.946</v>
      </c>
      <c r="S133" s="8">
        <v>0.0016848</v>
      </c>
    </row>
    <row r="134">
      <c r="A134" s="5"/>
      <c r="B134" s="5" t="s">
        <v>177</v>
      </c>
      <c r="C134" s="5" t="s">
        <v>162</v>
      </c>
      <c r="D134" s="6">
        <f t="shared" si="2"/>
        <v>1.593313222</v>
      </c>
      <c r="E134" s="7">
        <v>119.442</v>
      </c>
      <c r="F134" s="7">
        <v>5618.648</v>
      </c>
      <c r="G134" s="7">
        <v>0.016747</v>
      </c>
      <c r="H134" s="7">
        <v>2.454348</v>
      </c>
      <c r="I134" s="8">
        <v>3.5464000000000003E-4</v>
      </c>
      <c r="J134" s="7">
        <v>0.332722</v>
      </c>
      <c r="K134" s="7">
        <v>180.7665</v>
      </c>
      <c r="L134" s="7">
        <v>0.8274059</v>
      </c>
      <c r="M134" s="7">
        <v>143.4251</v>
      </c>
      <c r="N134" s="10">
        <f t="shared" ref="N134:O134" si="133">J134+L134</f>
        <v>1.1601279</v>
      </c>
      <c r="O134" s="10">
        <f t="shared" si="133"/>
        <v>324.1916</v>
      </c>
      <c r="P134" s="11">
        <v>2.3744709479508178E-4</v>
      </c>
      <c r="Q134" s="7">
        <v>118.2652</v>
      </c>
      <c r="R134" s="7">
        <v>899.4922</v>
      </c>
      <c r="S134" s="8">
        <v>0.0016848</v>
      </c>
    </row>
    <row r="135">
      <c r="A135" s="5" t="s">
        <v>28</v>
      </c>
      <c r="B135" s="5" t="s">
        <v>178</v>
      </c>
      <c r="C135" s="5" t="s">
        <v>162</v>
      </c>
      <c r="D135" s="6">
        <f t="shared" si="2"/>
        <v>1.475579089</v>
      </c>
      <c r="E135" s="7">
        <v>0.0</v>
      </c>
      <c r="F135" s="7">
        <v>5285.167</v>
      </c>
      <c r="G135" s="9"/>
      <c r="H135" s="7">
        <v>0.8111259</v>
      </c>
      <c r="I135" s="8">
        <v>3.5464000000000003E-4</v>
      </c>
      <c r="J135" s="9"/>
      <c r="K135" s="7">
        <v>225.6392</v>
      </c>
      <c r="L135" s="9"/>
      <c r="M135" s="7">
        <v>550.7712</v>
      </c>
      <c r="N135" s="10">
        <f t="shared" ref="N135:O135" si="134">J135+L135</f>
        <v>0</v>
      </c>
      <c r="O135" s="10">
        <f t="shared" si="134"/>
        <v>776.4104</v>
      </c>
      <c r="P135" s="11">
        <v>2.3744709479508178E-4</v>
      </c>
      <c r="Q135" s="9"/>
      <c r="R135" s="7">
        <v>766.2245</v>
      </c>
      <c r="S135" s="8">
        <v>0.0016848</v>
      </c>
    </row>
    <row r="136">
      <c r="A136" s="5" t="s">
        <v>28</v>
      </c>
      <c r="B136" s="5" t="s">
        <v>179</v>
      </c>
      <c r="C136" s="5" t="s">
        <v>162</v>
      </c>
      <c r="D136" s="6">
        <f t="shared" si="2"/>
        <v>1.36763708</v>
      </c>
      <c r="E136" s="7">
        <v>0.0</v>
      </c>
      <c r="F136" s="7">
        <v>4277.755</v>
      </c>
      <c r="G136" s="9"/>
      <c r="H136" s="7">
        <v>2089.038</v>
      </c>
      <c r="I136" s="8">
        <v>3.5464000000000003E-4</v>
      </c>
      <c r="J136" s="9"/>
      <c r="K136" s="9"/>
      <c r="L136" s="9"/>
      <c r="M136" s="9"/>
      <c r="N136" s="10">
        <f t="shared" ref="N136:O136" si="135">J136+L136</f>
        <v>0</v>
      </c>
      <c r="O136" s="10">
        <f t="shared" si="135"/>
        <v>0</v>
      </c>
      <c r="P136" s="11">
        <v>2.3744709479508178E-4</v>
      </c>
      <c r="Q136" s="9"/>
      <c r="R136" s="7">
        <v>372.0208</v>
      </c>
      <c r="S136" s="8">
        <v>0.0016848</v>
      </c>
    </row>
    <row r="137">
      <c r="A137" s="5"/>
      <c r="B137" s="5" t="s">
        <v>180</v>
      </c>
      <c r="C137" s="5" t="s">
        <v>162</v>
      </c>
      <c r="D137" s="6">
        <f t="shared" si="2"/>
        <v>1.338604935</v>
      </c>
      <c r="E137" s="7">
        <v>107.9282</v>
      </c>
      <c r="F137" s="7">
        <v>3790.107</v>
      </c>
      <c r="G137" s="7">
        <v>105.2958</v>
      </c>
      <c r="H137" s="7">
        <v>3709.271</v>
      </c>
      <c r="I137" s="8">
        <v>3.5464000000000003E-4</v>
      </c>
      <c r="J137" s="9"/>
      <c r="K137" s="9"/>
      <c r="L137" s="9"/>
      <c r="M137" s="9"/>
      <c r="N137" s="10">
        <f t="shared" ref="N137:O137" si="136">J137+L137</f>
        <v>0</v>
      </c>
      <c r="O137" s="10">
        <f t="shared" si="136"/>
        <v>0</v>
      </c>
      <c r="P137" s="11">
        <v>2.3744709479508178E-4</v>
      </c>
      <c r="Q137" s="7">
        <v>2.632395</v>
      </c>
      <c r="R137" s="7">
        <v>13.73995</v>
      </c>
      <c r="S137" s="8">
        <v>0.0016848</v>
      </c>
    </row>
    <row r="138">
      <c r="A138" s="5" t="s">
        <v>28</v>
      </c>
      <c r="B138" s="5" t="s">
        <v>181</v>
      </c>
      <c r="C138" s="5" t="s">
        <v>162</v>
      </c>
      <c r="D138" s="6">
        <f t="shared" si="2"/>
        <v>1.316123949</v>
      </c>
      <c r="E138" s="7">
        <v>0.0</v>
      </c>
      <c r="F138" s="7">
        <v>4686.259</v>
      </c>
      <c r="G138" s="9"/>
      <c r="H138" s="7">
        <v>3.879307</v>
      </c>
      <c r="I138" s="8">
        <v>3.5464000000000003E-4</v>
      </c>
      <c r="J138" s="9"/>
      <c r="K138" s="7">
        <v>93.59512</v>
      </c>
      <c r="L138" s="9"/>
      <c r="M138" s="7">
        <v>440.7191</v>
      </c>
      <c r="N138" s="10">
        <f t="shared" ref="N138:O138" si="137">J138+L138</f>
        <v>0</v>
      </c>
      <c r="O138" s="10">
        <f t="shared" si="137"/>
        <v>534.31422</v>
      </c>
      <c r="P138" s="11">
        <v>2.3744709479508178E-4</v>
      </c>
      <c r="Q138" s="9"/>
      <c r="R138" s="7">
        <v>705.0551</v>
      </c>
      <c r="S138" s="8">
        <v>0.0016848</v>
      </c>
    </row>
    <row r="139">
      <c r="A139" s="5"/>
      <c r="B139" s="5" t="s">
        <v>182</v>
      </c>
      <c r="C139" s="5" t="s">
        <v>162</v>
      </c>
      <c r="D139" s="6">
        <f t="shared" si="2"/>
        <v>1.286567712</v>
      </c>
      <c r="E139" s="7">
        <v>257.8166</v>
      </c>
      <c r="F139" s="7">
        <v>4522.359</v>
      </c>
      <c r="G139" s="9"/>
      <c r="H139" s="7">
        <v>1.178514</v>
      </c>
      <c r="I139" s="8">
        <v>3.5464000000000003E-4</v>
      </c>
      <c r="J139" s="7">
        <v>0.242981</v>
      </c>
      <c r="K139" s="7">
        <v>65.58512</v>
      </c>
      <c r="L139" s="7">
        <v>2.323502</v>
      </c>
      <c r="M139" s="7">
        <v>109.7039</v>
      </c>
      <c r="N139" s="10">
        <f t="shared" ref="N139:O139" si="138">J139+L139</f>
        <v>2.566483</v>
      </c>
      <c r="O139" s="10">
        <f t="shared" si="138"/>
        <v>175.28902</v>
      </c>
      <c r="P139" s="11">
        <v>2.3744709479508178E-4</v>
      </c>
      <c r="Q139" s="7">
        <v>255.2501</v>
      </c>
      <c r="R139" s="7">
        <v>738.6799</v>
      </c>
      <c r="S139" s="8">
        <v>0.0016848</v>
      </c>
    </row>
    <row r="140">
      <c r="A140" s="5" t="s">
        <v>28</v>
      </c>
      <c r="B140" s="5" t="s">
        <v>183</v>
      </c>
      <c r="C140" s="5" t="s">
        <v>162</v>
      </c>
      <c r="D140" s="6">
        <f t="shared" si="2"/>
        <v>1.233321785</v>
      </c>
      <c r="E140" s="7">
        <v>0.0</v>
      </c>
      <c r="F140" s="7">
        <v>4306.76</v>
      </c>
      <c r="G140" s="9"/>
      <c r="H140" s="9"/>
      <c r="I140" s="8">
        <v>3.5464000000000003E-4</v>
      </c>
      <c r="J140" s="9"/>
      <c r="K140" s="9"/>
      <c r="L140" s="9"/>
      <c r="M140" s="9"/>
      <c r="N140" s="10">
        <f t="shared" ref="N140:O140" si="139">J140+L140</f>
        <v>0</v>
      </c>
      <c r="O140" s="10">
        <f t="shared" si="139"/>
        <v>0</v>
      </c>
      <c r="P140" s="11">
        <v>2.3744709479508178E-4</v>
      </c>
      <c r="Q140" s="9"/>
      <c r="R140" s="7">
        <v>732.0286</v>
      </c>
      <c r="S140" s="8">
        <v>0.0016848</v>
      </c>
    </row>
    <row r="141">
      <c r="A141" s="5" t="s">
        <v>28</v>
      </c>
      <c r="B141" s="5" t="s">
        <v>184</v>
      </c>
      <c r="C141" s="5" t="s">
        <v>162</v>
      </c>
      <c r="D141" s="6">
        <f t="shared" si="2"/>
        <v>1.176960094</v>
      </c>
      <c r="E141" s="7">
        <v>0.0</v>
      </c>
      <c r="F141" s="7">
        <v>3811.84</v>
      </c>
      <c r="G141" s="9"/>
      <c r="H141" s="7">
        <v>1250.426</v>
      </c>
      <c r="I141" s="8">
        <v>3.5464000000000003E-4</v>
      </c>
      <c r="J141" s="9"/>
      <c r="K141" s="9"/>
      <c r="L141" s="9"/>
      <c r="M141" s="9"/>
      <c r="N141" s="10">
        <f t="shared" ref="N141:O141" si="140">J141+L141</f>
        <v>0</v>
      </c>
      <c r="O141" s="10">
        <f t="shared" si="140"/>
        <v>0</v>
      </c>
      <c r="P141" s="11">
        <v>2.3744709479508178E-4</v>
      </c>
      <c r="Q141" s="9"/>
      <c r="R141" s="7">
        <v>435.3686</v>
      </c>
      <c r="S141" s="8">
        <v>0.0016848</v>
      </c>
    </row>
    <row r="142">
      <c r="A142" s="5" t="s">
        <v>28</v>
      </c>
      <c r="B142" s="5" t="s">
        <v>185</v>
      </c>
      <c r="C142" s="5" t="s">
        <v>162</v>
      </c>
      <c r="D142" s="6">
        <f t="shared" si="2"/>
        <v>1.1645132</v>
      </c>
      <c r="E142" s="7">
        <v>0.0</v>
      </c>
      <c r="F142" s="7">
        <v>3824.341</v>
      </c>
      <c r="G142" s="9"/>
      <c r="H142" s="7">
        <v>1015.673</v>
      </c>
      <c r="I142" s="8">
        <v>3.5464000000000003E-4</v>
      </c>
      <c r="J142" s="9"/>
      <c r="K142" s="9"/>
      <c r="L142" s="9"/>
      <c r="M142" s="9"/>
      <c r="N142" s="10">
        <f t="shared" ref="N142:O142" si="141">J142+L142</f>
        <v>0</v>
      </c>
      <c r="O142" s="10">
        <f t="shared" si="141"/>
        <v>0</v>
      </c>
      <c r="P142" s="11">
        <v>2.3744709479508178E-4</v>
      </c>
      <c r="Q142" s="9"/>
      <c r="R142" s="7">
        <v>477.3949</v>
      </c>
      <c r="S142" s="8">
        <v>0.0016848</v>
      </c>
    </row>
    <row r="143">
      <c r="A143" s="5"/>
      <c r="B143" s="5" t="s">
        <v>186</v>
      </c>
      <c r="C143" s="5" t="s">
        <v>162</v>
      </c>
      <c r="D143" s="6">
        <f t="shared" si="2"/>
        <v>1.099534929</v>
      </c>
      <c r="E143" s="7">
        <v>251.3505</v>
      </c>
      <c r="F143" s="7">
        <v>3976.802</v>
      </c>
      <c r="G143" s="7">
        <v>5.700593</v>
      </c>
      <c r="H143" s="7">
        <v>79.33232</v>
      </c>
      <c r="I143" s="8">
        <v>3.5464000000000003E-4</v>
      </c>
      <c r="J143" s="7">
        <v>63.87793</v>
      </c>
      <c r="K143" s="7">
        <v>890.4203</v>
      </c>
      <c r="L143" s="7">
        <v>1.270889</v>
      </c>
      <c r="M143" s="7">
        <v>23.55698</v>
      </c>
      <c r="N143" s="10">
        <f t="shared" ref="N143:O143" si="142">J143+L143</f>
        <v>65.148819</v>
      </c>
      <c r="O143" s="10">
        <f t="shared" si="142"/>
        <v>913.97728</v>
      </c>
      <c r="P143" s="11">
        <v>2.3744709479508178E-4</v>
      </c>
      <c r="Q143" s="7">
        <v>180.5011</v>
      </c>
      <c r="R143" s="7">
        <v>507.1102</v>
      </c>
      <c r="S143" s="8">
        <v>0.0016848</v>
      </c>
    </row>
    <row r="144">
      <c r="A144" s="5"/>
      <c r="B144" s="5" t="s">
        <v>187</v>
      </c>
      <c r="C144" s="5" t="s">
        <v>188</v>
      </c>
      <c r="D144" s="6">
        <f t="shared" si="2"/>
        <v>19.22190525</v>
      </c>
      <c r="E144" s="7">
        <v>804.2184</v>
      </c>
      <c r="F144" s="7">
        <v>57903.71</v>
      </c>
      <c r="G144" s="7">
        <v>590.0</v>
      </c>
      <c r="H144" s="7">
        <v>44452.56</v>
      </c>
      <c r="I144" s="8">
        <v>3.5464000000000003E-4</v>
      </c>
      <c r="J144" s="7">
        <v>3.65E-4</v>
      </c>
      <c r="K144" s="7">
        <v>8.160147</v>
      </c>
      <c r="L144" s="7">
        <v>173.4117</v>
      </c>
      <c r="M144" s="7">
        <v>8060.686</v>
      </c>
      <c r="N144" s="10">
        <f t="shared" ref="N144:O144" si="143">J144+L144</f>
        <v>173.412065</v>
      </c>
      <c r="O144" s="10">
        <f t="shared" si="143"/>
        <v>8068.846147</v>
      </c>
      <c r="P144" s="11">
        <v>2.3744709479508178E-4</v>
      </c>
      <c r="Q144" s="7">
        <v>40.80637</v>
      </c>
      <c r="R144" s="7">
        <v>914.8417</v>
      </c>
      <c r="S144" s="8">
        <v>0.0016848</v>
      </c>
    </row>
    <row r="145">
      <c r="A145" s="5"/>
      <c r="B145" s="5" t="s">
        <v>189</v>
      </c>
      <c r="C145" s="5" t="s">
        <v>188</v>
      </c>
      <c r="D145" s="6">
        <f t="shared" si="2"/>
        <v>11.92614355</v>
      </c>
      <c r="E145" s="7">
        <v>414.7723</v>
      </c>
      <c r="F145" s="7">
        <v>33705.99</v>
      </c>
      <c r="G145" s="7">
        <v>385.54</v>
      </c>
      <c r="H145" s="7">
        <v>33305.42</v>
      </c>
      <c r="I145" s="8">
        <v>3.5464000000000003E-4</v>
      </c>
      <c r="J145" s="9"/>
      <c r="K145" s="9"/>
      <c r="L145" s="9"/>
      <c r="M145" s="9"/>
      <c r="N145" s="10">
        <f t="shared" ref="N145:O145" si="144">J145+L145</f>
        <v>0</v>
      </c>
      <c r="O145" s="10">
        <f t="shared" si="144"/>
        <v>0</v>
      </c>
      <c r="P145" s="11">
        <v>2.3744709479508178E-4</v>
      </c>
      <c r="Q145" s="7">
        <v>29.23233</v>
      </c>
      <c r="R145" s="7">
        <v>68.08488</v>
      </c>
      <c r="S145" s="8">
        <v>0.0016848</v>
      </c>
    </row>
    <row r="146">
      <c r="A146" s="5"/>
      <c r="B146" s="5" t="s">
        <v>190</v>
      </c>
      <c r="C146" s="5" t="s">
        <v>188</v>
      </c>
      <c r="D146" s="6">
        <f t="shared" si="2"/>
        <v>7.634938272</v>
      </c>
      <c r="E146" s="7">
        <v>413.0865</v>
      </c>
      <c r="F146" s="7">
        <v>21926.46</v>
      </c>
      <c r="G146" s="7">
        <v>388.4432</v>
      </c>
      <c r="H146" s="7">
        <v>20333.88</v>
      </c>
      <c r="I146" s="8">
        <v>3.5464000000000003E-4</v>
      </c>
      <c r="J146" s="7">
        <v>0.647338</v>
      </c>
      <c r="K146" s="7">
        <v>16.90505</v>
      </c>
      <c r="L146" s="7">
        <v>19.1095</v>
      </c>
      <c r="M146" s="7">
        <v>644.02</v>
      </c>
      <c r="N146" s="10">
        <f t="shared" ref="N146:O146" si="145">J146+L146</f>
        <v>19.756838</v>
      </c>
      <c r="O146" s="10">
        <f t="shared" si="145"/>
        <v>660.92505</v>
      </c>
      <c r="P146" s="11">
        <v>2.3744709479508178E-4</v>
      </c>
      <c r="Q146" s="7">
        <v>4.886421</v>
      </c>
      <c r="R146" s="7">
        <v>158.3549</v>
      </c>
      <c r="S146" s="8">
        <v>0.0016848</v>
      </c>
    </row>
    <row r="147">
      <c r="A147" s="5"/>
      <c r="B147" s="5" t="s">
        <v>191</v>
      </c>
      <c r="C147" s="5" t="s">
        <v>188</v>
      </c>
      <c r="D147" s="6">
        <f t="shared" si="2"/>
        <v>6.966827829</v>
      </c>
      <c r="E147" s="7">
        <v>264.7565</v>
      </c>
      <c r="F147" s="7">
        <v>21437.54</v>
      </c>
      <c r="G147" s="7">
        <v>196.225</v>
      </c>
      <c r="H147" s="7">
        <v>14419.17</v>
      </c>
      <c r="I147" s="8">
        <v>3.5464000000000003E-4</v>
      </c>
      <c r="J147" s="7">
        <v>20.98389</v>
      </c>
      <c r="K147" s="7">
        <v>3201.674</v>
      </c>
      <c r="L147" s="9"/>
      <c r="M147" s="9"/>
      <c r="N147" s="10">
        <f t="shared" ref="N147:O147" si="146">J147+L147</f>
        <v>20.98389</v>
      </c>
      <c r="O147" s="10">
        <f t="shared" si="146"/>
        <v>3201.674</v>
      </c>
      <c r="P147" s="11">
        <v>2.3744709479508178E-4</v>
      </c>
      <c r="Q147" s="7">
        <v>47.54763</v>
      </c>
      <c r="R147" s="7">
        <v>648.7329</v>
      </c>
      <c r="S147" s="8">
        <v>0.0016848</v>
      </c>
    </row>
    <row r="148">
      <c r="A148" s="5" t="s">
        <v>28</v>
      </c>
      <c r="B148" s="5" t="s">
        <v>35</v>
      </c>
      <c r="C148" s="5" t="s">
        <v>188</v>
      </c>
      <c r="D148" s="6">
        <f t="shared" si="2"/>
        <v>6.860051661</v>
      </c>
      <c r="E148" s="7">
        <v>0.0</v>
      </c>
      <c r="F148" s="7">
        <v>20673.18</v>
      </c>
      <c r="G148" s="9"/>
      <c r="H148" s="7">
        <v>13767.1</v>
      </c>
      <c r="I148" s="8">
        <v>3.5464000000000003E-4</v>
      </c>
      <c r="J148" s="9"/>
      <c r="K148" s="9"/>
      <c r="L148" s="9"/>
      <c r="M148" s="9"/>
      <c r="N148" s="10">
        <f t="shared" ref="N148:O148" si="147">J148+L148</f>
        <v>0</v>
      </c>
      <c r="O148" s="10">
        <f t="shared" si="147"/>
        <v>0</v>
      </c>
      <c r="P148" s="11">
        <v>2.3744709479508178E-4</v>
      </c>
      <c r="R148" s="7">
        <v>1173.841</v>
      </c>
      <c r="S148" s="8">
        <v>0.0016848</v>
      </c>
    </row>
    <row r="149">
      <c r="A149" s="5"/>
      <c r="B149" s="5" t="s">
        <v>192</v>
      </c>
      <c r="C149" s="5" t="s">
        <v>188</v>
      </c>
      <c r="D149" s="6">
        <f t="shared" si="2"/>
        <v>5.695002943</v>
      </c>
      <c r="E149" s="7">
        <v>354.8863</v>
      </c>
      <c r="F149" s="7">
        <v>17475.26</v>
      </c>
      <c r="G149" s="7">
        <v>225.0083</v>
      </c>
      <c r="H149" s="7">
        <v>12360.36</v>
      </c>
      <c r="I149" s="8">
        <v>3.5464000000000003E-4</v>
      </c>
      <c r="J149" s="9"/>
      <c r="K149" s="9"/>
      <c r="L149" s="7">
        <v>111.4594</v>
      </c>
      <c r="M149" s="7">
        <v>3131.975</v>
      </c>
      <c r="N149" s="10">
        <f t="shared" ref="N149:O149" si="148">J149+L149</f>
        <v>111.4594</v>
      </c>
      <c r="O149" s="10">
        <f t="shared" si="148"/>
        <v>3131.975</v>
      </c>
      <c r="P149" s="11">
        <v>2.3744709479508178E-4</v>
      </c>
      <c r="Q149" s="7">
        <v>18.41852</v>
      </c>
      <c r="R149" s="7">
        <v>337.0409</v>
      </c>
      <c r="S149" s="8">
        <v>0.0016848</v>
      </c>
    </row>
    <row r="150">
      <c r="A150" s="5"/>
      <c r="B150" s="5" t="s">
        <v>193</v>
      </c>
      <c r="C150" s="5" t="s">
        <v>188</v>
      </c>
      <c r="D150" s="6">
        <f t="shared" si="2"/>
        <v>5.066814884</v>
      </c>
      <c r="E150" s="7">
        <v>327.6551</v>
      </c>
      <c r="F150" s="7">
        <v>14492.97</v>
      </c>
      <c r="G150" s="7">
        <v>305.0036</v>
      </c>
      <c r="H150" s="7">
        <v>13589.14</v>
      </c>
      <c r="I150" s="8">
        <v>3.5464000000000003E-4</v>
      </c>
      <c r="J150" s="7">
        <v>1.506446</v>
      </c>
      <c r="K150" s="7">
        <v>185.8192</v>
      </c>
      <c r="L150" s="7">
        <v>2.673428</v>
      </c>
      <c r="M150" s="7">
        <v>44.4529</v>
      </c>
      <c r="N150" s="10">
        <f t="shared" ref="N150:O150" si="149">J150+L150</f>
        <v>4.179874</v>
      </c>
      <c r="O150" s="10">
        <f t="shared" si="149"/>
        <v>230.2721</v>
      </c>
      <c r="P150" s="11">
        <v>2.3744709479508178E-4</v>
      </c>
      <c r="Q150" s="7">
        <v>18.47162</v>
      </c>
      <c r="R150" s="7">
        <v>114.4853</v>
      </c>
      <c r="S150" s="8">
        <v>0.0016848</v>
      </c>
    </row>
    <row r="151">
      <c r="A151" s="5"/>
      <c r="B151" s="5" t="s">
        <v>194</v>
      </c>
      <c r="C151" s="5" t="s">
        <v>188</v>
      </c>
      <c r="D151" s="6">
        <f t="shared" si="2"/>
        <v>5.000284718</v>
      </c>
      <c r="E151" s="7">
        <v>323.3935</v>
      </c>
      <c r="F151" s="7">
        <v>14289.68</v>
      </c>
      <c r="G151" s="7">
        <v>310.53</v>
      </c>
      <c r="H151" s="7">
        <v>13536.99</v>
      </c>
      <c r="I151" s="8">
        <v>3.5464000000000003E-4</v>
      </c>
      <c r="J151" s="7">
        <v>10.60988</v>
      </c>
      <c r="K151" s="7">
        <v>279.3144</v>
      </c>
      <c r="L151" s="7">
        <v>0.388982</v>
      </c>
      <c r="M151" s="7">
        <v>48.1933</v>
      </c>
      <c r="N151" s="10">
        <f t="shared" ref="N151:O151" si="150">J151+L151</f>
        <v>10.998862</v>
      </c>
      <c r="O151" s="10">
        <f t="shared" si="150"/>
        <v>327.5077</v>
      </c>
      <c r="P151" s="11">
        <v>2.3744709479508178E-4</v>
      </c>
      <c r="Q151" s="7">
        <v>1.864697</v>
      </c>
      <c r="R151" s="7">
        <v>72.2702</v>
      </c>
      <c r="S151" s="8">
        <v>0.0016848</v>
      </c>
    </row>
    <row r="152">
      <c r="A152" s="5"/>
      <c r="B152" s="5" t="s">
        <v>195</v>
      </c>
      <c r="C152" s="5" t="s">
        <v>188</v>
      </c>
      <c r="D152" s="6">
        <f t="shared" si="2"/>
        <v>4.649714459</v>
      </c>
      <c r="E152" s="7">
        <v>109.2011</v>
      </c>
      <c r="F152" s="7">
        <v>14978.87</v>
      </c>
      <c r="G152" s="7">
        <v>34.72047</v>
      </c>
      <c r="H152" s="7">
        <v>6908.678</v>
      </c>
      <c r="I152" s="8">
        <v>3.5464000000000003E-4</v>
      </c>
      <c r="J152" s="7">
        <v>14.79279</v>
      </c>
      <c r="K152" s="7">
        <v>2277.709</v>
      </c>
      <c r="L152" s="9"/>
      <c r="M152" s="9"/>
      <c r="N152" s="10">
        <f t="shared" ref="N152:O152" si="151">J152+L152</f>
        <v>14.79279</v>
      </c>
      <c r="O152" s="10">
        <f t="shared" si="151"/>
        <v>2277.709</v>
      </c>
      <c r="P152" s="11">
        <v>2.3744709479508178E-4</v>
      </c>
      <c r="Q152" s="7">
        <v>59.68783</v>
      </c>
      <c r="R152" s="7">
        <v>984.5593</v>
      </c>
      <c r="S152" s="8">
        <v>0.0016848</v>
      </c>
    </row>
    <row r="153">
      <c r="A153" s="5" t="s">
        <v>28</v>
      </c>
      <c r="B153" s="5" t="s">
        <v>93</v>
      </c>
      <c r="C153" s="5" t="s">
        <v>188</v>
      </c>
      <c r="D153" s="6">
        <f t="shared" si="2"/>
        <v>4.359973713</v>
      </c>
      <c r="E153" s="7">
        <v>0.0</v>
      </c>
      <c r="F153" s="7">
        <v>13201.35</v>
      </c>
      <c r="G153" s="9"/>
      <c r="H153" s="7">
        <v>8488.5</v>
      </c>
      <c r="I153" s="8">
        <v>3.5464000000000003E-4</v>
      </c>
      <c r="J153" s="9"/>
      <c r="K153" s="9"/>
      <c r="L153" s="9"/>
      <c r="M153" s="9"/>
      <c r="N153" s="10">
        <f t="shared" ref="N153:O153" si="152">J153+L153</f>
        <v>0</v>
      </c>
      <c r="O153" s="10">
        <f t="shared" si="152"/>
        <v>0</v>
      </c>
      <c r="P153" s="11">
        <v>2.3744709479508178E-4</v>
      </c>
      <c r="R153" s="7">
        <v>801.0518</v>
      </c>
      <c r="S153" s="8">
        <v>0.0016848</v>
      </c>
    </row>
    <row r="154">
      <c r="A154" s="5"/>
      <c r="B154" s="5" t="s">
        <v>196</v>
      </c>
      <c r="C154" s="5" t="s">
        <v>188</v>
      </c>
      <c r="D154" s="6">
        <f t="shared" si="2"/>
        <v>4.268589672</v>
      </c>
      <c r="E154" s="7">
        <v>325.5362</v>
      </c>
      <c r="F154" s="7">
        <v>12433.72</v>
      </c>
      <c r="G154" s="7">
        <v>319.374</v>
      </c>
      <c r="H154" s="7">
        <v>10627.76</v>
      </c>
      <c r="I154" s="8">
        <v>3.5464000000000003E-4</v>
      </c>
      <c r="J154" s="7">
        <v>6.162127</v>
      </c>
      <c r="K154" s="7">
        <v>359.9789</v>
      </c>
      <c r="L154" s="9"/>
      <c r="M154" s="9"/>
      <c r="N154" s="10">
        <f t="shared" ref="N154:O154" si="153">J154+L154</f>
        <v>6.162127</v>
      </c>
      <c r="O154" s="10">
        <f t="shared" si="153"/>
        <v>359.9789</v>
      </c>
      <c r="P154" s="11">
        <v>2.3744709479508178E-4</v>
      </c>
      <c r="Q154" s="9"/>
      <c r="R154" s="7">
        <v>245.7769</v>
      </c>
      <c r="S154" s="8">
        <v>0.0016848</v>
      </c>
    </row>
    <row r="155">
      <c r="A155" s="5"/>
      <c r="B155" s="5" t="s">
        <v>197</v>
      </c>
      <c r="C155" s="5" t="s">
        <v>188</v>
      </c>
      <c r="D155" s="6">
        <f t="shared" si="2"/>
        <v>3.557107777</v>
      </c>
      <c r="E155" s="7">
        <v>207.9824</v>
      </c>
      <c r="F155" s="7">
        <v>10693.58</v>
      </c>
      <c r="G155" s="7">
        <v>154.52</v>
      </c>
      <c r="H155" s="7">
        <v>7746.242</v>
      </c>
      <c r="I155" s="8">
        <v>3.5464000000000003E-4</v>
      </c>
      <c r="J155" s="7">
        <v>15.55493</v>
      </c>
      <c r="K155" s="7">
        <v>580.7665</v>
      </c>
      <c r="L155" s="7">
        <v>29.41369</v>
      </c>
      <c r="M155" s="7">
        <v>115.1745</v>
      </c>
      <c r="N155" s="10">
        <f t="shared" ref="N155:O155" si="154">J155+L155</f>
        <v>44.96862</v>
      </c>
      <c r="O155" s="10">
        <f t="shared" si="154"/>
        <v>695.941</v>
      </c>
      <c r="P155" s="11">
        <v>2.3744709479508178E-4</v>
      </c>
      <c r="Q155" s="7">
        <v>8.493796</v>
      </c>
      <c r="R155" s="7">
        <v>382.6753</v>
      </c>
      <c r="S155" s="8">
        <v>0.0016848</v>
      </c>
    </row>
    <row r="156">
      <c r="A156" s="5" t="s">
        <v>28</v>
      </c>
      <c r="B156" s="5" t="s">
        <v>198</v>
      </c>
      <c r="C156" s="5" t="s">
        <v>188</v>
      </c>
      <c r="D156" s="6">
        <f t="shared" si="2"/>
        <v>3.535052229</v>
      </c>
      <c r="E156" s="7">
        <v>0.0</v>
      </c>
      <c r="F156" s="7">
        <v>9968.002</v>
      </c>
      <c r="G156" s="9"/>
      <c r="H156" s="7">
        <v>9968.002</v>
      </c>
      <c r="I156" s="8">
        <v>3.5464000000000003E-4</v>
      </c>
      <c r="J156" s="9"/>
      <c r="K156" s="9"/>
      <c r="L156" s="9"/>
      <c r="M156" s="9"/>
      <c r="N156" s="10">
        <f t="shared" ref="N156:O156" si="155">J156+L156</f>
        <v>0</v>
      </c>
      <c r="O156" s="10">
        <f t="shared" si="155"/>
        <v>0</v>
      </c>
      <c r="P156" s="11">
        <v>2.3744709479508178E-4</v>
      </c>
      <c r="Q156" s="9"/>
      <c r="R156" s="9"/>
      <c r="S156" s="8">
        <v>0.0016848</v>
      </c>
    </row>
    <row r="157">
      <c r="A157" s="5"/>
      <c r="B157" s="5" t="s">
        <v>199</v>
      </c>
      <c r="C157" s="5" t="s">
        <v>188</v>
      </c>
      <c r="D157" s="6">
        <f t="shared" si="2"/>
        <v>2.449978206</v>
      </c>
      <c r="E157" s="7">
        <v>201.0658</v>
      </c>
      <c r="F157" s="7">
        <v>7094.534</v>
      </c>
      <c r="G157" s="7">
        <v>169.1513</v>
      </c>
      <c r="H157" s="7">
        <v>6134.092</v>
      </c>
      <c r="I157" s="8">
        <v>3.5464000000000003E-4</v>
      </c>
      <c r="J157" s="7">
        <v>0.122046</v>
      </c>
      <c r="K157" s="7">
        <v>9.340487</v>
      </c>
      <c r="L157" s="9"/>
      <c r="M157" s="9"/>
      <c r="N157" s="10">
        <f t="shared" ref="N157:O157" si="156">J157+L157</f>
        <v>0.122046</v>
      </c>
      <c r="O157" s="10">
        <f t="shared" si="156"/>
        <v>9.340487</v>
      </c>
      <c r="P157" s="11">
        <v>2.3744709479508178E-4</v>
      </c>
      <c r="Q157" s="7">
        <v>31.79243</v>
      </c>
      <c r="R157" s="7">
        <v>161.6607</v>
      </c>
      <c r="S157" s="8">
        <v>0.0016848</v>
      </c>
    </row>
    <row r="158">
      <c r="A158" s="5"/>
      <c r="B158" s="5" t="s">
        <v>200</v>
      </c>
      <c r="C158" s="5" t="s">
        <v>188</v>
      </c>
      <c r="D158" s="6">
        <f t="shared" si="2"/>
        <v>2.413255558</v>
      </c>
      <c r="E158" s="7">
        <v>148.576</v>
      </c>
      <c r="F158" s="7">
        <v>7049.929</v>
      </c>
      <c r="G158" s="7">
        <v>130.0395</v>
      </c>
      <c r="H158" s="7">
        <v>5947.706</v>
      </c>
      <c r="I158" s="8">
        <v>3.5464000000000003E-4</v>
      </c>
      <c r="J158" s="7">
        <v>7.259239</v>
      </c>
      <c r="K158" s="7">
        <v>165.9191</v>
      </c>
      <c r="L158" s="7">
        <v>1.014963</v>
      </c>
      <c r="M158" s="7">
        <v>72.85329</v>
      </c>
      <c r="N158" s="10">
        <f t="shared" ref="N158:O158" si="157">J158+L158</f>
        <v>8.274202</v>
      </c>
      <c r="O158" s="10">
        <f t="shared" si="157"/>
        <v>238.77239</v>
      </c>
      <c r="P158" s="11">
        <v>2.3744709479508178E-4</v>
      </c>
      <c r="Q158" s="7">
        <v>10.26231</v>
      </c>
      <c r="R158" s="7">
        <v>146.7624</v>
      </c>
      <c r="S158" s="8">
        <v>0.0016848</v>
      </c>
    </row>
    <row r="159">
      <c r="A159" s="5"/>
      <c r="B159" s="5" t="s">
        <v>201</v>
      </c>
      <c r="C159" s="5" t="s">
        <v>188</v>
      </c>
      <c r="D159" s="6">
        <f t="shared" si="2"/>
        <v>2.088574939</v>
      </c>
      <c r="E159" s="7">
        <v>125.6097</v>
      </c>
      <c r="F159" s="7">
        <v>6094.682</v>
      </c>
      <c r="G159" s="7">
        <v>116.7653</v>
      </c>
      <c r="H159" s="7">
        <v>5050.512</v>
      </c>
      <c r="I159" s="8">
        <v>3.5464000000000003E-4</v>
      </c>
      <c r="J159" s="7">
        <v>0.211549</v>
      </c>
      <c r="K159" s="7">
        <v>31.81249</v>
      </c>
      <c r="L159" s="9"/>
      <c r="M159" s="9"/>
      <c r="N159" s="10">
        <f t="shared" ref="N159:O159" si="158">J159+L159</f>
        <v>0.211549</v>
      </c>
      <c r="O159" s="10">
        <f t="shared" si="158"/>
        <v>31.81249</v>
      </c>
      <c r="P159" s="11">
        <v>2.3744709479508178E-4</v>
      </c>
      <c r="Q159" s="7">
        <v>8.63283</v>
      </c>
      <c r="R159" s="7">
        <v>172.0724</v>
      </c>
      <c r="S159" s="8">
        <v>0.0016848</v>
      </c>
    </row>
    <row r="160">
      <c r="A160" s="5"/>
      <c r="B160" s="5" t="s">
        <v>202</v>
      </c>
      <c r="C160" s="5" t="s">
        <v>188</v>
      </c>
      <c r="D160" s="6">
        <f t="shared" si="2"/>
        <v>1.889926075</v>
      </c>
      <c r="E160" s="7">
        <v>97.90974</v>
      </c>
      <c r="F160" s="7">
        <v>5824.121</v>
      </c>
      <c r="G160" s="7">
        <v>73.50027</v>
      </c>
      <c r="H160" s="7">
        <v>3562.593</v>
      </c>
      <c r="I160" s="8">
        <v>3.5464000000000003E-4</v>
      </c>
      <c r="J160" s="9"/>
      <c r="K160" s="9"/>
      <c r="L160" s="7">
        <v>10.94904</v>
      </c>
      <c r="M160" s="7">
        <v>432.1844</v>
      </c>
      <c r="N160" s="10">
        <f t="shared" ref="N160:O160" si="159">J160+L160</f>
        <v>10.94904</v>
      </c>
      <c r="O160" s="10">
        <f t="shared" si="159"/>
        <v>432.1844</v>
      </c>
      <c r="P160" s="11">
        <v>2.3744709479508178E-4</v>
      </c>
      <c r="Q160" s="7">
        <v>13.46044</v>
      </c>
      <c r="R160" s="7">
        <v>310.9373</v>
      </c>
      <c r="S160" s="8">
        <v>0.0016848</v>
      </c>
    </row>
    <row r="161">
      <c r="A161" s="5" t="s">
        <v>28</v>
      </c>
      <c r="B161" s="5" t="s">
        <v>203</v>
      </c>
      <c r="C161" s="5" t="s">
        <v>188</v>
      </c>
      <c r="D161" s="6">
        <f t="shared" si="2"/>
        <v>1.842871867</v>
      </c>
      <c r="E161" s="7">
        <v>0.0</v>
      </c>
      <c r="F161" s="7">
        <v>5379.182</v>
      </c>
      <c r="G161" s="9"/>
      <c r="H161" s="7">
        <v>4511.409</v>
      </c>
      <c r="I161" s="8">
        <v>3.5464000000000003E-4</v>
      </c>
      <c r="J161" s="9"/>
      <c r="K161" s="7">
        <v>64.19873</v>
      </c>
      <c r="L161" s="9"/>
      <c r="M161" s="7">
        <v>49.39761</v>
      </c>
      <c r="N161" s="10">
        <f t="shared" ref="N161:O161" si="160">J161+L161</f>
        <v>0</v>
      </c>
      <c r="O161" s="10">
        <f t="shared" si="160"/>
        <v>113.59634</v>
      </c>
      <c r="P161" s="11">
        <v>2.3744709479508178E-4</v>
      </c>
      <c r="Q161" s="9"/>
      <c r="R161" s="7">
        <v>128.1889</v>
      </c>
      <c r="S161" s="8">
        <v>0.0016848</v>
      </c>
    </row>
    <row r="162">
      <c r="A162" s="5" t="s">
        <v>28</v>
      </c>
      <c r="B162" s="5" t="s">
        <v>204</v>
      </c>
      <c r="C162" s="5" t="s">
        <v>188</v>
      </c>
      <c r="D162" s="6">
        <f t="shared" si="2"/>
        <v>1.833213347</v>
      </c>
      <c r="E162" s="7">
        <v>0.0</v>
      </c>
      <c r="F162" s="7">
        <v>5430.179</v>
      </c>
      <c r="G162" s="9"/>
      <c r="H162" s="7">
        <v>4160.587</v>
      </c>
      <c r="I162" s="8">
        <v>3.5464000000000003E-4</v>
      </c>
      <c r="J162" s="9"/>
      <c r="K162" s="7">
        <v>119.964</v>
      </c>
      <c r="L162" s="9"/>
      <c r="M162" s="9"/>
      <c r="N162" s="10">
        <f t="shared" ref="N162:O162" si="161">J162+L162</f>
        <v>0</v>
      </c>
      <c r="O162" s="10">
        <f t="shared" si="161"/>
        <v>119.964</v>
      </c>
      <c r="P162" s="11">
        <v>2.3744709479508178E-4</v>
      </c>
      <c r="Q162" s="9"/>
      <c r="R162" s="7">
        <v>195.4046</v>
      </c>
      <c r="S162" s="8">
        <v>0.0016848</v>
      </c>
    </row>
    <row r="163">
      <c r="A163" s="5"/>
      <c r="B163" s="5" t="s">
        <v>205</v>
      </c>
      <c r="C163" s="5" t="s">
        <v>188</v>
      </c>
      <c r="D163" s="6">
        <f t="shared" si="2"/>
        <v>1.59282777</v>
      </c>
      <c r="E163" s="7">
        <v>98.59572</v>
      </c>
      <c r="F163" s="7">
        <v>5030.586</v>
      </c>
      <c r="G163" s="7">
        <v>31.60763</v>
      </c>
      <c r="H163" s="7">
        <v>3034.419</v>
      </c>
      <c r="I163" s="8">
        <v>3.5464000000000003E-4</v>
      </c>
      <c r="J163" s="9"/>
      <c r="K163" s="9"/>
      <c r="L163" s="7">
        <v>66.98809</v>
      </c>
      <c r="M163" s="7">
        <v>1122.989</v>
      </c>
      <c r="N163" s="10">
        <f t="shared" ref="N163:O163" si="162">J163+L163</f>
        <v>66.98809</v>
      </c>
      <c r="O163" s="10">
        <f t="shared" si="162"/>
        <v>1122.989</v>
      </c>
      <c r="P163" s="11">
        <v>2.3744709479508178E-4</v>
      </c>
      <c r="Q163" s="9"/>
      <c r="R163" s="7">
        <v>148.4158</v>
      </c>
      <c r="S163" s="8">
        <v>0.0016848</v>
      </c>
    </row>
    <row r="164">
      <c r="A164" s="5"/>
      <c r="B164" s="5" t="s">
        <v>206</v>
      </c>
      <c r="C164" s="5" t="s">
        <v>188</v>
      </c>
      <c r="D164" s="6">
        <f t="shared" si="2"/>
        <v>1.43464453</v>
      </c>
      <c r="E164" s="7">
        <v>89.87844</v>
      </c>
      <c r="F164" s="7">
        <v>4227.631</v>
      </c>
      <c r="G164" s="7">
        <v>84.31618</v>
      </c>
      <c r="H164" s="7">
        <v>3301.298</v>
      </c>
      <c r="I164" s="8">
        <v>3.5464000000000003E-4</v>
      </c>
      <c r="J164" s="7">
        <v>0.8906929</v>
      </c>
      <c r="K164" s="7">
        <v>28.62816</v>
      </c>
      <c r="L164" s="9"/>
      <c r="M164" s="9"/>
      <c r="N164" s="10">
        <f t="shared" ref="N164:O164" si="163">J164+L164</f>
        <v>0.8906929</v>
      </c>
      <c r="O164" s="10">
        <f t="shared" si="163"/>
        <v>28.62816</v>
      </c>
      <c r="P164" s="11">
        <v>2.3744709479508178E-4</v>
      </c>
      <c r="Q164" s="7">
        <v>4.671562</v>
      </c>
      <c r="R164" s="7">
        <v>152.5846</v>
      </c>
      <c r="S164" s="8">
        <v>0.0016848</v>
      </c>
    </row>
    <row r="165">
      <c r="A165" s="5" t="s">
        <v>28</v>
      </c>
      <c r="B165" s="5" t="s">
        <v>207</v>
      </c>
      <c r="C165" s="5" t="s">
        <v>188</v>
      </c>
      <c r="D165" s="6">
        <f t="shared" si="2"/>
        <v>1.032893123</v>
      </c>
      <c r="E165" s="7">
        <v>0.0</v>
      </c>
      <c r="F165" s="7">
        <v>3637.938</v>
      </c>
      <c r="G165" s="9"/>
      <c r="H165" s="9"/>
      <c r="I165" s="8">
        <v>3.5464000000000003E-4</v>
      </c>
      <c r="J165" s="9"/>
      <c r="K165" s="9"/>
      <c r="L165" s="9"/>
      <c r="M165" s="7">
        <v>181.8969</v>
      </c>
      <c r="N165" s="10">
        <f t="shared" ref="N165:O165" si="164">J165+L165</f>
        <v>0</v>
      </c>
      <c r="O165" s="10">
        <f t="shared" si="164"/>
        <v>181.8969</v>
      </c>
      <c r="P165" s="11">
        <v>2.3744709479508178E-4</v>
      </c>
      <c r="Q165" s="9"/>
      <c r="R165" s="7">
        <v>587.4301</v>
      </c>
      <c r="S165" s="8">
        <v>0.0016848</v>
      </c>
    </row>
    <row r="166">
      <c r="A166" s="5"/>
      <c r="B166" s="5" t="s">
        <v>208</v>
      </c>
      <c r="C166" s="5" t="s">
        <v>188</v>
      </c>
      <c r="D166" s="6">
        <f t="shared" si="2"/>
        <v>1.028095523</v>
      </c>
      <c r="E166" s="7">
        <v>49.37501</v>
      </c>
      <c r="F166" s="7">
        <v>3045.425</v>
      </c>
      <c r="G166" s="7">
        <v>48.98949</v>
      </c>
      <c r="H166" s="7">
        <v>2560.749</v>
      </c>
      <c r="I166" s="8">
        <v>3.5464000000000003E-4</v>
      </c>
      <c r="J166" s="7">
        <v>0.370772</v>
      </c>
      <c r="K166" s="7">
        <v>69.33625</v>
      </c>
      <c r="L166" s="7">
        <v>0.008382</v>
      </c>
      <c r="M166" s="7">
        <v>315.864</v>
      </c>
      <c r="N166" s="10">
        <f t="shared" ref="N166:O166" si="165">J166+L166</f>
        <v>0.379154</v>
      </c>
      <c r="O166" s="10">
        <f t="shared" si="165"/>
        <v>385.20025</v>
      </c>
      <c r="P166" s="11">
        <v>2.3744709479508178E-4</v>
      </c>
      <c r="Q166" s="7">
        <v>0.006368</v>
      </c>
      <c r="R166" s="7">
        <v>16.90813</v>
      </c>
      <c r="S166" s="8">
        <v>0.0016848</v>
      </c>
    </row>
    <row r="167">
      <c r="A167" s="5" t="s">
        <v>28</v>
      </c>
      <c r="B167" s="5" t="s">
        <v>209</v>
      </c>
      <c r="C167" s="5" t="s">
        <v>210</v>
      </c>
      <c r="D167" s="6">
        <f t="shared" si="2"/>
        <v>1.363655326</v>
      </c>
      <c r="E167" s="7">
        <v>0.0</v>
      </c>
      <c r="F167" s="7">
        <v>4802.91</v>
      </c>
      <c r="G167" s="9"/>
      <c r="H167" s="9"/>
      <c r="I167" s="8">
        <v>3.5464000000000003E-4</v>
      </c>
      <c r="J167" s="9"/>
      <c r="K167" s="9"/>
      <c r="L167" s="9"/>
      <c r="M167" s="7">
        <v>240.1454</v>
      </c>
      <c r="N167" s="10">
        <f t="shared" ref="N167:O167" si="166">J167+L167</f>
        <v>0</v>
      </c>
      <c r="O167" s="10">
        <f t="shared" si="166"/>
        <v>240.1454</v>
      </c>
      <c r="P167" s="11">
        <v>2.3744709479508178E-4</v>
      </c>
      <c r="Q167" s="9"/>
      <c r="R167" s="7">
        <v>775.5422</v>
      </c>
      <c r="S167" s="8">
        <v>0.0016848</v>
      </c>
    </row>
    <row r="168">
      <c r="A168" s="5"/>
      <c r="B168" s="5" t="s">
        <v>211</v>
      </c>
      <c r="C168" s="5" t="s">
        <v>212</v>
      </c>
      <c r="D168" s="6">
        <f t="shared" si="2"/>
        <v>9.548227901</v>
      </c>
      <c r="E168" s="7">
        <v>159.0</v>
      </c>
      <c r="F168" s="7">
        <v>33684.62</v>
      </c>
      <c r="G168" s="9"/>
      <c r="H168" s="9"/>
      <c r="I168" s="8">
        <v>3.5464000000000003E-4</v>
      </c>
      <c r="J168" s="9"/>
      <c r="K168" s="9"/>
      <c r="L168" s="9"/>
      <c r="M168" s="7">
        <v>2003.122</v>
      </c>
      <c r="N168" s="10">
        <f t="shared" ref="N168:O168" si="167">J168+L168</f>
        <v>0</v>
      </c>
      <c r="O168" s="10">
        <f t="shared" si="167"/>
        <v>2003.122</v>
      </c>
      <c r="P168" s="11">
        <v>2.3744709479508178E-4</v>
      </c>
      <c r="Q168" s="7">
        <v>159.0</v>
      </c>
      <c r="R168" s="7">
        <v>5384.967</v>
      </c>
      <c r="S168" s="8">
        <v>0.0016848</v>
      </c>
    </row>
    <row r="169">
      <c r="A169" s="5" t="s">
        <v>28</v>
      </c>
      <c r="B169" s="5" t="s">
        <v>213</v>
      </c>
      <c r="C169" s="5" t="s">
        <v>212</v>
      </c>
      <c r="D169" s="6">
        <f t="shared" si="2"/>
        <v>2.129145331</v>
      </c>
      <c r="E169" s="7">
        <v>0.0</v>
      </c>
      <c r="F169" s="7">
        <v>7450.111</v>
      </c>
      <c r="G169" s="9"/>
      <c r="H169" s="9"/>
      <c r="I169" s="8">
        <v>3.5464000000000003E-4</v>
      </c>
      <c r="J169" s="9"/>
      <c r="K169" s="9"/>
      <c r="L169" s="9"/>
      <c r="M169" s="7">
        <v>88.5993</v>
      </c>
      <c r="N169" s="10">
        <f t="shared" ref="N169:O169" si="168">J169+L169</f>
        <v>0</v>
      </c>
      <c r="O169" s="10">
        <f t="shared" si="168"/>
        <v>88.5993</v>
      </c>
      <c r="P169" s="11">
        <v>2.3744709479508178E-4</v>
      </c>
      <c r="Q169" s="9"/>
      <c r="R169" s="7">
        <v>1251.251</v>
      </c>
      <c r="S169" s="8">
        <v>0.0016848</v>
      </c>
    </row>
    <row r="170">
      <c r="A170" s="5"/>
      <c r="B170" s="5" t="s">
        <v>214</v>
      </c>
      <c r="C170" s="5" t="s">
        <v>212</v>
      </c>
      <c r="D170" s="6">
        <f t="shared" si="2"/>
        <v>1.578094288</v>
      </c>
      <c r="E170" s="7">
        <v>182.6316</v>
      </c>
      <c r="F170" s="7">
        <v>5516.597</v>
      </c>
      <c r="G170" s="9"/>
      <c r="H170" s="9"/>
      <c r="I170" s="8">
        <v>3.5464000000000003E-4</v>
      </c>
      <c r="J170" s="7">
        <v>4.48E-4</v>
      </c>
      <c r="K170" s="7">
        <v>8.365886</v>
      </c>
      <c r="L170" s="7">
        <v>0.631189</v>
      </c>
      <c r="M170" s="7">
        <v>26.1199</v>
      </c>
      <c r="N170" s="10">
        <f t="shared" ref="N170:O170" si="169">J170+L170</f>
        <v>0.631637</v>
      </c>
      <c r="O170" s="10">
        <f t="shared" si="169"/>
        <v>34.485786</v>
      </c>
      <c r="P170" s="11">
        <v>2.3744709479508178E-4</v>
      </c>
      <c r="Q170" s="7">
        <v>182.0</v>
      </c>
      <c r="R170" s="7">
        <v>931.8054</v>
      </c>
      <c r="S170" s="8">
        <v>0.0016848</v>
      </c>
    </row>
    <row r="171">
      <c r="A171" s="5" t="s">
        <v>28</v>
      </c>
      <c r="B171" s="5" t="s">
        <v>215</v>
      </c>
      <c r="C171" s="5" t="s">
        <v>216</v>
      </c>
      <c r="D171" s="6">
        <f t="shared" si="2"/>
        <v>1.031198167</v>
      </c>
      <c r="E171" s="7">
        <v>0.0</v>
      </c>
      <c r="F171" s="7">
        <v>3263.365</v>
      </c>
      <c r="G171" s="9"/>
      <c r="H171" s="7">
        <v>1416.003</v>
      </c>
      <c r="I171" s="8">
        <v>3.5464000000000003E-4</v>
      </c>
      <c r="J171" s="9"/>
      <c r="K171" s="9"/>
      <c r="L171" s="9"/>
      <c r="M171" s="9"/>
      <c r="N171" s="10">
        <f t="shared" ref="N171:O171" si="170">J171+L171</f>
        <v>0</v>
      </c>
      <c r="O171" s="10">
        <f t="shared" si="170"/>
        <v>0</v>
      </c>
      <c r="P171" s="11">
        <v>2.3744709479508178E-4</v>
      </c>
      <c r="Q171" s="9"/>
      <c r="R171" s="7">
        <v>313.9998</v>
      </c>
      <c r="S171" s="8">
        <v>0.0016848</v>
      </c>
    </row>
    <row r="172">
      <c r="A172" s="5" t="s">
        <v>28</v>
      </c>
      <c r="B172" s="5" t="s">
        <v>217</v>
      </c>
      <c r="C172" s="5" t="s">
        <v>218</v>
      </c>
      <c r="D172" s="6">
        <f t="shared" si="2"/>
        <v>1.666673391</v>
      </c>
      <c r="E172" s="7">
        <v>0.0</v>
      </c>
      <c r="F172" s="7">
        <v>5248.585</v>
      </c>
      <c r="G172" s="9"/>
      <c r="H172" s="7">
        <v>3149.151</v>
      </c>
      <c r="I172" s="8">
        <v>3.5464000000000003E-4</v>
      </c>
      <c r="J172" s="9"/>
      <c r="K172" s="9"/>
      <c r="L172" s="9"/>
      <c r="M172" s="7">
        <v>1049.717</v>
      </c>
      <c r="N172" s="10">
        <f t="shared" ref="N172:O172" si="171">J172+L172</f>
        <v>0</v>
      </c>
      <c r="O172" s="10">
        <f t="shared" si="171"/>
        <v>1049.717</v>
      </c>
      <c r="P172" s="11">
        <v>2.3744709479508178E-4</v>
      </c>
      <c r="Q172" s="9"/>
      <c r="R172" s="7">
        <v>178.4225</v>
      </c>
      <c r="S172" s="8">
        <v>0.0016848</v>
      </c>
    </row>
    <row r="173">
      <c r="A173" s="5"/>
      <c r="B173" s="5" t="s">
        <v>219</v>
      </c>
      <c r="C173" s="5" t="s">
        <v>220</v>
      </c>
      <c r="D173" s="6">
        <f t="shared" si="2"/>
        <v>27.80443109</v>
      </c>
      <c r="E173" s="7">
        <v>1399.604</v>
      </c>
      <c r="F173" s="7">
        <v>89568.24</v>
      </c>
      <c r="G173" s="7">
        <v>746.8506</v>
      </c>
      <c r="H173" s="7">
        <v>45619.04</v>
      </c>
      <c r="I173" s="8">
        <v>3.5464000000000003E-4</v>
      </c>
      <c r="J173" s="7">
        <v>2.830099</v>
      </c>
      <c r="K173" s="7">
        <v>63.22586</v>
      </c>
      <c r="L173" s="7">
        <v>282.1355</v>
      </c>
      <c r="M173" s="7">
        <v>19551.51</v>
      </c>
      <c r="N173" s="10">
        <f t="shared" ref="N173:O173" si="172">J173+L173</f>
        <v>284.965599</v>
      </c>
      <c r="O173" s="10">
        <f t="shared" si="172"/>
        <v>19614.73586</v>
      </c>
      <c r="P173" s="11">
        <v>2.3744709479508178E-4</v>
      </c>
      <c r="Q173" s="7">
        <v>367.7877</v>
      </c>
      <c r="R173" s="7">
        <v>4136.178</v>
      </c>
      <c r="S173" s="8">
        <v>0.0016848</v>
      </c>
    </row>
    <row r="174">
      <c r="A174" s="5"/>
      <c r="B174" s="5" t="s">
        <v>221</v>
      </c>
      <c r="C174" s="5" t="s">
        <v>220</v>
      </c>
      <c r="D174" s="6">
        <f t="shared" si="2"/>
        <v>26.71441286</v>
      </c>
      <c r="E174" s="7">
        <v>1557.687</v>
      </c>
      <c r="F174" s="7">
        <v>96186.23</v>
      </c>
      <c r="G174" s="9"/>
      <c r="H174" s="9"/>
      <c r="I174" s="8">
        <v>3.5464000000000003E-4</v>
      </c>
      <c r="J174" s="7">
        <v>21.7279</v>
      </c>
      <c r="K174" s="7">
        <v>1836.602</v>
      </c>
      <c r="L174" s="7">
        <v>183.0252</v>
      </c>
      <c r="M174" s="7">
        <v>15136.08</v>
      </c>
      <c r="N174" s="10">
        <f t="shared" ref="N174:O174" si="173">J174+L174</f>
        <v>204.7531</v>
      </c>
      <c r="O174" s="10">
        <f t="shared" si="173"/>
        <v>16972.682</v>
      </c>
      <c r="P174" s="11">
        <v>2.3744709479508178E-4</v>
      </c>
      <c r="Q174" s="7">
        <v>1352.934</v>
      </c>
      <c r="R174" s="7">
        <v>13464.09</v>
      </c>
      <c r="S174" s="8">
        <v>0.0016848</v>
      </c>
    </row>
    <row r="175">
      <c r="A175" s="5"/>
      <c r="B175" s="5" t="s">
        <v>222</v>
      </c>
      <c r="C175" s="5" t="s">
        <v>220</v>
      </c>
      <c r="D175" s="6">
        <f t="shared" si="2"/>
        <v>16.62881821</v>
      </c>
      <c r="E175" s="7">
        <v>1065.831</v>
      </c>
      <c r="F175" s="7">
        <v>52167.61</v>
      </c>
      <c r="G175" s="7">
        <v>649.2105</v>
      </c>
      <c r="H175" s="7">
        <v>32369.63</v>
      </c>
      <c r="I175" s="8">
        <v>3.5464000000000003E-4</v>
      </c>
      <c r="J175" s="9"/>
      <c r="K175" s="9"/>
      <c r="L175" s="7">
        <v>217.9296</v>
      </c>
      <c r="M175" s="7">
        <v>10634.72</v>
      </c>
      <c r="N175" s="10">
        <f t="shared" ref="N175:O175" si="174">J175+L175</f>
        <v>217.9296</v>
      </c>
      <c r="O175" s="10">
        <f t="shared" si="174"/>
        <v>10634.72</v>
      </c>
      <c r="P175" s="11">
        <v>2.3744709479508178E-4</v>
      </c>
      <c r="Q175" s="7">
        <v>198.6912</v>
      </c>
      <c r="R175" s="7">
        <v>1557.496</v>
      </c>
      <c r="S175" s="8">
        <v>0.0016848</v>
      </c>
    </row>
    <row r="176">
      <c r="A176" s="5"/>
      <c r="B176" s="5" t="s">
        <v>223</v>
      </c>
      <c r="C176" s="5" t="s">
        <v>220</v>
      </c>
      <c r="D176" s="6">
        <f t="shared" si="2"/>
        <v>13.20413118</v>
      </c>
      <c r="E176" s="7">
        <v>572.3102</v>
      </c>
      <c r="F176" s="7">
        <v>46296.66</v>
      </c>
      <c r="G176" s="7">
        <v>0.200128</v>
      </c>
      <c r="H176" s="7">
        <v>0.200129</v>
      </c>
      <c r="I176" s="8">
        <v>3.5464000000000003E-4</v>
      </c>
      <c r="J176" s="9"/>
      <c r="K176" s="9"/>
      <c r="L176" s="7">
        <v>6.598131</v>
      </c>
      <c r="M176" s="7">
        <v>1099.811</v>
      </c>
      <c r="N176" s="10">
        <f t="shared" ref="N176:O176" si="175">J176+L176</f>
        <v>6.598131</v>
      </c>
      <c r="O176" s="10">
        <f t="shared" si="175"/>
        <v>1099.811</v>
      </c>
      <c r="P176" s="11">
        <v>2.3744709479508178E-4</v>
      </c>
      <c r="Q176" s="7">
        <v>565.5119</v>
      </c>
      <c r="R176" s="7">
        <v>7682.166</v>
      </c>
      <c r="S176" s="8">
        <v>0.0016848</v>
      </c>
    </row>
    <row r="177">
      <c r="A177" s="5"/>
      <c r="B177" s="5" t="s">
        <v>224</v>
      </c>
      <c r="C177" s="5" t="s">
        <v>220</v>
      </c>
      <c r="D177" s="6">
        <f t="shared" si="2"/>
        <v>7.713186851</v>
      </c>
      <c r="E177" s="7">
        <v>522.3959</v>
      </c>
      <c r="F177" s="7">
        <v>27383.89</v>
      </c>
      <c r="G177" s="7">
        <v>0.354275</v>
      </c>
      <c r="H177" s="7">
        <v>265.4738</v>
      </c>
      <c r="I177" s="8">
        <v>3.5464000000000003E-4</v>
      </c>
      <c r="J177" s="7">
        <v>23.89539</v>
      </c>
      <c r="K177" s="7">
        <v>710.3745</v>
      </c>
      <c r="L177" s="7">
        <v>39.35974</v>
      </c>
      <c r="M177" s="7">
        <v>2290.946</v>
      </c>
      <c r="N177" s="10">
        <f t="shared" ref="N177:O177" si="176">J177+L177</f>
        <v>63.25513</v>
      </c>
      <c r="O177" s="10">
        <f t="shared" si="176"/>
        <v>3001.3205</v>
      </c>
      <c r="P177" s="11">
        <v>2.3744709479508178E-4</v>
      </c>
      <c r="Q177" s="7">
        <v>458.7865</v>
      </c>
      <c r="R177" s="7">
        <v>4099.231</v>
      </c>
      <c r="S177" s="8">
        <v>0.0016848</v>
      </c>
    </row>
    <row r="178">
      <c r="A178" s="5"/>
      <c r="B178" s="5" t="s">
        <v>225</v>
      </c>
      <c r="C178" s="5" t="s">
        <v>220</v>
      </c>
      <c r="D178" s="6">
        <f t="shared" si="2"/>
        <v>5.948592838</v>
      </c>
      <c r="E178" s="7">
        <v>736.9303</v>
      </c>
      <c r="F178" s="7">
        <v>18262.54</v>
      </c>
      <c r="G178" s="7">
        <v>514.5541</v>
      </c>
      <c r="H178" s="7">
        <v>12613.11</v>
      </c>
      <c r="I178" s="8">
        <v>3.5464000000000003E-4</v>
      </c>
      <c r="J178" s="9"/>
      <c r="K178" s="9"/>
      <c r="L178" s="7">
        <v>114.9452</v>
      </c>
      <c r="M178" s="7">
        <v>2909.578</v>
      </c>
      <c r="N178" s="10">
        <f t="shared" ref="N178:O178" si="177">J178+L178</f>
        <v>114.9452</v>
      </c>
      <c r="O178" s="10">
        <f t="shared" si="177"/>
        <v>2909.578</v>
      </c>
      <c r="P178" s="11">
        <v>2.3744709479508178E-4</v>
      </c>
      <c r="Q178" s="7">
        <v>107.431</v>
      </c>
      <c r="R178" s="7">
        <v>465.6984</v>
      </c>
      <c r="S178" s="8">
        <v>0.0016848</v>
      </c>
    </row>
    <row r="179">
      <c r="A179" s="5"/>
      <c r="B179" s="5" t="s">
        <v>128</v>
      </c>
      <c r="C179" s="5" t="s">
        <v>220</v>
      </c>
      <c r="D179" s="6">
        <f t="shared" si="2"/>
        <v>5.924247947</v>
      </c>
      <c r="E179" s="7">
        <v>872.6094</v>
      </c>
      <c r="F179" s="7">
        <v>20105.12</v>
      </c>
      <c r="G179" s="7">
        <v>313.2666</v>
      </c>
      <c r="H179" s="7">
        <v>6506.397</v>
      </c>
      <c r="I179" s="8">
        <v>3.5464000000000003E-4</v>
      </c>
      <c r="J179" s="7">
        <v>133.3806</v>
      </c>
      <c r="K179" s="7">
        <v>1941.071</v>
      </c>
      <c r="L179" s="7">
        <v>185.7494</v>
      </c>
      <c r="M179" s="7">
        <v>3729.882</v>
      </c>
      <c r="N179" s="10">
        <f t="shared" ref="N179:O179" si="178">J179+L179</f>
        <v>319.13</v>
      </c>
      <c r="O179" s="10">
        <f t="shared" si="178"/>
        <v>5670.953</v>
      </c>
      <c r="P179" s="11">
        <v>2.3744709479508178E-4</v>
      </c>
      <c r="Q179" s="7">
        <v>240.2129</v>
      </c>
      <c r="R179" s="7">
        <v>1347.5</v>
      </c>
      <c r="S179" s="8">
        <v>0.0016848</v>
      </c>
    </row>
    <row r="180">
      <c r="A180" s="5"/>
      <c r="B180" s="5" t="s">
        <v>226</v>
      </c>
      <c r="C180" s="5" t="s">
        <v>220</v>
      </c>
      <c r="D180" s="6">
        <f t="shared" si="2"/>
        <v>5.852116216</v>
      </c>
      <c r="E180" s="7">
        <v>413.8868</v>
      </c>
      <c r="F180" s="7">
        <v>19603.17</v>
      </c>
      <c r="G180" s="7">
        <v>174.3132</v>
      </c>
      <c r="H180" s="7">
        <v>7323.409</v>
      </c>
      <c r="I180" s="8">
        <v>3.5464000000000003E-4</v>
      </c>
      <c r="J180" s="7">
        <v>18.02758</v>
      </c>
      <c r="K180" s="7">
        <v>1047.415</v>
      </c>
      <c r="L180" s="7">
        <v>82.52811</v>
      </c>
      <c r="M180" s="7">
        <v>4299.848</v>
      </c>
      <c r="N180" s="10">
        <f t="shared" ref="N180:O180" si="179">J180+L180</f>
        <v>100.55569</v>
      </c>
      <c r="O180" s="10">
        <f t="shared" si="179"/>
        <v>5347.263</v>
      </c>
      <c r="P180" s="11">
        <v>2.3744709479508178E-4</v>
      </c>
      <c r="Q180" s="7">
        <v>139.0178</v>
      </c>
      <c r="R180" s="7">
        <v>1178.33</v>
      </c>
      <c r="S180" s="8">
        <v>0.0016848</v>
      </c>
    </row>
    <row r="181">
      <c r="A181" s="5"/>
      <c r="B181" s="5" t="s">
        <v>227</v>
      </c>
      <c r="C181" s="5" t="s">
        <v>220</v>
      </c>
      <c r="D181" s="6">
        <f t="shared" si="2"/>
        <v>5.061653121</v>
      </c>
      <c r="E181" s="7">
        <v>286.7542</v>
      </c>
      <c r="F181" s="7">
        <v>17404.45</v>
      </c>
      <c r="G181" s="7">
        <v>47.49345</v>
      </c>
      <c r="H181" s="7">
        <v>4457.774</v>
      </c>
      <c r="I181" s="8">
        <v>3.5464000000000003E-4</v>
      </c>
      <c r="J181" s="7">
        <v>4.504287</v>
      </c>
      <c r="K181" s="7">
        <v>183.595</v>
      </c>
      <c r="L181" s="7">
        <v>91.68364</v>
      </c>
      <c r="M181" s="7">
        <v>4451.887</v>
      </c>
      <c r="N181" s="10">
        <f t="shared" ref="N181:O181" si="180">J181+L181</f>
        <v>96.187927</v>
      </c>
      <c r="O181" s="10">
        <f t="shared" si="180"/>
        <v>4635.482</v>
      </c>
      <c r="P181" s="11">
        <v>2.3744709479508178E-4</v>
      </c>
      <c r="Q181" s="7">
        <v>143.0728</v>
      </c>
      <c r="R181" s="7">
        <v>1412.67</v>
      </c>
      <c r="S181" s="8">
        <v>0.0016848</v>
      </c>
    </row>
    <row r="182">
      <c r="A182" s="5"/>
      <c r="B182" s="5" t="s">
        <v>228</v>
      </c>
      <c r="C182" s="5" t="s">
        <v>220</v>
      </c>
      <c r="D182" s="6">
        <f t="shared" si="2"/>
        <v>3.377142985</v>
      </c>
      <c r="E182" s="7">
        <v>321.4377</v>
      </c>
      <c r="F182" s="7">
        <v>12147.83</v>
      </c>
      <c r="G182" s="7">
        <v>32.10014</v>
      </c>
      <c r="H182" s="7">
        <v>1556.82</v>
      </c>
      <c r="I182" s="8">
        <v>3.5464000000000003E-4</v>
      </c>
      <c r="J182" s="7">
        <v>19.78757</v>
      </c>
      <c r="K182" s="7">
        <v>805.9936</v>
      </c>
      <c r="L182" s="7">
        <v>78.75602</v>
      </c>
      <c r="M182" s="7">
        <v>3443.7</v>
      </c>
      <c r="N182" s="10">
        <f t="shared" ref="N182:O182" si="181">J182+L182</f>
        <v>98.54359</v>
      </c>
      <c r="O182" s="10">
        <f t="shared" si="181"/>
        <v>4249.6936</v>
      </c>
      <c r="P182" s="11">
        <v>2.3744709479508178E-4</v>
      </c>
      <c r="Q182" s="7">
        <v>190.794</v>
      </c>
      <c r="R182" s="7">
        <v>1077.846</v>
      </c>
      <c r="S182" s="8">
        <v>0.0016848</v>
      </c>
    </row>
    <row r="183">
      <c r="A183" s="5"/>
      <c r="B183" s="5" t="s">
        <v>229</v>
      </c>
      <c r="C183" s="5" t="s">
        <v>220</v>
      </c>
      <c r="D183" s="6">
        <f t="shared" si="2"/>
        <v>2.770946453</v>
      </c>
      <c r="E183" s="7">
        <v>85.21716</v>
      </c>
      <c r="F183" s="7">
        <v>8572.819</v>
      </c>
      <c r="G183" s="7">
        <v>50.48953</v>
      </c>
      <c r="H183" s="7">
        <v>5313.765</v>
      </c>
      <c r="I183" s="8">
        <v>3.5464000000000003E-4</v>
      </c>
      <c r="J183" s="7">
        <v>0.01236</v>
      </c>
      <c r="K183" s="7">
        <v>0.806118</v>
      </c>
      <c r="L183" s="7">
        <v>8.943784</v>
      </c>
      <c r="M183" s="7">
        <v>956.2081</v>
      </c>
      <c r="N183" s="10">
        <f t="shared" ref="N183:O183" si="182">J183+L183</f>
        <v>8.956144</v>
      </c>
      <c r="O183" s="10">
        <f t="shared" si="182"/>
        <v>957.014218</v>
      </c>
      <c r="P183" s="11">
        <v>2.3744709479508178E-4</v>
      </c>
      <c r="Q183" s="7">
        <v>25.77149</v>
      </c>
      <c r="R183" s="7">
        <v>391.2824</v>
      </c>
      <c r="S183" s="8">
        <v>0.0016848</v>
      </c>
    </row>
    <row r="184">
      <c r="A184" s="5" t="s">
        <v>28</v>
      </c>
      <c r="B184" s="5" t="s">
        <v>230</v>
      </c>
      <c r="C184" s="5" t="s">
        <v>220</v>
      </c>
      <c r="D184" s="6">
        <f t="shared" si="2"/>
        <v>2.539277487</v>
      </c>
      <c r="E184" s="7">
        <v>0.0</v>
      </c>
      <c r="F184" s="7">
        <v>7649.458</v>
      </c>
      <c r="G184" s="9"/>
      <c r="H184" s="7">
        <v>5107.736</v>
      </c>
      <c r="I184" s="8">
        <v>3.5464000000000003E-4</v>
      </c>
      <c r="J184" s="9"/>
      <c r="K184" s="9"/>
      <c r="L184" s="9"/>
      <c r="M184" s="9"/>
      <c r="N184" s="10">
        <f t="shared" ref="N184:O184" si="183">J184+L184</f>
        <v>0</v>
      </c>
      <c r="O184" s="10">
        <f t="shared" si="183"/>
        <v>0</v>
      </c>
      <c r="P184" s="11">
        <v>2.3744709479508178E-4</v>
      </c>
      <c r="Q184" s="9"/>
      <c r="R184" s="7">
        <v>432.0216</v>
      </c>
      <c r="S184" s="8">
        <v>0.0016848</v>
      </c>
    </row>
    <row r="185">
      <c r="A185" s="5"/>
      <c r="B185" s="5" t="s">
        <v>231</v>
      </c>
      <c r="C185" s="5" t="s">
        <v>220</v>
      </c>
      <c r="D185" s="6">
        <f t="shared" si="2"/>
        <v>2.439577611</v>
      </c>
      <c r="E185" s="7">
        <v>227.5281</v>
      </c>
      <c r="F185" s="7">
        <v>8758.479</v>
      </c>
      <c r="G185" s="7">
        <v>45.30653</v>
      </c>
      <c r="H185" s="7">
        <v>1565.765</v>
      </c>
      <c r="I185" s="8">
        <v>3.5464000000000003E-4</v>
      </c>
      <c r="J185" s="7">
        <v>16.69921</v>
      </c>
      <c r="K185" s="7">
        <v>867.2827</v>
      </c>
      <c r="L185" s="7">
        <v>71.33392</v>
      </c>
      <c r="M185" s="7">
        <v>2719.557</v>
      </c>
      <c r="N185" s="10">
        <f t="shared" ref="N185:O185" si="184">J185+L185</f>
        <v>88.03313</v>
      </c>
      <c r="O185" s="10">
        <f t="shared" si="184"/>
        <v>3586.8397</v>
      </c>
      <c r="P185" s="11">
        <v>2.3744709479508178E-4</v>
      </c>
      <c r="Q185" s="7">
        <v>94.18848</v>
      </c>
      <c r="R185" s="7">
        <v>612.8977</v>
      </c>
      <c r="S185" s="8">
        <v>0.0016848</v>
      </c>
    </row>
    <row r="186">
      <c r="A186" s="5"/>
      <c r="B186" s="5" t="s">
        <v>232</v>
      </c>
      <c r="C186" s="5" t="s">
        <v>220</v>
      </c>
      <c r="D186" s="6">
        <f t="shared" si="2"/>
        <v>2.061829878</v>
      </c>
      <c r="E186" s="7">
        <v>261.4156</v>
      </c>
      <c r="F186" s="7">
        <v>6533.083</v>
      </c>
      <c r="G186" s="7">
        <v>170.6181</v>
      </c>
      <c r="H186" s="7">
        <v>3220.657</v>
      </c>
      <c r="I186" s="8">
        <v>3.5464000000000003E-4</v>
      </c>
      <c r="J186" s="7">
        <v>0.72655</v>
      </c>
      <c r="K186" s="7">
        <v>35.6832</v>
      </c>
      <c r="L186" s="7">
        <v>30.08545</v>
      </c>
      <c r="M186" s="7">
        <v>555.4568</v>
      </c>
      <c r="N186" s="10">
        <f t="shared" ref="N186:O186" si="185">J186+L186</f>
        <v>30.812</v>
      </c>
      <c r="O186" s="10">
        <f t="shared" si="185"/>
        <v>591.14</v>
      </c>
      <c r="P186" s="11">
        <v>2.3744709479508178E-4</v>
      </c>
      <c r="Q186" s="7">
        <v>59.98553</v>
      </c>
      <c r="R186" s="7">
        <v>462.5425</v>
      </c>
      <c r="S186" s="8">
        <v>0.0016848</v>
      </c>
    </row>
    <row r="187">
      <c r="A187" s="5" t="s">
        <v>28</v>
      </c>
      <c r="B187" s="5" t="s">
        <v>233</v>
      </c>
      <c r="C187" s="5" t="s">
        <v>220</v>
      </c>
      <c r="D187" s="6">
        <f t="shared" si="2"/>
        <v>2.035951159</v>
      </c>
      <c r="E187" s="7">
        <v>0.0</v>
      </c>
      <c r="F187" s="7">
        <v>6149.609</v>
      </c>
      <c r="G187" s="9"/>
      <c r="H187" s="7">
        <v>4026.515</v>
      </c>
      <c r="I187" s="8">
        <v>3.5464000000000003E-4</v>
      </c>
      <c r="J187" s="9"/>
      <c r="K187" s="9"/>
      <c r="L187" s="9"/>
      <c r="M187" s="9"/>
      <c r="N187" s="10">
        <f t="shared" ref="N187:O187" si="186">J187+L187</f>
        <v>0</v>
      </c>
      <c r="O187" s="10">
        <f t="shared" si="186"/>
        <v>0</v>
      </c>
      <c r="P187" s="11">
        <v>2.3744709479508178E-4</v>
      </c>
      <c r="Q187" s="9"/>
      <c r="R187" s="7">
        <v>360.8665</v>
      </c>
      <c r="S187" s="8">
        <v>0.0016848</v>
      </c>
    </row>
    <row r="188">
      <c r="A188" s="5"/>
      <c r="B188" s="5" t="s">
        <v>234</v>
      </c>
      <c r="C188" s="5" t="s">
        <v>220</v>
      </c>
      <c r="D188" s="6">
        <f t="shared" si="2"/>
        <v>1.817826072</v>
      </c>
      <c r="E188" s="7">
        <v>83.31485</v>
      </c>
      <c r="F188" s="7">
        <v>6330.553</v>
      </c>
      <c r="G188" s="7">
        <v>11.29849</v>
      </c>
      <c r="H188" s="7">
        <v>482.833</v>
      </c>
      <c r="I188" s="8">
        <v>3.5464000000000003E-4</v>
      </c>
      <c r="J188" s="7">
        <v>3.344287</v>
      </c>
      <c r="K188" s="7">
        <v>68.276</v>
      </c>
      <c r="L188" s="7">
        <v>10.39888</v>
      </c>
      <c r="M188" s="7">
        <v>504.2794</v>
      </c>
      <c r="N188" s="10">
        <f t="shared" ref="N188:O188" si="187">J188+L188</f>
        <v>13.743167</v>
      </c>
      <c r="O188" s="10">
        <f t="shared" si="187"/>
        <v>572.5554</v>
      </c>
      <c r="P188" s="11">
        <v>2.3744709479508178E-4</v>
      </c>
      <c r="Q188" s="7">
        <v>58.2732</v>
      </c>
      <c r="R188" s="7">
        <v>896.6302</v>
      </c>
      <c r="S188" s="8">
        <v>0.0016848</v>
      </c>
    </row>
    <row r="189">
      <c r="A189" s="5" t="s">
        <v>28</v>
      </c>
      <c r="B189" s="5" t="s">
        <v>235</v>
      </c>
      <c r="C189" s="5" t="s">
        <v>220</v>
      </c>
      <c r="D189" s="6">
        <f t="shared" si="2"/>
        <v>1.648511699</v>
      </c>
      <c r="E189" s="7">
        <v>0.0</v>
      </c>
      <c r="F189" s="7">
        <v>4957.273</v>
      </c>
      <c r="G189" s="9"/>
      <c r="H189" s="7">
        <v>3352.853</v>
      </c>
      <c r="I189" s="8">
        <v>3.5464000000000003E-4</v>
      </c>
      <c r="J189" s="9"/>
      <c r="K189" s="9"/>
      <c r="L189" s="9"/>
      <c r="M189" s="9"/>
      <c r="N189" s="10">
        <f t="shared" ref="N189:O189" si="188">J189+L189</f>
        <v>0</v>
      </c>
      <c r="O189" s="10">
        <f t="shared" si="188"/>
        <v>0</v>
      </c>
      <c r="P189" s="11">
        <v>2.3744709479508178E-4</v>
      </c>
      <c r="Q189" s="9"/>
      <c r="R189" s="7">
        <v>272.7065</v>
      </c>
      <c r="S189" s="8">
        <v>0.0016848</v>
      </c>
    </row>
    <row r="190">
      <c r="A190" s="5"/>
      <c r="B190" s="5" t="s">
        <v>236</v>
      </c>
      <c r="C190" s="5" t="s">
        <v>220</v>
      </c>
      <c r="D190" s="6">
        <f t="shared" si="2"/>
        <v>1.392828065</v>
      </c>
      <c r="E190" s="7">
        <v>60.28454</v>
      </c>
      <c r="F190" s="7">
        <v>4664.768</v>
      </c>
      <c r="G190" s="7">
        <v>22.986</v>
      </c>
      <c r="H190" s="7">
        <v>1917.231</v>
      </c>
      <c r="I190" s="8">
        <v>3.5464000000000003E-4</v>
      </c>
      <c r="J190" s="7">
        <v>4.238</v>
      </c>
      <c r="K190" s="7">
        <v>485.1169</v>
      </c>
      <c r="L190" s="7">
        <v>14.06122</v>
      </c>
      <c r="M190" s="7">
        <v>1025.615</v>
      </c>
      <c r="N190" s="10">
        <f t="shared" ref="N190:O190" si="189">J190+L190</f>
        <v>18.29922</v>
      </c>
      <c r="O190" s="10">
        <f t="shared" si="189"/>
        <v>1510.7319</v>
      </c>
      <c r="P190" s="11">
        <v>2.3744709479508178E-4</v>
      </c>
      <c r="Q190" s="7">
        <v>18.99932</v>
      </c>
      <c r="R190" s="7">
        <v>210.2222</v>
      </c>
      <c r="S190" s="8">
        <v>0.0016848</v>
      </c>
    </row>
    <row r="191">
      <c r="A191" s="5"/>
      <c r="B191" s="5" t="s">
        <v>237</v>
      </c>
      <c r="C191" s="5" t="s">
        <v>220</v>
      </c>
      <c r="D191" s="6">
        <f t="shared" si="2"/>
        <v>1.360879964</v>
      </c>
      <c r="E191" s="7">
        <v>198.3116</v>
      </c>
      <c r="F191" s="7">
        <v>4885.563</v>
      </c>
      <c r="G191" s="7">
        <v>1.665445</v>
      </c>
      <c r="H191" s="7">
        <v>199.7857</v>
      </c>
      <c r="I191" s="8">
        <v>3.5464000000000003E-4</v>
      </c>
      <c r="J191" s="7">
        <v>0.164515</v>
      </c>
      <c r="K191" s="7">
        <v>10.91169</v>
      </c>
      <c r="L191" s="7">
        <v>38.73471</v>
      </c>
      <c r="M191" s="7">
        <v>1048.594</v>
      </c>
      <c r="N191" s="10">
        <f t="shared" ref="N191:O191" si="190">J191+L191</f>
        <v>38.899225</v>
      </c>
      <c r="O191" s="10">
        <f t="shared" si="190"/>
        <v>1059.50569</v>
      </c>
      <c r="P191" s="11">
        <v>2.3744709479508178E-4</v>
      </c>
      <c r="Q191" s="7">
        <v>157.7469</v>
      </c>
      <c r="R191" s="7">
        <v>616.3648</v>
      </c>
      <c r="S191" s="8">
        <v>0.0016848</v>
      </c>
    </row>
    <row r="192">
      <c r="A192" s="5" t="s">
        <v>28</v>
      </c>
      <c r="B192" s="5" t="s">
        <v>238</v>
      </c>
      <c r="C192" s="5" t="s">
        <v>220</v>
      </c>
      <c r="D192" s="6">
        <f t="shared" si="2"/>
        <v>1.254810599</v>
      </c>
      <c r="E192" s="7">
        <v>0.0</v>
      </c>
      <c r="F192" s="7">
        <v>3778.83</v>
      </c>
      <c r="G192" s="9"/>
      <c r="H192" s="7">
        <v>2529.203</v>
      </c>
      <c r="I192" s="8">
        <v>3.5464000000000003E-4</v>
      </c>
      <c r="J192" s="9"/>
      <c r="K192" s="9"/>
      <c r="L192" s="9"/>
      <c r="M192" s="9"/>
      <c r="N192" s="10">
        <f t="shared" ref="N192:O192" si="191">J192+L192</f>
        <v>0</v>
      </c>
      <c r="O192" s="10">
        <f t="shared" si="191"/>
        <v>0</v>
      </c>
      <c r="P192" s="11">
        <v>2.3744709479508178E-4</v>
      </c>
      <c r="Q192" s="9"/>
      <c r="R192" s="7">
        <v>212.4015</v>
      </c>
      <c r="S192" s="8">
        <v>0.0016848</v>
      </c>
    </row>
    <row r="193">
      <c r="A193" s="5" t="s">
        <v>28</v>
      </c>
      <c r="B193" s="5" t="s">
        <v>239</v>
      </c>
      <c r="C193" s="5" t="s">
        <v>220</v>
      </c>
      <c r="D193" s="6">
        <f t="shared" si="2"/>
        <v>1.106200913</v>
      </c>
      <c r="E193" s="7">
        <v>0.0</v>
      </c>
      <c r="F193" s="7">
        <v>3347.188</v>
      </c>
      <c r="G193" s="9"/>
      <c r="H193" s="7">
        <v>2163.004</v>
      </c>
      <c r="I193" s="8">
        <v>3.5464000000000003E-4</v>
      </c>
      <c r="J193" s="9"/>
      <c r="K193" s="9"/>
      <c r="L193" s="9"/>
      <c r="M193" s="9"/>
      <c r="N193" s="10">
        <f t="shared" ref="N193:O193" si="192">J193+L193</f>
        <v>0</v>
      </c>
      <c r="O193" s="10">
        <f t="shared" si="192"/>
        <v>0</v>
      </c>
      <c r="P193" s="11">
        <v>2.3744709479508178E-4</v>
      </c>
      <c r="Q193" s="9"/>
      <c r="R193" s="7">
        <v>201.278</v>
      </c>
      <c r="S193" s="8">
        <v>0.0016848</v>
      </c>
    </row>
    <row r="194">
      <c r="A194" s="5" t="s">
        <v>28</v>
      </c>
      <c r="B194" s="5" t="s">
        <v>240</v>
      </c>
      <c r="C194" s="5" t="s">
        <v>220</v>
      </c>
      <c r="D194" s="6">
        <f t="shared" si="2"/>
        <v>1.069261489</v>
      </c>
      <c r="E194" s="7">
        <v>0.0</v>
      </c>
      <c r="F194" s="7">
        <v>3227.588</v>
      </c>
      <c r="G194" s="9"/>
      <c r="H194" s="7">
        <v>2123.599</v>
      </c>
      <c r="I194" s="8">
        <v>3.5464000000000003E-4</v>
      </c>
      <c r="J194" s="9"/>
      <c r="K194" s="9"/>
      <c r="L194" s="9"/>
      <c r="M194" s="9"/>
      <c r="N194" s="10">
        <f t="shared" ref="N194:O194" si="193">J194+L194</f>
        <v>0</v>
      </c>
      <c r="O194" s="10">
        <f t="shared" si="193"/>
        <v>0</v>
      </c>
      <c r="P194" s="11">
        <v>2.3744709479508178E-4</v>
      </c>
      <c r="Q194" s="9"/>
      <c r="R194" s="7">
        <v>187.6474</v>
      </c>
      <c r="S194" s="8">
        <v>0.0016848</v>
      </c>
    </row>
    <row r="195">
      <c r="A195" s="5"/>
      <c r="B195" s="5" t="s">
        <v>241</v>
      </c>
      <c r="C195" s="5" t="s">
        <v>242</v>
      </c>
      <c r="D195" s="6">
        <f t="shared" si="2"/>
        <v>6.703396162</v>
      </c>
      <c r="E195" s="7">
        <v>141.9888</v>
      </c>
      <c r="F195" s="7">
        <v>19024.82</v>
      </c>
      <c r="G195" s="7">
        <v>133.6808</v>
      </c>
      <c r="H195" s="7">
        <v>18469.14</v>
      </c>
      <c r="I195" s="8">
        <v>3.5464000000000003E-4</v>
      </c>
      <c r="J195" s="7">
        <v>2.545707</v>
      </c>
      <c r="K195" s="7">
        <v>16.71636</v>
      </c>
      <c r="L195" s="7">
        <v>0.003758</v>
      </c>
      <c r="M195" s="7">
        <v>98.34384</v>
      </c>
      <c r="N195" s="10">
        <f t="shared" ref="N195:O195" si="194">J195+L195</f>
        <v>2.549465</v>
      </c>
      <c r="O195" s="10">
        <f t="shared" si="194"/>
        <v>115.0602</v>
      </c>
      <c r="P195" s="11">
        <v>2.3744709479508178E-4</v>
      </c>
      <c r="Q195" s="7">
        <v>5.758554</v>
      </c>
      <c r="R195" s="7">
        <v>74.89295</v>
      </c>
      <c r="S195" s="8">
        <v>0.0016848</v>
      </c>
    </row>
    <row r="196">
      <c r="A196" s="5" t="s">
        <v>28</v>
      </c>
      <c r="B196" s="5" t="s">
        <v>70</v>
      </c>
      <c r="C196" s="5" t="s">
        <v>242</v>
      </c>
      <c r="D196" s="6">
        <f t="shared" si="2"/>
        <v>1.090522015</v>
      </c>
      <c r="E196" s="7">
        <v>0.0</v>
      </c>
      <c r="F196" s="7">
        <v>3434.204</v>
      </c>
      <c r="G196" s="9"/>
      <c r="H196" s="7">
        <v>2060.523</v>
      </c>
      <c r="I196" s="8">
        <v>3.5464000000000003E-4</v>
      </c>
      <c r="J196" s="9"/>
      <c r="K196" s="9"/>
      <c r="L196" s="9"/>
      <c r="M196" s="7">
        <v>686.8408</v>
      </c>
      <c r="N196" s="10">
        <f t="shared" ref="N196:O196" si="195">J196+L196</f>
        <v>0</v>
      </c>
      <c r="O196" s="10">
        <f t="shared" si="195"/>
        <v>686.8408</v>
      </c>
      <c r="P196" s="11">
        <v>2.3744709479508178E-4</v>
      </c>
      <c r="Q196" s="9"/>
      <c r="R196" s="7">
        <v>116.7437</v>
      </c>
      <c r="S196" s="8">
        <v>0.0016848</v>
      </c>
    </row>
    <row r="197">
      <c r="A197" s="5" t="s">
        <v>28</v>
      </c>
      <c r="B197" s="5" t="s">
        <v>243</v>
      </c>
      <c r="C197" s="5" t="s">
        <v>244</v>
      </c>
      <c r="D197" s="6">
        <f t="shared" si="2"/>
        <v>1.849888206</v>
      </c>
      <c r="E197" s="7">
        <v>0.0</v>
      </c>
      <c r="F197" s="7">
        <v>5448.746</v>
      </c>
      <c r="G197" s="9"/>
      <c r="H197" s="7">
        <v>4631.434</v>
      </c>
      <c r="I197" s="8">
        <v>3.5464000000000003E-4</v>
      </c>
      <c r="J197" s="9"/>
      <c r="K197" s="9"/>
      <c r="L197" s="9"/>
      <c r="M197" s="7">
        <v>544.8746</v>
      </c>
      <c r="N197" s="10">
        <f t="shared" ref="N197:O197" si="196">J197+L197</f>
        <v>0</v>
      </c>
      <c r="O197" s="10">
        <f t="shared" si="196"/>
        <v>544.8746</v>
      </c>
      <c r="P197" s="11">
        <v>2.3744709479508178E-4</v>
      </c>
      <c r="Q197" s="9"/>
      <c r="R197" s="7">
        <v>46.30672</v>
      </c>
      <c r="S197" s="8">
        <v>0.0016848</v>
      </c>
    </row>
    <row r="198">
      <c r="A198" s="12"/>
      <c r="B198" s="13" t="s">
        <v>245</v>
      </c>
      <c r="C198" s="13"/>
      <c r="D198" s="14">
        <f t="shared" ref="D198:H198" si="197">SUM(D3:D197)</f>
        <v>646.0270596</v>
      </c>
      <c r="E198" s="13">
        <f t="shared" si="197"/>
        <v>27324.00117</v>
      </c>
      <c r="F198" s="13">
        <f t="shared" si="197"/>
        <v>2084511.765</v>
      </c>
      <c r="G198" s="13">
        <f t="shared" si="197"/>
        <v>13462.20598</v>
      </c>
      <c r="H198" s="13">
        <f t="shared" si="197"/>
        <v>875490.6106</v>
      </c>
      <c r="I198" s="15"/>
      <c r="J198" s="13">
        <f t="shared" ref="J198:M198" si="198">SUM(J3:J197)</f>
        <v>916.3654819</v>
      </c>
      <c r="K198" s="13">
        <f t="shared" si="198"/>
        <v>66691.17168</v>
      </c>
      <c r="L198" s="13">
        <f t="shared" si="198"/>
        <v>2349.208029</v>
      </c>
      <c r="M198" s="13">
        <f t="shared" si="198"/>
        <v>151676.3524</v>
      </c>
      <c r="N198" s="15">
        <f t="shared" ref="N198:O198" si="199">J198+L198</f>
        <v>3265.573511</v>
      </c>
      <c r="O198" s="15">
        <f t="shared" si="199"/>
        <v>218367.5241</v>
      </c>
      <c r="P198" s="15"/>
      <c r="Q198" s="13">
        <f t="shared" ref="Q198:R198" si="200">SUM(Q3:Q197)</f>
        <v>10596.22193</v>
      </c>
      <c r="R198" s="13">
        <f t="shared" si="200"/>
        <v>168383.3898</v>
      </c>
      <c r="S198" s="16"/>
    </row>
    <row r="199">
      <c r="A199" s="17"/>
      <c r="B199" s="18" t="s">
        <v>246</v>
      </c>
      <c r="C199" s="18"/>
      <c r="D199" s="2">
        <v>452.21242603729604</v>
      </c>
      <c r="E199" s="3">
        <v>27324.001164999994</v>
      </c>
      <c r="F199" s="1">
        <v>119.0</v>
      </c>
      <c r="G199" s="19"/>
      <c r="H199" s="20"/>
      <c r="I199" s="19"/>
      <c r="J199" s="20"/>
      <c r="K199" s="20"/>
      <c r="L199" s="20"/>
      <c r="M199" s="21"/>
      <c r="N199" s="20"/>
      <c r="O199" s="20"/>
      <c r="P199" s="22"/>
      <c r="Q199" s="23"/>
      <c r="R199" s="21"/>
      <c r="S199" s="24"/>
    </row>
    <row r="200">
      <c r="A200" s="25"/>
      <c r="B200" s="26" t="s">
        <v>247</v>
      </c>
      <c r="C200" s="26"/>
      <c r="D200" s="27">
        <v>193.8146335157886</v>
      </c>
      <c r="E200" s="28">
        <v>0.0</v>
      </c>
      <c r="F200" s="29">
        <v>76.0</v>
      </c>
      <c r="G200" s="30"/>
      <c r="H200" s="31"/>
      <c r="I200" s="30"/>
      <c r="J200" s="31"/>
      <c r="K200" s="31"/>
      <c r="L200" s="31"/>
      <c r="M200" s="32"/>
      <c r="N200" s="31"/>
      <c r="O200" s="31"/>
      <c r="P200" s="33"/>
      <c r="Q200" s="34"/>
      <c r="R200" s="32"/>
      <c r="S200" s="35"/>
    </row>
    <row r="201">
      <c r="A201" s="5"/>
      <c r="B201" s="5" t="s">
        <v>248</v>
      </c>
      <c r="C201" s="5"/>
      <c r="D201" s="6"/>
      <c r="E201" s="10"/>
      <c r="F201" s="10"/>
      <c r="G201" s="10"/>
      <c r="H201" s="10"/>
      <c r="J201" s="10"/>
      <c r="K201" s="10"/>
      <c r="L201" s="10"/>
      <c r="M201" s="7"/>
      <c r="N201" s="10"/>
      <c r="O201" s="10"/>
      <c r="P201" s="11"/>
      <c r="Q201" s="7"/>
      <c r="R201" s="7"/>
    </row>
  </sheetData>
  <mergeCells count="4">
    <mergeCell ref="E1:F1"/>
    <mergeCell ref="G1:I1"/>
    <mergeCell ref="J1:P1"/>
    <mergeCell ref="Q1:S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16.5"/>
    <col customWidth="1" min="4" max="4" width="23.38"/>
    <col customWidth="1" min="5" max="5" width="4.75"/>
    <col customWidth="1" min="6" max="6" width="8.38"/>
    <col customWidth="1" min="7" max="7" width="19.0"/>
    <col customWidth="1" min="9" max="9" width="4.75"/>
    <col customWidth="1" min="10" max="10" width="10.0"/>
    <col customWidth="1" min="12" max="12" width="9.88"/>
    <col customWidth="1" min="16" max="16" width="9.88"/>
    <col customWidth="1" min="17" max="17" width="4.75"/>
    <col customWidth="1" min="18" max="18" width="7.13"/>
  </cols>
  <sheetData>
    <row r="1">
      <c r="A1" s="36" t="s">
        <v>5</v>
      </c>
      <c r="B1" s="36" t="s">
        <v>249</v>
      </c>
      <c r="C1" s="37" t="s">
        <v>7</v>
      </c>
      <c r="D1" s="38" t="s">
        <v>250</v>
      </c>
      <c r="E1" s="36" t="s">
        <v>251</v>
      </c>
      <c r="F1" s="39" t="s">
        <v>252</v>
      </c>
      <c r="G1" s="40" t="s">
        <v>253</v>
      </c>
      <c r="H1" s="39" t="s">
        <v>254</v>
      </c>
      <c r="I1" s="39" t="s">
        <v>255</v>
      </c>
      <c r="J1" s="39" t="s">
        <v>11</v>
      </c>
      <c r="K1" s="39" t="s">
        <v>256</v>
      </c>
      <c r="L1" s="39" t="s">
        <v>257</v>
      </c>
      <c r="M1" s="39" t="s">
        <v>258</v>
      </c>
      <c r="N1" s="39" t="s">
        <v>259</v>
      </c>
      <c r="O1" s="39" t="s">
        <v>260</v>
      </c>
      <c r="P1" s="36" t="s">
        <v>261</v>
      </c>
      <c r="Q1" s="40" t="s">
        <v>255</v>
      </c>
      <c r="R1" s="40" t="s">
        <v>257</v>
      </c>
      <c r="S1" s="39" t="s">
        <v>262</v>
      </c>
    </row>
    <row r="2">
      <c r="A2" s="41"/>
      <c r="B2" s="41" t="s">
        <v>263</v>
      </c>
      <c r="C2" s="41" t="s">
        <v>30</v>
      </c>
      <c r="D2" s="42">
        <f t="shared" ref="D2:D231" si="1">G2*J2</f>
        <v>1.31499396</v>
      </c>
      <c r="E2" s="41" t="s">
        <v>264</v>
      </c>
      <c r="F2" s="41" t="s">
        <v>265</v>
      </c>
      <c r="G2" s="43">
        <v>724.0</v>
      </c>
      <c r="H2" s="41" t="s">
        <v>266</v>
      </c>
      <c r="I2" s="44"/>
      <c r="J2" s="44">
        <v>0.0018162899999999997</v>
      </c>
      <c r="K2" s="41" t="s">
        <v>267</v>
      </c>
      <c r="L2" s="45" t="s">
        <v>268</v>
      </c>
      <c r="M2" s="44"/>
      <c r="N2" s="44"/>
      <c r="O2" s="44"/>
      <c r="P2" s="41">
        <v>5.3</v>
      </c>
      <c r="Q2" s="44"/>
      <c r="R2" s="44"/>
      <c r="S2" s="46"/>
    </row>
    <row r="3">
      <c r="A3" s="47"/>
      <c r="B3" s="47" t="s">
        <v>269</v>
      </c>
      <c r="C3" s="47" t="s">
        <v>30</v>
      </c>
      <c r="D3" s="48">
        <f t="shared" si="1"/>
        <v>1.734018</v>
      </c>
      <c r="E3" s="47" t="s">
        <v>264</v>
      </c>
      <c r="F3" s="47" t="s">
        <v>265</v>
      </c>
      <c r="G3" s="49">
        <v>650.0</v>
      </c>
      <c r="H3" s="47" t="s">
        <v>270</v>
      </c>
      <c r="I3" s="46"/>
      <c r="J3" s="46">
        <v>0.0026677199999999997</v>
      </c>
      <c r="K3" s="47" t="s">
        <v>271</v>
      </c>
      <c r="L3" s="45" t="s">
        <v>268</v>
      </c>
      <c r="M3" s="46"/>
      <c r="N3" s="46"/>
      <c r="O3" s="46"/>
      <c r="P3" s="47">
        <v>8.4</v>
      </c>
      <c r="Q3" s="46"/>
      <c r="R3" s="46"/>
      <c r="S3" s="46"/>
    </row>
    <row r="4">
      <c r="A4" s="47"/>
      <c r="B4" s="47" t="s">
        <v>272</v>
      </c>
      <c r="C4" s="47" t="s">
        <v>30</v>
      </c>
      <c r="D4" s="48">
        <f t="shared" si="1"/>
        <v>1.8407268</v>
      </c>
      <c r="E4" s="47" t="s">
        <v>264</v>
      </c>
      <c r="F4" s="47" t="s">
        <v>265</v>
      </c>
      <c r="G4" s="49">
        <v>690.0</v>
      </c>
      <c r="H4" s="47" t="s">
        <v>266</v>
      </c>
      <c r="I4" s="46"/>
      <c r="J4" s="46">
        <v>0.0026677199999999997</v>
      </c>
      <c r="K4" s="47" t="s">
        <v>271</v>
      </c>
      <c r="L4" s="45" t="s">
        <v>268</v>
      </c>
      <c r="M4" s="46"/>
      <c r="N4" s="46"/>
      <c r="O4" s="46"/>
      <c r="P4" s="47">
        <v>10.0</v>
      </c>
      <c r="Q4" s="46"/>
      <c r="R4" s="46"/>
      <c r="S4" s="46"/>
    </row>
    <row r="5">
      <c r="A5" s="47"/>
      <c r="B5" s="47" t="s">
        <v>273</v>
      </c>
      <c r="C5" s="47" t="s">
        <v>30</v>
      </c>
      <c r="D5" s="48">
        <f t="shared" si="1"/>
        <v>1.12027212</v>
      </c>
      <c r="E5" s="47" t="s">
        <v>264</v>
      </c>
      <c r="F5" s="47" t="s">
        <v>265</v>
      </c>
      <c r="G5" s="49">
        <v>459.0</v>
      </c>
      <c r="H5" s="47" t="s">
        <v>266</v>
      </c>
      <c r="I5" s="46"/>
      <c r="J5" s="46">
        <v>0.0024406799999999998</v>
      </c>
      <c r="K5" s="47" t="s">
        <v>274</v>
      </c>
      <c r="L5" s="45" t="s">
        <v>268</v>
      </c>
      <c r="M5" s="46"/>
      <c r="N5" s="46"/>
      <c r="O5" s="46"/>
      <c r="P5" s="47">
        <v>10.5</v>
      </c>
      <c r="Q5" s="46"/>
      <c r="R5" s="46"/>
      <c r="S5" s="46"/>
    </row>
    <row r="6">
      <c r="A6" s="47"/>
      <c r="B6" s="47" t="s">
        <v>275</v>
      </c>
      <c r="C6" s="47" t="s">
        <v>30</v>
      </c>
      <c r="D6" s="48">
        <f t="shared" si="1"/>
        <v>1.1737968</v>
      </c>
      <c r="E6" s="47" t="s">
        <v>264</v>
      </c>
      <c r="F6" s="47" t="s">
        <v>265</v>
      </c>
      <c r="G6" s="49">
        <v>440.0</v>
      </c>
      <c r="H6" s="47" t="s">
        <v>270</v>
      </c>
      <c r="I6" s="47">
        <v>2013.0</v>
      </c>
      <c r="J6" s="46">
        <v>0.0026677199999999997</v>
      </c>
      <c r="K6" s="47" t="s">
        <v>271</v>
      </c>
      <c r="L6" s="50" t="s">
        <v>276</v>
      </c>
      <c r="M6" s="47" t="s">
        <v>277</v>
      </c>
      <c r="N6" s="47" t="s">
        <v>278</v>
      </c>
      <c r="O6" s="46"/>
      <c r="P6" s="47">
        <v>10.8</v>
      </c>
      <c r="Q6" s="46"/>
      <c r="R6" s="46"/>
      <c r="S6" s="46"/>
    </row>
    <row r="7">
      <c r="A7" s="47"/>
      <c r="B7" s="47" t="s">
        <v>279</v>
      </c>
      <c r="C7" s="47" t="s">
        <v>30</v>
      </c>
      <c r="D7" s="48">
        <f t="shared" si="1"/>
        <v>2.31824868</v>
      </c>
      <c r="E7" s="47" t="s">
        <v>264</v>
      </c>
      <c r="F7" s="47" t="s">
        <v>265</v>
      </c>
      <c r="G7" s="49">
        <v>869.0</v>
      </c>
      <c r="H7" s="47" t="s">
        <v>266</v>
      </c>
      <c r="I7" s="46"/>
      <c r="J7" s="46">
        <v>0.0026677199999999997</v>
      </c>
      <c r="K7" s="47" t="s">
        <v>271</v>
      </c>
      <c r="L7" s="50" t="s">
        <v>276</v>
      </c>
      <c r="M7" s="47" t="s">
        <v>277</v>
      </c>
      <c r="N7" s="47" t="s">
        <v>280</v>
      </c>
      <c r="O7" s="46"/>
      <c r="P7" s="47">
        <v>11.8</v>
      </c>
      <c r="Q7" s="46"/>
      <c r="R7" s="46"/>
      <c r="S7" s="46"/>
    </row>
    <row r="8">
      <c r="A8" s="47"/>
      <c r="B8" s="47" t="s">
        <v>281</v>
      </c>
      <c r="C8" s="47" t="s">
        <v>30</v>
      </c>
      <c r="D8" s="48">
        <f t="shared" si="1"/>
        <v>1.000395</v>
      </c>
      <c r="E8" s="47" t="s">
        <v>264</v>
      </c>
      <c r="F8" s="47" t="s">
        <v>265</v>
      </c>
      <c r="G8" s="49">
        <v>375.0</v>
      </c>
      <c r="H8" s="47" t="s">
        <v>266</v>
      </c>
      <c r="I8" s="46"/>
      <c r="J8" s="46">
        <v>0.0026677199999999997</v>
      </c>
      <c r="K8" s="47" t="s">
        <v>271</v>
      </c>
      <c r="L8" s="45" t="s">
        <v>268</v>
      </c>
      <c r="M8" s="46"/>
      <c r="N8" s="46"/>
      <c r="O8" s="46"/>
      <c r="P8" s="47">
        <v>14.0</v>
      </c>
      <c r="Q8" s="46"/>
      <c r="R8" s="46"/>
      <c r="S8" s="46"/>
    </row>
    <row r="9">
      <c r="A9" s="41"/>
      <c r="B9" s="41" t="s">
        <v>282</v>
      </c>
      <c r="C9" s="41" t="s">
        <v>30</v>
      </c>
      <c r="D9" s="42">
        <f t="shared" si="1"/>
        <v>2.18219496</v>
      </c>
      <c r="E9" s="41" t="s">
        <v>264</v>
      </c>
      <c r="F9" s="41" t="s">
        <v>265</v>
      </c>
      <c r="G9" s="43">
        <v>818.0</v>
      </c>
      <c r="H9" s="41" t="s">
        <v>266</v>
      </c>
      <c r="I9" s="44"/>
      <c r="J9" s="44">
        <v>0.0026677199999999997</v>
      </c>
      <c r="K9" s="41" t="s">
        <v>271</v>
      </c>
      <c r="L9" s="45" t="s">
        <v>268</v>
      </c>
      <c r="M9" s="44"/>
      <c r="N9" s="44"/>
      <c r="O9" s="44"/>
      <c r="P9" s="41">
        <v>17.1</v>
      </c>
      <c r="Q9" s="44"/>
      <c r="R9" s="44"/>
      <c r="S9" s="46"/>
    </row>
    <row r="10">
      <c r="A10" s="47"/>
      <c r="B10" s="47" t="s">
        <v>283</v>
      </c>
      <c r="C10" s="47" t="s">
        <v>30</v>
      </c>
      <c r="D10" s="48">
        <f t="shared" si="1"/>
        <v>3.0513672</v>
      </c>
      <c r="E10" s="47" t="s">
        <v>264</v>
      </c>
      <c r="F10" s="47" t="s">
        <v>265</v>
      </c>
      <c r="G10" s="49">
        <v>1680.0</v>
      </c>
      <c r="H10" s="47" t="s">
        <v>270</v>
      </c>
      <c r="I10" s="46"/>
      <c r="J10" s="46">
        <v>0.0018162899999999997</v>
      </c>
      <c r="K10" s="47" t="s">
        <v>267</v>
      </c>
      <c r="L10" s="45" t="s">
        <v>268</v>
      </c>
      <c r="M10" s="46"/>
      <c r="N10" s="46"/>
      <c r="O10" s="46"/>
      <c r="P10" s="47">
        <v>28.0</v>
      </c>
      <c r="Q10" s="46"/>
      <c r="R10" s="46"/>
      <c r="S10" s="46"/>
    </row>
    <row r="11">
      <c r="A11" s="47"/>
      <c r="B11" s="47" t="s">
        <v>284</v>
      </c>
      <c r="C11" s="47" t="s">
        <v>30</v>
      </c>
      <c r="D11" s="48">
        <f t="shared" si="1"/>
        <v>1.13003484</v>
      </c>
      <c r="E11" s="47" t="s">
        <v>264</v>
      </c>
      <c r="F11" s="51" t="s">
        <v>265</v>
      </c>
      <c r="G11" s="49">
        <v>463.0</v>
      </c>
      <c r="H11" s="47" t="s">
        <v>266</v>
      </c>
      <c r="I11" s="47">
        <v>2013.0</v>
      </c>
      <c r="J11" s="46">
        <v>0.0024406799999999998</v>
      </c>
      <c r="K11" s="47" t="s">
        <v>285</v>
      </c>
      <c r="L11" s="45" t="s">
        <v>268</v>
      </c>
      <c r="M11" s="46"/>
      <c r="N11" s="47" t="s">
        <v>286</v>
      </c>
      <c r="O11" s="46"/>
      <c r="P11" s="51" t="s">
        <v>287</v>
      </c>
      <c r="Q11" s="46"/>
      <c r="R11" s="46"/>
      <c r="S11" s="46"/>
    </row>
    <row r="12">
      <c r="A12" s="52" t="s">
        <v>28</v>
      </c>
      <c r="B12" s="53" t="s">
        <v>288</v>
      </c>
      <c r="C12" s="53" t="s">
        <v>30</v>
      </c>
      <c r="D12" s="54">
        <f t="shared" si="1"/>
        <v>4.56446892</v>
      </c>
      <c r="E12" s="51" t="s">
        <v>264</v>
      </c>
      <c r="F12" s="53" t="s">
        <v>289</v>
      </c>
      <c r="G12" s="55">
        <v>1711.0</v>
      </c>
      <c r="H12" s="53" t="s">
        <v>270</v>
      </c>
      <c r="I12" s="46"/>
      <c r="J12" s="56">
        <v>0.0026677199999999997</v>
      </c>
      <c r="K12" s="53" t="s">
        <v>271</v>
      </c>
      <c r="L12" s="57" t="s">
        <v>268</v>
      </c>
      <c r="M12" s="46"/>
      <c r="N12" s="53"/>
      <c r="O12" s="53"/>
      <c r="P12" s="51">
        <v>0.0</v>
      </c>
      <c r="Q12" s="51">
        <v>2019.0</v>
      </c>
      <c r="R12" s="58"/>
      <c r="S12" s="46"/>
    </row>
    <row r="13">
      <c r="A13" s="52" t="s">
        <v>28</v>
      </c>
      <c r="B13" s="53" t="s">
        <v>290</v>
      </c>
      <c r="C13" s="53" t="s">
        <v>30</v>
      </c>
      <c r="D13" s="54">
        <f t="shared" si="1"/>
        <v>2.66772</v>
      </c>
      <c r="E13" s="51" t="s">
        <v>264</v>
      </c>
      <c r="F13" s="53" t="s">
        <v>289</v>
      </c>
      <c r="G13" s="55">
        <v>1000.0</v>
      </c>
      <c r="H13" s="53" t="s">
        <v>270</v>
      </c>
      <c r="I13" s="46"/>
      <c r="J13" s="56">
        <v>0.0026677199999999997</v>
      </c>
      <c r="K13" s="53" t="s">
        <v>271</v>
      </c>
      <c r="L13" s="57" t="s">
        <v>268</v>
      </c>
      <c r="M13" s="46"/>
      <c r="N13" s="53"/>
      <c r="O13" s="53"/>
      <c r="P13" s="51">
        <v>0.0</v>
      </c>
      <c r="Q13" s="51">
        <v>2019.0</v>
      </c>
      <c r="R13" s="46"/>
      <c r="S13" s="46"/>
    </row>
    <row r="14">
      <c r="A14" s="52" t="s">
        <v>28</v>
      </c>
      <c r="B14" s="59" t="s">
        <v>291</v>
      </c>
      <c r="C14" s="59" t="s">
        <v>30</v>
      </c>
      <c r="D14" s="60">
        <f t="shared" si="1"/>
        <v>2.542806</v>
      </c>
      <c r="E14" s="51" t="s">
        <v>264</v>
      </c>
      <c r="F14" s="59" t="s">
        <v>289</v>
      </c>
      <c r="G14" s="61">
        <v>1400.0</v>
      </c>
      <c r="H14" s="59" t="s">
        <v>266</v>
      </c>
      <c r="I14" s="46"/>
      <c r="J14" s="62">
        <v>0.0018162899999999997</v>
      </c>
      <c r="K14" s="59" t="s">
        <v>267</v>
      </c>
      <c r="L14" s="57" t="s">
        <v>268</v>
      </c>
      <c r="M14" s="46"/>
      <c r="N14" s="59"/>
      <c r="O14" s="59"/>
      <c r="P14" s="51">
        <v>0.0</v>
      </c>
      <c r="Q14" s="51">
        <v>2019.0</v>
      </c>
      <c r="R14" s="46"/>
      <c r="S14" s="46"/>
    </row>
    <row r="15">
      <c r="A15" s="52" t="s">
        <v>28</v>
      </c>
      <c r="B15" s="53" t="s">
        <v>292</v>
      </c>
      <c r="C15" s="53" t="s">
        <v>30</v>
      </c>
      <c r="D15" s="54">
        <f t="shared" si="1"/>
        <v>2.1068964</v>
      </c>
      <c r="E15" s="51" t="s">
        <v>264</v>
      </c>
      <c r="F15" s="53" t="s">
        <v>289</v>
      </c>
      <c r="G15" s="55">
        <v>1160.0</v>
      </c>
      <c r="H15" s="53" t="s">
        <v>266</v>
      </c>
      <c r="I15" s="46"/>
      <c r="J15" s="56">
        <v>0.0018162899999999997</v>
      </c>
      <c r="K15" s="53" t="s">
        <v>267</v>
      </c>
      <c r="L15" s="57" t="s">
        <v>268</v>
      </c>
      <c r="M15" s="46"/>
      <c r="N15" s="53"/>
      <c r="O15" s="53"/>
      <c r="P15" s="51">
        <v>0.0</v>
      </c>
      <c r="Q15" s="51">
        <v>2019.0</v>
      </c>
      <c r="R15" s="46"/>
      <c r="S15" s="46"/>
    </row>
    <row r="16">
      <c r="A16" s="52" t="s">
        <v>28</v>
      </c>
      <c r="B16" s="53" t="s">
        <v>293</v>
      </c>
      <c r="C16" s="53" t="s">
        <v>30</v>
      </c>
      <c r="D16" s="54">
        <f t="shared" si="1"/>
        <v>2.03280264</v>
      </c>
      <c r="E16" s="51" t="s">
        <v>264</v>
      </c>
      <c r="F16" s="53" t="s">
        <v>289</v>
      </c>
      <c r="G16" s="55">
        <v>762.0</v>
      </c>
      <c r="H16" s="53" t="s">
        <v>270</v>
      </c>
      <c r="I16" s="46"/>
      <c r="J16" s="56">
        <v>0.0026677199999999997</v>
      </c>
      <c r="K16" s="53" t="s">
        <v>271</v>
      </c>
      <c r="L16" s="57" t="s">
        <v>268</v>
      </c>
      <c r="M16" s="46"/>
      <c r="N16" s="53"/>
      <c r="O16" s="53"/>
      <c r="P16" s="51">
        <v>0.0</v>
      </c>
      <c r="Q16" s="51">
        <v>2019.0</v>
      </c>
      <c r="R16" s="46"/>
      <c r="S16" s="46"/>
    </row>
    <row r="17">
      <c r="A17" s="52" t="s">
        <v>28</v>
      </c>
      <c r="B17" s="53" t="s">
        <v>294</v>
      </c>
      <c r="C17" s="53" t="s">
        <v>30</v>
      </c>
      <c r="D17" s="54">
        <f t="shared" si="1"/>
        <v>1.867404</v>
      </c>
      <c r="E17" s="51" t="s">
        <v>264</v>
      </c>
      <c r="F17" s="53" t="s">
        <v>289</v>
      </c>
      <c r="G17" s="55">
        <v>700.0</v>
      </c>
      <c r="H17" s="53" t="s">
        <v>266</v>
      </c>
      <c r="I17" s="46"/>
      <c r="J17" s="56">
        <v>0.0026677199999999997</v>
      </c>
      <c r="K17" s="53" t="s">
        <v>271</v>
      </c>
      <c r="L17" s="57" t="s">
        <v>268</v>
      </c>
      <c r="M17" s="46"/>
      <c r="N17" s="53"/>
      <c r="O17" s="53"/>
      <c r="P17" s="51">
        <v>0.0</v>
      </c>
      <c r="Q17" s="51">
        <v>2019.0</v>
      </c>
      <c r="R17" s="46"/>
      <c r="S17" s="46"/>
    </row>
    <row r="18">
      <c r="A18" s="52" t="s">
        <v>28</v>
      </c>
      <c r="B18" s="59" t="s">
        <v>295</v>
      </c>
      <c r="C18" s="59" t="s">
        <v>30</v>
      </c>
      <c r="D18" s="60">
        <f t="shared" si="1"/>
        <v>1.81629</v>
      </c>
      <c r="E18" s="51" t="s">
        <v>264</v>
      </c>
      <c r="F18" s="59" t="s">
        <v>289</v>
      </c>
      <c r="G18" s="61">
        <v>1000.0</v>
      </c>
      <c r="H18" s="59" t="s">
        <v>266</v>
      </c>
      <c r="I18" s="46"/>
      <c r="J18" s="62">
        <v>0.0018162899999999997</v>
      </c>
      <c r="K18" s="59" t="s">
        <v>267</v>
      </c>
      <c r="L18" s="57" t="s">
        <v>268</v>
      </c>
      <c r="M18" s="46"/>
      <c r="N18" s="59"/>
      <c r="O18" s="59"/>
      <c r="P18" s="51">
        <v>0.0</v>
      </c>
      <c r="Q18" s="51">
        <v>2019.0</v>
      </c>
      <c r="R18" s="46"/>
      <c r="S18" s="46"/>
    </row>
    <row r="19">
      <c r="A19" s="52" t="s">
        <v>28</v>
      </c>
      <c r="B19" s="53" t="s">
        <v>296</v>
      </c>
      <c r="C19" s="53" t="s">
        <v>30</v>
      </c>
      <c r="D19" s="54">
        <f t="shared" si="1"/>
        <v>1.68599904</v>
      </c>
      <c r="E19" s="51" t="s">
        <v>264</v>
      </c>
      <c r="F19" s="53" t="s">
        <v>289</v>
      </c>
      <c r="G19" s="55">
        <v>632.0</v>
      </c>
      <c r="H19" s="53" t="s">
        <v>270</v>
      </c>
      <c r="I19" s="46"/>
      <c r="J19" s="56">
        <v>0.0026677199999999997</v>
      </c>
      <c r="K19" s="53" t="s">
        <v>271</v>
      </c>
      <c r="L19" s="57" t="s">
        <v>268</v>
      </c>
      <c r="M19" s="46"/>
      <c r="N19" s="53"/>
      <c r="O19" s="53"/>
      <c r="P19" s="51">
        <v>0.0</v>
      </c>
      <c r="Q19" s="51">
        <v>2019.0</v>
      </c>
      <c r="R19" s="46"/>
      <c r="S19" s="46"/>
    </row>
    <row r="20">
      <c r="A20" s="52" t="s">
        <v>28</v>
      </c>
      <c r="B20" s="53" t="s">
        <v>297</v>
      </c>
      <c r="C20" s="53" t="s">
        <v>30</v>
      </c>
      <c r="D20" s="54">
        <f t="shared" si="1"/>
        <v>1.37120808</v>
      </c>
      <c r="E20" s="51" t="s">
        <v>264</v>
      </c>
      <c r="F20" s="53" t="s">
        <v>289</v>
      </c>
      <c r="G20" s="55">
        <v>514.0</v>
      </c>
      <c r="H20" s="53" t="s">
        <v>266</v>
      </c>
      <c r="I20" s="46"/>
      <c r="J20" s="56">
        <v>0.0026677199999999997</v>
      </c>
      <c r="K20" s="53" t="s">
        <v>271</v>
      </c>
      <c r="L20" s="57" t="s">
        <v>268</v>
      </c>
      <c r="M20" s="46"/>
      <c r="N20" s="53"/>
      <c r="O20" s="53"/>
      <c r="P20" s="51">
        <v>0.0</v>
      </c>
      <c r="Q20" s="51">
        <v>2019.0</v>
      </c>
      <c r="R20" s="46"/>
      <c r="S20" s="46"/>
    </row>
    <row r="21">
      <c r="A21" s="52" t="s">
        <v>28</v>
      </c>
      <c r="B21" s="53" t="s">
        <v>298</v>
      </c>
      <c r="C21" s="53" t="s">
        <v>30</v>
      </c>
      <c r="D21" s="54">
        <f t="shared" si="1"/>
        <v>1.33919544</v>
      </c>
      <c r="E21" s="51" t="s">
        <v>264</v>
      </c>
      <c r="F21" s="53" t="s">
        <v>289</v>
      </c>
      <c r="G21" s="55">
        <v>502.0</v>
      </c>
      <c r="H21" s="53" t="s">
        <v>266</v>
      </c>
      <c r="I21" s="46"/>
      <c r="J21" s="56">
        <v>0.0026677199999999997</v>
      </c>
      <c r="K21" s="53" t="s">
        <v>271</v>
      </c>
      <c r="L21" s="57" t="s">
        <v>268</v>
      </c>
      <c r="M21" s="46"/>
      <c r="N21" s="53"/>
      <c r="O21" s="53"/>
      <c r="P21" s="51">
        <v>0.0</v>
      </c>
      <c r="Q21" s="51">
        <v>2019.0</v>
      </c>
      <c r="R21" s="46"/>
      <c r="S21" s="46"/>
    </row>
    <row r="22">
      <c r="A22" s="52" t="s">
        <v>28</v>
      </c>
      <c r="B22" s="53" t="s">
        <v>299</v>
      </c>
      <c r="C22" s="53" t="s">
        <v>300</v>
      </c>
      <c r="D22" s="54">
        <f t="shared" si="1"/>
        <v>1.39606896</v>
      </c>
      <c r="E22" s="51" t="s">
        <v>264</v>
      </c>
      <c r="F22" s="53" t="s">
        <v>289</v>
      </c>
      <c r="G22" s="55">
        <v>572.0</v>
      </c>
      <c r="H22" s="53" t="s">
        <v>266</v>
      </c>
      <c r="I22" s="53"/>
      <c r="J22" s="56">
        <v>0.0024406799999999998</v>
      </c>
      <c r="K22" s="53" t="s">
        <v>274</v>
      </c>
      <c r="L22" s="57" t="s">
        <v>268</v>
      </c>
      <c r="M22" s="53"/>
      <c r="N22" s="53"/>
      <c r="O22" s="46"/>
      <c r="P22" s="51">
        <v>0.0</v>
      </c>
      <c r="Q22" s="51">
        <v>2019.0</v>
      </c>
      <c r="R22" s="46"/>
      <c r="S22" s="46"/>
    </row>
    <row r="23">
      <c r="A23" s="52" t="s">
        <v>28</v>
      </c>
      <c r="B23" s="53" t="s">
        <v>301</v>
      </c>
      <c r="C23" s="53" t="s">
        <v>302</v>
      </c>
      <c r="D23" s="54">
        <f t="shared" si="1"/>
        <v>2.179548</v>
      </c>
      <c r="E23" s="51" t="s">
        <v>264</v>
      </c>
      <c r="F23" s="53" t="s">
        <v>289</v>
      </c>
      <c r="G23" s="55">
        <v>1200.0</v>
      </c>
      <c r="H23" s="53" t="s">
        <v>270</v>
      </c>
      <c r="I23" s="46"/>
      <c r="J23" s="56">
        <v>0.0018162899999999997</v>
      </c>
      <c r="K23" s="53" t="s">
        <v>267</v>
      </c>
      <c r="L23" s="57" t="s">
        <v>268</v>
      </c>
      <c r="M23" s="46"/>
      <c r="N23" s="53"/>
      <c r="O23" s="53"/>
      <c r="P23" s="51">
        <v>0.0</v>
      </c>
      <c r="Q23" s="51">
        <v>2019.0</v>
      </c>
      <c r="R23" s="46"/>
      <c r="S23" s="46"/>
    </row>
    <row r="24">
      <c r="A24" s="47"/>
      <c r="B24" s="47" t="s">
        <v>303</v>
      </c>
      <c r="C24" s="47" t="s">
        <v>304</v>
      </c>
      <c r="D24" s="48">
        <f t="shared" si="1"/>
        <v>2.5191824</v>
      </c>
      <c r="E24" s="47" t="s">
        <v>264</v>
      </c>
      <c r="F24" s="47" t="s">
        <v>265</v>
      </c>
      <c r="G24" s="49">
        <v>2096.0</v>
      </c>
      <c r="H24" s="47" t="s">
        <v>266</v>
      </c>
      <c r="I24" s="46"/>
      <c r="J24" s="46">
        <v>0.0012019</v>
      </c>
      <c r="K24" s="47" t="s">
        <v>305</v>
      </c>
      <c r="L24" s="45" t="s">
        <v>268</v>
      </c>
      <c r="M24" s="46"/>
      <c r="N24" s="46"/>
      <c r="O24" s="46"/>
      <c r="P24" s="47">
        <v>28.0</v>
      </c>
      <c r="Q24" s="46"/>
      <c r="R24" s="46"/>
      <c r="S24" s="46"/>
    </row>
    <row r="25">
      <c r="A25" s="63"/>
      <c r="B25" s="63" t="s">
        <v>306</v>
      </c>
      <c r="C25" s="63" t="s">
        <v>49</v>
      </c>
      <c r="D25" s="64">
        <f t="shared" si="1"/>
        <v>1.034808588</v>
      </c>
      <c r="E25" s="63" t="s">
        <v>264</v>
      </c>
      <c r="F25" s="47" t="s">
        <v>265</v>
      </c>
      <c r="G25" s="65">
        <v>387.9</v>
      </c>
      <c r="H25" s="66" t="s">
        <v>307</v>
      </c>
      <c r="J25" s="62">
        <v>0.0026677199999999997</v>
      </c>
      <c r="K25" s="67" t="s">
        <v>308</v>
      </c>
      <c r="L25" s="68" t="s">
        <v>309</v>
      </c>
      <c r="M25" s="69">
        <v>6.0</v>
      </c>
      <c r="N25" s="70" t="s">
        <v>310</v>
      </c>
      <c r="P25" s="71">
        <v>8.15</v>
      </c>
      <c r="Q25" s="69">
        <v>2019.0</v>
      </c>
      <c r="R25" s="70"/>
      <c r="S25" s="72" t="s">
        <v>311</v>
      </c>
    </row>
    <row r="26">
      <c r="A26" s="52" t="s">
        <v>28</v>
      </c>
      <c r="B26" s="53" t="s">
        <v>312</v>
      </c>
      <c r="C26" s="53" t="s">
        <v>49</v>
      </c>
      <c r="D26" s="54">
        <f t="shared" si="1"/>
        <v>8.4833496</v>
      </c>
      <c r="E26" s="51" t="s">
        <v>264</v>
      </c>
      <c r="F26" s="53" t="s">
        <v>289</v>
      </c>
      <c r="G26" s="55">
        <v>3180.0</v>
      </c>
      <c r="H26" s="53" t="s">
        <v>266</v>
      </c>
      <c r="I26" s="46"/>
      <c r="J26" s="56">
        <v>0.0026677199999999997</v>
      </c>
      <c r="K26" s="53" t="s">
        <v>271</v>
      </c>
      <c r="L26" s="57" t="s">
        <v>268</v>
      </c>
      <c r="M26" s="46"/>
      <c r="N26" s="53"/>
      <c r="O26" s="53"/>
      <c r="P26" s="51">
        <v>0.0</v>
      </c>
      <c r="Q26" s="51">
        <v>2019.0</v>
      </c>
      <c r="R26" s="46"/>
      <c r="S26" s="46"/>
    </row>
    <row r="27">
      <c r="A27" s="52" t="s">
        <v>28</v>
      </c>
      <c r="B27" s="59" t="s">
        <v>313</v>
      </c>
      <c r="C27" s="59" t="s">
        <v>49</v>
      </c>
      <c r="D27" s="60">
        <f t="shared" si="1"/>
        <v>2.0808216</v>
      </c>
      <c r="E27" s="51" t="s">
        <v>264</v>
      </c>
      <c r="F27" s="59" t="s">
        <v>289</v>
      </c>
      <c r="G27" s="61">
        <v>780.0</v>
      </c>
      <c r="H27" s="59" t="s">
        <v>270</v>
      </c>
      <c r="I27" s="46"/>
      <c r="J27" s="62">
        <v>0.0026677199999999997</v>
      </c>
      <c r="K27" s="59" t="s">
        <v>271</v>
      </c>
      <c r="L27" s="57" t="s">
        <v>268</v>
      </c>
      <c r="M27" s="46"/>
      <c r="N27" s="59"/>
      <c r="O27" s="59"/>
      <c r="P27" s="51">
        <v>0.0</v>
      </c>
      <c r="Q27" s="51">
        <v>2019.0</v>
      </c>
      <c r="R27" s="46"/>
      <c r="S27" s="46"/>
    </row>
    <row r="28">
      <c r="A28" s="47"/>
      <c r="B28" s="47" t="s">
        <v>314</v>
      </c>
      <c r="C28" s="47" t="s">
        <v>59</v>
      </c>
      <c r="D28" s="48">
        <f t="shared" si="1"/>
        <v>1.82806932</v>
      </c>
      <c r="E28" s="47" t="s">
        <v>264</v>
      </c>
      <c r="F28" s="47" t="s">
        <v>265</v>
      </c>
      <c r="G28" s="49">
        <v>749.0</v>
      </c>
      <c r="H28" s="47" t="s">
        <v>266</v>
      </c>
      <c r="I28" s="46"/>
      <c r="J28" s="46">
        <v>0.0024406799999999998</v>
      </c>
      <c r="K28" s="47" t="s">
        <v>274</v>
      </c>
      <c r="L28" s="45" t="s">
        <v>268</v>
      </c>
      <c r="M28" s="46"/>
      <c r="N28" s="46"/>
      <c r="O28" s="46"/>
      <c r="P28" s="47">
        <v>5.0</v>
      </c>
      <c r="Q28" s="46"/>
      <c r="R28" s="46"/>
      <c r="S28" s="46"/>
    </row>
    <row r="29">
      <c r="A29" s="47"/>
      <c r="B29" s="47" t="s">
        <v>315</v>
      </c>
      <c r="C29" s="47" t="s">
        <v>59</v>
      </c>
      <c r="D29" s="48">
        <f t="shared" si="1"/>
        <v>1.559805723</v>
      </c>
      <c r="E29" s="47" t="s">
        <v>264</v>
      </c>
      <c r="F29" s="47" t="s">
        <v>265</v>
      </c>
      <c r="G29" s="49">
        <v>594.3</v>
      </c>
      <c r="H29" s="47" t="s">
        <v>266</v>
      </c>
      <c r="I29" s="46"/>
      <c r="J29" s="46">
        <v>0.00262461</v>
      </c>
      <c r="K29" s="47" t="s">
        <v>316</v>
      </c>
      <c r="L29" s="45" t="s">
        <v>268</v>
      </c>
      <c r="M29" s="46"/>
      <c r="N29" s="46"/>
      <c r="O29" s="46"/>
      <c r="P29" s="47">
        <v>5.0</v>
      </c>
      <c r="Q29" s="46"/>
      <c r="R29" s="46"/>
      <c r="S29" s="46"/>
    </row>
    <row r="30">
      <c r="A30" s="47"/>
      <c r="B30" s="47" t="s">
        <v>317</v>
      </c>
      <c r="C30" s="47" t="s">
        <v>59</v>
      </c>
      <c r="D30" s="48">
        <f t="shared" si="1"/>
        <v>1.428774072</v>
      </c>
      <c r="E30" s="47" t="s">
        <v>264</v>
      </c>
      <c r="F30" s="47" t="s">
        <v>265</v>
      </c>
      <c r="G30" s="49">
        <v>585.4</v>
      </c>
      <c r="H30" s="47" t="s">
        <v>266</v>
      </c>
      <c r="I30" s="46"/>
      <c r="J30" s="46">
        <v>0.0024406799999999998</v>
      </c>
      <c r="K30" s="47" t="s">
        <v>274</v>
      </c>
      <c r="L30" s="45" t="s">
        <v>268</v>
      </c>
      <c r="M30" s="46"/>
      <c r="N30" s="46"/>
      <c r="O30" s="46"/>
      <c r="P30" s="47">
        <v>5.0</v>
      </c>
      <c r="Q30" s="46"/>
      <c r="R30" s="46"/>
      <c r="S30" s="46"/>
    </row>
    <row r="31">
      <c r="A31" s="47"/>
      <c r="B31" s="47" t="s">
        <v>318</v>
      </c>
      <c r="C31" s="47" t="s">
        <v>59</v>
      </c>
      <c r="D31" s="48">
        <f t="shared" si="1"/>
        <v>1.38630624</v>
      </c>
      <c r="E31" s="47" t="s">
        <v>264</v>
      </c>
      <c r="F31" s="47" t="s">
        <v>265</v>
      </c>
      <c r="G31" s="49">
        <v>568.0</v>
      </c>
      <c r="H31" s="47" t="s">
        <v>266</v>
      </c>
      <c r="I31" s="46"/>
      <c r="J31" s="46">
        <v>0.0024406799999999998</v>
      </c>
      <c r="K31" s="47" t="s">
        <v>274</v>
      </c>
      <c r="L31" s="45" t="s">
        <v>268</v>
      </c>
      <c r="M31" s="46"/>
      <c r="N31" s="46"/>
      <c r="O31" s="46"/>
      <c r="P31" s="47">
        <v>5.0</v>
      </c>
      <c r="Q31" s="46"/>
      <c r="R31" s="46"/>
      <c r="S31" s="46"/>
    </row>
    <row r="32">
      <c r="A32" s="47"/>
      <c r="B32" s="47" t="s">
        <v>319</v>
      </c>
      <c r="C32" s="47" t="s">
        <v>59</v>
      </c>
      <c r="D32" s="48">
        <f t="shared" si="1"/>
        <v>1.1959332</v>
      </c>
      <c r="E32" s="47" t="s">
        <v>264</v>
      </c>
      <c r="F32" s="47" t="s">
        <v>265</v>
      </c>
      <c r="G32" s="49">
        <v>490.0</v>
      </c>
      <c r="H32" s="47" t="s">
        <v>266</v>
      </c>
      <c r="I32" s="46"/>
      <c r="J32" s="46">
        <v>0.0024406799999999998</v>
      </c>
      <c r="K32" s="47" t="s">
        <v>274</v>
      </c>
      <c r="L32" s="45" t="s">
        <v>268</v>
      </c>
      <c r="M32" s="46"/>
      <c r="N32" s="46"/>
      <c r="O32" s="46"/>
      <c r="P32" s="47">
        <v>5.0</v>
      </c>
      <c r="Q32" s="46"/>
      <c r="R32" s="46"/>
      <c r="S32" s="46"/>
    </row>
    <row r="33">
      <c r="A33" s="41"/>
      <c r="B33" s="41" t="s">
        <v>320</v>
      </c>
      <c r="C33" s="41" t="s">
        <v>59</v>
      </c>
      <c r="D33" s="42">
        <f t="shared" si="1"/>
        <v>1.1471196</v>
      </c>
      <c r="E33" s="41" t="s">
        <v>264</v>
      </c>
      <c r="F33" s="41" t="s">
        <v>265</v>
      </c>
      <c r="G33" s="43">
        <v>470.0</v>
      </c>
      <c r="H33" s="41" t="s">
        <v>266</v>
      </c>
      <c r="I33" s="44"/>
      <c r="J33" s="44">
        <v>0.0024406799999999998</v>
      </c>
      <c r="K33" s="41" t="s">
        <v>274</v>
      </c>
      <c r="L33" s="45" t="s">
        <v>268</v>
      </c>
      <c r="M33" s="44"/>
      <c r="N33" s="44"/>
      <c r="O33" s="44"/>
      <c r="P33" s="41">
        <v>5.0</v>
      </c>
      <c r="Q33" s="44"/>
      <c r="R33" s="44"/>
      <c r="S33" s="46"/>
    </row>
    <row r="34">
      <c r="A34" s="47"/>
      <c r="B34" s="47" t="s">
        <v>321</v>
      </c>
      <c r="C34" s="47" t="s">
        <v>59</v>
      </c>
      <c r="D34" s="48">
        <f t="shared" si="1"/>
        <v>1.1471196</v>
      </c>
      <c r="E34" s="47" t="s">
        <v>264</v>
      </c>
      <c r="F34" s="47" t="s">
        <v>265</v>
      </c>
      <c r="G34" s="49">
        <v>470.0</v>
      </c>
      <c r="H34" s="47" t="s">
        <v>266</v>
      </c>
      <c r="I34" s="46"/>
      <c r="J34" s="46">
        <v>0.0024406799999999998</v>
      </c>
      <c r="K34" s="47" t="s">
        <v>274</v>
      </c>
      <c r="L34" s="45" t="s">
        <v>268</v>
      </c>
      <c r="M34" s="46"/>
      <c r="N34" s="46"/>
      <c r="O34" s="46"/>
      <c r="P34" s="47">
        <v>5.0</v>
      </c>
      <c r="Q34" s="46"/>
      <c r="R34" s="46"/>
      <c r="S34" s="46"/>
    </row>
    <row r="35">
      <c r="A35" s="47"/>
      <c r="B35" s="47" t="s">
        <v>322</v>
      </c>
      <c r="C35" s="47" t="s">
        <v>59</v>
      </c>
      <c r="D35" s="48">
        <f t="shared" si="1"/>
        <v>1.07878056</v>
      </c>
      <c r="E35" s="47" t="s">
        <v>264</v>
      </c>
      <c r="F35" s="47" t="s">
        <v>265</v>
      </c>
      <c r="G35" s="49">
        <v>442.0</v>
      </c>
      <c r="H35" s="47" t="s">
        <v>266</v>
      </c>
      <c r="I35" s="46"/>
      <c r="J35" s="46">
        <v>0.0024406799999999998</v>
      </c>
      <c r="K35" s="47" t="s">
        <v>274</v>
      </c>
      <c r="L35" s="45" t="s">
        <v>268</v>
      </c>
      <c r="M35" s="46"/>
      <c r="N35" s="46"/>
      <c r="O35" s="46"/>
      <c r="P35" s="47">
        <v>5.0</v>
      </c>
      <c r="Q35" s="46"/>
      <c r="R35" s="46"/>
      <c r="S35" s="46"/>
    </row>
    <row r="36">
      <c r="A36" s="47"/>
      <c r="B36" s="47" t="s">
        <v>323</v>
      </c>
      <c r="C36" s="47" t="s">
        <v>59</v>
      </c>
      <c r="D36" s="48">
        <f t="shared" si="1"/>
        <v>1.01906904</v>
      </c>
      <c r="E36" s="47" t="s">
        <v>264</v>
      </c>
      <c r="F36" s="47" t="s">
        <v>265</v>
      </c>
      <c r="G36" s="49">
        <v>382.0</v>
      </c>
      <c r="H36" s="47" t="s">
        <v>266</v>
      </c>
      <c r="I36" s="46"/>
      <c r="J36" s="46">
        <v>0.0026677199999999997</v>
      </c>
      <c r="K36" s="47" t="s">
        <v>271</v>
      </c>
      <c r="L36" s="45" t="s">
        <v>268</v>
      </c>
      <c r="M36" s="46"/>
      <c r="N36" s="46"/>
      <c r="O36" s="46"/>
      <c r="P36" s="47">
        <v>5.0</v>
      </c>
      <c r="Q36" s="46"/>
      <c r="R36" s="46"/>
      <c r="S36" s="46"/>
    </row>
    <row r="37">
      <c r="A37" s="47"/>
      <c r="B37" s="47" t="s">
        <v>324</v>
      </c>
      <c r="C37" s="47" t="s">
        <v>59</v>
      </c>
      <c r="D37" s="48">
        <f t="shared" si="1"/>
        <v>2.72374212</v>
      </c>
      <c r="E37" s="47" t="s">
        <v>264</v>
      </c>
      <c r="F37" s="47" t="s">
        <v>265</v>
      </c>
      <c r="G37" s="49">
        <v>1021.0</v>
      </c>
      <c r="H37" s="47" t="s">
        <v>266</v>
      </c>
      <c r="I37" s="46"/>
      <c r="J37" s="46">
        <v>0.0026677199999999997</v>
      </c>
      <c r="K37" s="47" t="s">
        <v>271</v>
      </c>
      <c r="L37" s="45" t="s">
        <v>268</v>
      </c>
      <c r="M37" s="46"/>
      <c r="N37" s="46"/>
      <c r="O37" s="46"/>
      <c r="P37" s="47">
        <v>6.0</v>
      </c>
      <c r="Q37" s="46"/>
      <c r="R37" s="46"/>
      <c r="S37" s="46"/>
    </row>
    <row r="38">
      <c r="A38" s="47"/>
      <c r="B38" s="47" t="s">
        <v>325</v>
      </c>
      <c r="C38" s="47" t="s">
        <v>59</v>
      </c>
      <c r="D38" s="48">
        <f t="shared" si="1"/>
        <v>2.58235296</v>
      </c>
      <c r="E38" s="47" t="s">
        <v>264</v>
      </c>
      <c r="F38" s="47" t="s">
        <v>265</v>
      </c>
      <c r="G38" s="49">
        <v>968.0</v>
      </c>
      <c r="H38" s="47" t="s">
        <v>266</v>
      </c>
      <c r="I38" s="46"/>
      <c r="J38" s="46">
        <v>0.0026677199999999997</v>
      </c>
      <c r="K38" s="47" t="s">
        <v>271</v>
      </c>
      <c r="L38" s="45" t="s">
        <v>268</v>
      </c>
      <c r="M38" s="46"/>
      <c r="N38" s="46"/>
      <c r="O38" s="46"/>
      <c r="P38" s="47">
        <v>6.0</v>
      </c>
      <c r="Q38" s="46"/>
      <c r="R38" s="46"/>
      <c r="S38" s="46"/>
    </row>
    <row r="39">
      <c r="A39" s="47"/>
      <c r="B39" s="47" t="s">
        <v>326</v>
      </c>
      <c r="C39" s="47" t="s">
        <v>59</v>
      </c>
      <c r="D39" s="48">
        <f t="shared" si="1"/>
        <v>1.97763419</v>
      </c>
      <c r="E39" s="47" t="s">
        <v>264</v>
      </c>
      <c r="F39" s="47" t="s">
        <v>265</v>
      </c>
      <c r="G39" s="49">
        <v>810.28</v>
      </c>
      <c r="H39" s="47" t="s">
        <v>266</v>
      </c>
      <c r="I39" s="46"/>
      <c r="J39" s="46">
        <v>0.0024406799999999998</v>
      </c>
      <c r="K39" s="47" t="s">
        <v>274</v>
      </c>
      <c r="L39" s="45" t="s">
        <v>268</v>
      </c>
      <c r="M39" s="46"/>
      <c r="N39" s="46"/>
      <c r="O39" s="46"/>
      <c r="P39" s="47">
        <v>6.0</v>
      </c>
      <c r="Q39" s="46"/>
      <c r="R39" s="46"/>
      <c r="S39" s="46"/>
    </row>
    <row r="40">
      <c r="A40" s="47"/>
      <c r="B40" s="47" t="s">
        <v>327</v>
      </c>
      <c r="C40" s="47" t="s">
        <v>59</v>
      </c>
      <c r="D40" s="48">
        <f t="shared" si="1"/>
        <v>1.68650988</v>
      </c>
      <c r="E40" s="47" t="s">
        <v>264</v>
      </c>
      <c r="F40" s="47" t="s">
        <v>265</v>
      </c>
      <c r="G40" s="49">
        <v>691.0</v>
      </c>
      <c r="H40" s="47" t="s">
        <v>266</v>
      </c>
      <c r="I40" s="46"/>
      <c r="J40" s="46">
        <v>0.0024406799999999998</v>
      </c>
      <c r="K40" s="47" t="s">
        <v>274</v>
      </c>
      <c r="L40" s="45" t="s">
        <v>268</v>
      </c>
      <c r="M40" s="46"/>
      <c r="N40" s="46"/>
      <c r="O40" s="46"/>
      <c r="P40" s="47">
        <v>6.0</v>
      </c>
      <c r="Q40" s="46"/>
      <c r="R40" s="46"/>
      <c r="S40" s="46"/>
    </row>
    <row r="41">
      <c r="A41" s="47"/>
      <c r="B41" s="47" t="s">
        <v>328</v>
      </c>
      <c r="C41" s="47" t="s">
        <v>59</v>
      </c>
      <c r="D41" s="48">
        <f t="shared" si="1"/>
        <v>1.667325</v>
      </c>
      <c r="E41" s="47" t="s">
        <v>264</v>
      </c>
      <c r="F41" s="47" t="s">
        <v>265</v>
      </c>
      <c r="G41" s="49">
        <v>625.0</v>
      </c>
      <c r="H41" s="47" t="s">
        <v>266</v>
      </c>
      <c r="I41" s="46"/>
      <c r="J41" s="46">
        <v>0.0026677199999999997</v>
      </c>
      <c r="K41" s="47" t="s">
        <v>271</v>
      </c>
      <c r="L41" s="45" t="s">
        <v>268</v>
      </c>
      <c r="M41" s="46"/>
      <c r="N41" s="46"/>
      <c r="O41" s="46"/>
      <c r="P41" s="47">
        <v>6.0</v>
      </c>
      <c r="Q41" s="46"/>
      <c r="R41" s="46"/>
      <c r="S41" s="46"/>
    </row>
    <row r="42">
      <c r="A42" s="47"/>
      <c r="B42" s="47" t="s">
        <v>329</v>
      </c>
      <c r="C42" s="47" t="s">
        <v>59</v>
      </c>
      <c r="D42" s="48">
        <f t="shared" si="1"/>
        <v>1.61328948</v>
      </c>
      <c r="E42" s="47" t="s">
        <v>264</v>
      </c>
      <c r="F42" s="47" t="s">
        <v>265</v>
      </c>
      <c r="G42" s="49">
        <v>661.0</v>
      </c>
      <c r="H42" s="47" t="s">
        <v>266</v>
      </c>
      <c r="I42" s="46"/>
      <c r="J42" s="46">
        <v>0.0024406799999999998</v>
      </c>
      <c r="K42" s="47" t="s">
        <v>274</v>
      </c>
      <c r="L42" s="45" t="s">
        <v>268</v>
      </c>
      <c r="M42" s="46"/>
      <c r="N42" s="46"/>
      <c r="O42" s="46"/>
      <c r="P42" s="47">
        <v>6.0</v>
      </c>
      <c r="Q42" s="46"/>
      <c r="R42" s="46"/>
      <c r="S42" s="46"/>
    </row>
    <row r="43">
      <c r="A43" s="47"/>
      <c r="B43" s="47" t="s">
        <v>330</v>
      </c>
      <c r="C43" s="47" t="s">
        <v>59</v>
      </c>
      <c r="D43" s="48">
        <f t="shared" si="1"/>
        <v>1.47905208</v>
      </c>
      <c r="E43" s="47" t="s">
        <v>264</v>
      </c>
      <c r="F43" s="47" t="s">
        <v>265</v>
      </c>
      <c r="G43" s="49">
        <v>606.0</v>
      </c>
      <c r="H43" s="47" t="s">
        <v>266</v>
      </c>
      <c r="I43" s="46"/>
      <c r="J43" s="46">
        <v>0.0024406799999999998</v>
      </c>
      <c r="K43" s="47" t="s">
        <v>274</v>
      </c>
      <c r="L43" s="45" t="s">
        <v>268</v>
      </c>
      <c r="M43" s="46"/>
      <c r="N43" s="46"/>
      <c r="O43" s="46"/>
      <c r="P43" s="47">
        <v>6.0</v>
      </c>
      <c r="Q43" s="46"/>
      <c r="R43" s="46"/>
      <c r="S43" s="46"/>
    </row>
    <row r="44">
      <c r="A44" s="47"/>
      <c r="B44" s="47" t="s">
        <v>331</v>
      </c>
      <c r="C44" s="47" t="s">
        <v>59</v>
      </c>
      <c r="D44" s="48">
        <f t="shared" si="1"/>
        <v>1.456378163</v>
      </c>
      <c r="E44" s="47" t="s">
        <v>264</v>
      </c>
      <c r="F44" s="47" t="s">
        <v>265</v>
      </c>
      <c r="G44" s="49">
        <v>596.71</v>
      </c>
      <c r="H44" s="47" t="s">
        <v>266</v>
      </c>
      <c r="I44" s="46"/>
      <c r="J44" s="46">
        <v>0.0024406799999999998</v>
      </c>
      <c r="K44" s="47" t="s">
        <v>274</v>
      </c>
      <c r="L44" s="45" t="s">
        <v>268</v>
      </c>
      <c r="M44" s="46"/>
      <c r="N44" s="46"/>
      <c r="O44" s="46"/>
      <c r="P44" s="47">
        <v>6.0</v>
      </c>
      <c r="Q44" s="46"/>
      <c r="R44" s="46"/>
      <c r="S44" s="46"/>
    </row>
    <row r="45">
      <c r="A45" s="47"/>
      <c r="B45" s="47" t="s">
        <v>332</v>
      </c>
      <c r="C45" s="47" t="s">
        <v>59</v>
      </c>
      <c r="D45" s="48">
        <f t="shared" si="1"/>
        <v>1.423502203</v>
      </c>
      <c r="E45" s="47" t="s">
        <v>264</v>
      </c>
      <c r="F45" s="47" t="s">
        <v>265</v>
      </c>
      <c r="G45" s="49">
        <v>583.24</v>
      </c>
      <c r="H45" s="47" t="s">
        <v>266</v>
      </c>
      <c r="I45" s="46"/>
      <c r="J45" s="46">
        <v>0.0024406799999999998</v>
      </c>
      <c r="K45" s="47" t="s">
        <v>274</v>
      </c>
      <c r="L45" s="45" t="s">
        <v>268</v>
      </c>
      <c r="M45" s="46"/>
      <c r="N45" s="46"/>
      <c r="O45" s="46"/>
      <c r="P45" s="47">
        <v>6.0</v>
      </c>
      <c r="Q45" s="46"/>
      <c r="R45" s="46"/>
      <c r="S45" s="46"/>
    </row>
    <row r="46">
      <c r="A46" s="47"/>
      <c r="B46" s="47" t="s">
        <v>333</v>
      </c>
      <c r="C46" s="47" t="s">
        <v>59</v>
      </c>
      <c r="D46" s="48">
        <f t="shared" si="1"/>
        <v>1.41071304</v>
      </c>
      <c r="E46" s="47" t="s">
        <v>264</v>
      </c>
      <c r="F46" s="47" t="s">
        <v>265</v>
      </c>
      <c r="G46" s="49">
        <v>578.0</v>
      </c>
      <c r="H46" s="47" t="s">
        <v>266</v>
      </c>
      <c r="I46" s="46"/>
      <c r="J46" s="46">
        <v>0.0024406799999999998</v>
      </c>
      <c r="K46" s="47" t="s">
        <v>274</v>
      </c>
      <c r="L46" s="45" t="s">
        <v>268</v>
      </c>
      <c r="M46" s="46"/>
      <c r="N46" s="46"/>
      <c r="O46" s="46"/>
      <c r="P46" s="47">
        <v>6.0</v>
      </c>
      <c r="Q46" s="46"/>
      <c r="R46" s="46"/>
      <c r="S46" s="46"/>
    </row>
    <row r="47">
      <c r="A47" s="47"/>
      <c r="B47" s="47" t="s">
        <v>334</v>
      </c>
      <c r="C47" s="47" t="s">
        <v>59</v>
      </c>
      <c r="D47" s="48">
        <f t="shared" si="1"/>
        <v>1.297489895</v>
      </c>
      <c r="E47" s="47" t="s">
        <v>264</v>
      </c>
      <c r="F47" s="47" t="s">
        <v>265</v>
      </c>
      <c r="G47" s="49">
        <v>531.61</v>
      </c>
      <c r="H47" s="47" t="s">
        <v>266</v>
      </c>
      <c r="I47" s="46"/>
      <c r="J47" s="46">
        <v>0.0024406799999999998</v>
      </c>
      <c r="K47" s="47" t="s">
        <v>274</v>
      </c>
      <c r="L47" s="45" t="s">
        <v>268</v>
      </c>
      <c r="M47" s="46"/>
      <c r="N47" s="46"/>
      <c r="O47" s="46"/>
      <c r="P47" s="47">
        <v>6.0</v>
      </c>
      <c r="Q47" s="46"/>
      <c r="R47" s="46"/>
      <c r="S47" s="46"/>
    </row>
    <row r="48">
      <c r="A48" s="41"/>
      <c r="B48" s="41" t="s">
        <v>335</v>
      </c>
      <c r="C48" s="41" t="s">
        <v>59</v>
      </c>
      <c r="D48" s="42">
        <f t="shared" si="1"/>
        <v>1.2935604</v>
      </c>
      <c r="E48" s="41" t="s">
        <v>264</v>
      </c>
      <c r="F48" s="41" t="s">
        <v>265</v>
      </c>
      <c r="G48" s="43">
        <v>530.0</v>
      </c>
      <c r="H48" s="41" t="s">
        <v>266</v>
      </c>
      <c r="I48" s="44"/>
      <c r="J48" s="44">
        <v>0.0024406799999999998</v>
      </c>
      <c r="K48" s="41" t="s">
        <v>274</v>
      </c>
      <c r="L48" s="45" t="s">
        <v>268</v>
      </c>
      <c r="M48" s="44"/>
      <c r="N48" s="44"/>
      <c r="O48" s="44"/>
      <c r="P48" s="41">
        <v>6.0</v>
      </c>
      <c r="Q48" s="44"/>
      <c r="R48" s="44"/>
      <c r="S48" s="46"/>
    </row>
    <row r="49">
      <c r="A49" s="41"/>
      <c r="B49" s="41" t="s">
        <v>336</v>
      </c>
      <c r="C49" s="41" t="s">
        <v>59</v>
      </c>
      <c r="D49" s="42">
        <f t="shared" si="1"/>
        <v>1.18617048</v>
      </c>
      <c r="E49" s="41" t="s">
        <v>264</v>
      </c>
      <c r="F49" s="41" t="s">
        <v>265</v>
      </c>
      <c r="G49" s="61">
        <v>486.0</v>
      </c>
      <c r="H49" s="41" t="s">
        <v>266</v>
      </c>
      <c r="I49" s="44"/>
      <c r="J49" s="44">
        <v>0.0024406799999999998</v>
      </c>
      <c r="K49" s="41" t="s">
        <v>274</v>
      </c>
      <c r="L49" s="45" t="s">
        <v>268</v>
      </c>
      <c r="M49" s="44"/>
      <c r="N49" s="44"/>
      <c r="O49" s="44"/>
      <c r="P49" s="41">
        <v>6.0</v>
      </c>
      <c r="Q49" s="44"/>
      <c r="R49" s="44"/>
      <c r="S49" s="46"/>
    </row>
    <row r="50">
      <c r="A50" s="47"/>
      <c r="B50" s="47" t="s">
        <v>337</v>
      </c>
      <c r="C50" s="47" t="s">
        <v>59</v>
      </c>
      <c r="D50" s="48">
        <f t="shared" si="1"/>
        <v>1.389697968</v>
      </c>
      <c r="E50" s="47" t="s">
        <v>264</v>
      </c>
      <c r="F50" s="47" t="s">
        <v>265</v>
      </c>
      <c r="G50" s="49">
        <v>765.13</v>
      </c>
      <c r="H50" s="47" t="s">
        <v>266</v>
      </c>
      <c r="I50" s="46"/>
      <c r="J50" s="46">
        <v>0.0018162899999999997</v>
      </c>
      <c r="K50" s="47" t="s">
        <v>267</v>
      </c>
      <c r="L50" s="45" t="s">
        <v>268</v>
      </c>
      <c r="M50" s="46"/>
      <c r="N50" s="46"/>
      <c r="O50" s="46"/>
      <c r="P50" s="47">
        <v>7.0</v>
      </c>
      <c r="Q50" s="46"/>
      <c r="R50" s="46"/>
      <c r="S50" s="46"/>
    </row>
    <row r="51">
      <c r="A51" s="41"/>
      <c r="B51" s="41" t="s">
        <v>338</v>
      </c>
      <c r="C51" s="41" t="s">
        <v>59</v>
      </c>
      <c r="D51" s="42">
        <f t="shared" si="1"/>
        <v>2.012584728</v>
      </c>
      <c r="E51" s="41" t="s">
        <v>264</v>
      </c>
      <c r="F51" s="41" t="s">
        <v>265</v>
      </c>
      <c r="G51" s="61">
        <v>824.6</v>
      </c>
      <c r="H51" s="41" t="s">
        <v>266</v>
      </c>
      <c r="I51" s="44"/>
      <c r="J51" s="44">
        <v>0.0024406799999999998</v>
      </c>
      <c r="K51" s="41" t="s">
        <v>274</v>
      </c>
      <c r="L51" s="45" t="s">
        <v>268</v>
      </c>
      <c r="M51" s="44"/>
      <c r="N51" s="44"/>
      <c r="O51" s="44"/>
      <c r="P51" s="41">
        <v>7.5</v>
      </c>
      <c r="Q51" s="44"/>
      <c r="R51" s="44"/>
      <c r="S51" s="46"/>
    </row>
    <row r="52">
      <c r="A52" s="41"/>
      <c r="B52" s="41" t="s">
        <v>339</v>
      </c>
      <c r="C52" s="41" t="s">
        <v>59</v>
      </c>
      <c r="D52" s="42">
        <f t="shared" si="1"/>
        <v>1.533939</v>
      </c>
      <c r="E52" s="41" t="s">
        <v>264</v>
      </c>
      <c r="F52" s="41" t="s">
        <v>265</v>
      </c>
      <c r="G52" s="43">
        <v>575.0</v>
      </c>
      <c r="H52" s="41" t="s">
        <v>266</v>
      </c>
      <c r="I52" s="44"/>
      <c r="J52" s="44">
        <v>0.0026677199999999997</v>
      </c>
      <c r="K52" s="41" t="s">
        <v>271</v>
      </c>
      <c r="L52" s="45" t="s">
        <v>268</v>
      </c>
      <c r="M52" s="44"/>
      <c r="N52" s="44"/>
      <c r="O52" s="44"/>
      <c r="P52" s="41">
        <v>7.5</v>
      </c>
      <c r="Q52" s="44"/>
      <c r="R52" s="44"/>
      <c r="S52" s="46"/>
    </row>
    <row r="53">
      <c r="A53" s="47"/>
      <c r="B53" s="47" t="s">
        <v>340</v>
      </c>
      <c r="C53" s="47" t="s">
        <v>59</v>
      </c>
      <c r="D53" s="48">
        <f t="shared" si="1"/>
        <v>8.97193968</v>
      </c>
      <c r="E53" s="47" t="s">
        <v>264</v>
      </c>
      <c r="F53" s="47" t="s">
        <v>265</v>
      </c>
      <c r="G53" s="49">
        <v>3676.0</v>
      </c>
      <c r="H53" s="47" t="s">
        <v>266</v>
      </c>
      <c r="I53" s="46"/>
      <c r="J53" s="46">
        <v>0.0024406799999999998</v>
      </c>
      <c r="K53" s="47" t="s">
        <v>274</v>
      </c>
      <c r="L53" s="45" t="s">
        <v>268</v>
      </c>
      <c r="M53" s="46"/>
      <c r="N53" s="46"/>
      <c r="O53" s="46"/>
      <c r="P53" s="47">
        <v>8.0</v>
      </c>
      <c r="Q53" s="46"/>
      <c r="R53" s="46"/>
      <c r="S53" s="46"/>
    </row>
    <row r="54">
      <c r="A54" s="47"/>
      <c r="B54" s="47" t="s">
        <v>341</v>
      </c>
      <c r="C54" s="47" t="s">
        <v>59</v>
      </c>
      <c r="D54" s="48">
        <f t="shared" si="1"/>
        <v>2.899771908</v>
      </c>
      <c r="E54" s="47" t="s">
        <v>264</v>
      </c>
      <c r="F54" s="47" t="s">
        <v>265</v>
      </c>
      <c r="G54" s="49">
        <v>1188.1</v>
      </c>
      <c r="H54" s="47" t="s">
        <v>266</v>
      </c>
      <c r="I54" s="46"/>
      <c r="J54" s="46">
        <v>0.0024406799999999998</v>
      </c>
      <c r="K54" s="47" t="s">
        <v>274</v>
      </c>
      <c r="L54" s="45" t="s">
        <v>268</v>
      </c>
      <c r="M54" s="46"/>
      <c r="N54" s="46"/>
      <c r="O54" s="46"/>
      <c r="P54" s="47">
        <v>8.0</v>
      </c>
      <c r="Q54" s="46"/>
      <c r="R54" s="46"/>
      <c r="S54" s="46"/>
    </row>
    <row r="55">
      <c r="A55" s="47"/>
      <c r="B55" s="47" t="s">
        <v>342</v>
      </c>
      <c r="C55" s="47" t="s">
        <v>59</v>
      </c>
      <c r="D55" s="48">
        <f t="shared" si="1"/>
        <v>1.87688292</v>
      </c>
      <c r="E55" s="47" t="s">
        <v>264</v>
      </c>
      <c r="F55" s="47" t="s">
        <v>265</v>
      </c>
      <c r="G55" s="49">
        <v>769.0</v>
      </c>
      <c r="H55" s="47" t="s">
        <v>266</v>
      </c>
      <c r="I55" s="46"/>
      <c r="J55" s="46">
        <v>0.0024406799999999998</v>
      </c>
      <c r="K55" s="47" t="s">
        <v>274</v>
      </c>
      <c r="L55" s="45" t="s">
        <v>268</v>
      </c>
      <c r="M55" s="46"/>
      <c r="N55" s="46"/>
      <c r="O55" s="46"/>
      <c r="P55" s="47">
        <v>8.0</v>
      </c>
      <c r="Q55" s="46"/>
      <c r="R55" s="46"/>
      <c r="S55" s="46"/>
    </row>
    <row r="56">
      <c r="A56" s="41"/>
      <c r="B56" s="41" t="s">
        <v>343</v>
      </c>
      <c r="C56" s="41" t="s">
        <v>59</v>
      </c>
      <c r="D56" s="42">
        <f t="shared" si="1"/>
        <v>1.870537152</v>
      </c>
      <c r="E56" s="41" t="s">
        <v>264</v>
      </c>
      <c r="F56" s="41" t="s">
        <v>265</v>
      </c>
      <c r="G56" s="61">
        <v>766.4</v>
      </c>
      <c r="H56" s="41" t="s">
        <v>266</v>
      </c>
      <c r="I56" s="44"/>
      <c r="J56" s="44">
        <v>0.0024406799999999998</v>
      </c>
      <c r="K56" s="41" t="s">
        <v>274</v>
      </c>
      <c r="L56" s="45" t="s">
        <v>268</v>
      </c>
      <c r="M56" s="44"/>
      <c r="N56" s="44"/>
      <c r="O56" s="44"/>
      <c r="P56" s="41">
        <v>8.0</v>
      </c>
      <c r="Q56" s="44"/>
      <c r="R56" s="44"/>
      <c r="S56" s="46"/>
    </row>
    <row r="57">
      <c r="A57" s="47"/>
      <c r="B57" s="47" t="s">
        <v>344</v>
      </c>
      <c r="C57" s="47" t="s">
        <v>59</v>
      </c>
      <c r="D57" s="48">
        <f t="shared" si="1"/>
        <v>1.811350662</v>
      </c>
      <c r="E57" s="47" t="s">
        <v>264</v>
      </c>
      <c r="F57" s="47" t="s">
        <v>265</v>
      </c>
      <c r="G57" s="49">
        <v>742.15</v>
      </c>
      <c r="H57" s="47" t="s">
        <v>266</v>
      </c>
      <c r="I57" s="46"/>
      <c r="J57" s="46">
        <v>0.0024406799999999998</v>
      </c>
      <c r="K57" s="47" t="s">
        <v>274</v>
      </c>
      <c r="L57" s="45" t="s">
        <v>268</v>
      </c>
      <c r="M57" s="46"/>
      <c r="N57" s="46"/>
      <c r="O57" s="46"/>
      <c r="P57" s="47">
        <v>8.0</v>
      </c>
      <c r="Q57" s="46"/>
      <c r="R57" s="46"/>
      <c r="S57" s="46"/>
    </row>
    <row r="58">
      <c r="A58" s="47"/>
      <c r="B58" s="47" t="s">
        <v>345</v>
      </c>
      <c r="C58" s="47" t="s">
        <v>59</v>
      </c>
      <c r="D58" s="48">
        <f t="shared" si="1"/>
        <v>1.780964196</v>
      </c>
      <c r="E58" s="47" t="s">
        <v>264</v>
      </c>
      <c r="F58" s="47" t="s">
        <v>265</v>
      </c>
      <c r="G58" s="49">
        <v>729.7</v>
      </c>
      <c r="H58" s="47" t="s">
        <v>266</v>
      </c>
      <c r="I58" s="46"/>
      <c r="J58" s="46">
        <v>0.0024406799999999998</v>
      </c>
      <c r="K58" s="47" t="s">
        <v>274</v>
      </c>
      <c r="L58" s="45" t="s">
        <v>268</v>
      </c>
      <c r="M58" s="46"/>
      <c r="N58" s="46"/>
      <c r="O58" s="46"/>
      <c r="P58" s="47">
        <v>8.0</v>
      </c>
      <c r="Q58" s="46"/>
      <c r="R58" s="46"/>
      <c r="S58" s="46"/>
    </row>
    <row r="59">
      <c r="A59" s="47"/>
      <c r="B59" s="47" t="s">
        <v>346</v>
      </c>
      <c r="C59" s="47" t="s">
        <v>59</v>
      </c>
      <c r="D59" s="48">
        <f t="shared" si="1"/>
        <v>1.769273339</v>
      </c>
      <c r="E59" s="47" t="s">
        <v>264</v>
      </c>
      <c r="F59" s="47" t="s">
        <v>265</v>
      </c>
      <c r="G59" s="49">
        <v>724.91</v>
      </c>
      <c r="H59" s="47" t="s">
        <v>266</v>
      </c>
      <c r="I59" s="46"/>
      <c r="J59" s="46">
        <v>0.0024406799999999998</v>
      </c>
      <c r="K59" s="47" t="s">
        <v>274</v>
      </c>
      <c r="L59" s="45" t="s">
        <v>268</v>
      </c>
      <c r="M59" s="46"/>
      <c r="N59" s="46"/>
      <c r="O59" s="46"/>
      <c r="P59" s="47">
        <v>8.0</v>
      </c>
      <c r="Q59" s="46"/>
      <c r="R59" s="46"/>
      <c r="S59" s="46"/>
    </row>
    <row r="60">
      <c r="A60" s="47"/>
      <c r="B60" s="47" t="s">
        <v>347</v>
      </c>
      <c r="C60" s="47" t="s">
        <v>59</v>
      </c>
      <c r="D60" s="48">
        <f t="shared" si="1"/>
        <v>1.61328948</v>
      </c>
      <c r="E60" s="47" t="s">
        <v>264</v>
      </c>
      <c r="F60" s="47" t="s">
        <v>265</v>
      </c>
      <c r="G60" s="49">
        <v>661.0</v>
      </c>
      <c r="H60" s="47" t="s">
        <v>266</v>
      </c>
      <c r="I60" s="46"/>
      <c r="J60" s="46">
        <v>0.0024406799999999998</v>
      </c>
      <c r="K60" s="47" t="s">
        <v>274</v>
      </c>
      <c r="L60" s="45" t="s">
        <v>268</v>
      </c>
      <c r="M60" s="46"/>
      <c r="N60" s="46"/>
      <c r="O60" s="46"/>
      <c r="P60" s="47">
        <v>8.0</v>
      </c>
      <c r="Q60" s="46"/>
      <c r="R60" s="46"/>
      <c r="S60" s="46"/>
    </row>
    <row r="61">
      <c r="A61" s="47"/>
      <c r="B61" s="47" t="s">
        <v>348</v>
      </c>
      <c r="C61" s="47" t="s">
        <v>59</v>
      </c>
      <c r="D61" s="48">
        <f t="shared" si="1"/>
        <v>1.36189944</v>
      </c>
      <c r="E61" s="47" t="s">
        <v>264</v>
      </c>
      <c r="F61" s="47" t="s">
        <v>265</v>
      </c>
      <c r="G61" s="49">
        <v>558.0</v>
      </c>
      <c r="H61" s="47" t="s">
        <v>266</v>
      </c>
      <c r="I61" s="46"/>
      <c r="J61" s="46">
        <v>0.0024406799999999998</v>
      </c>
      <c r="K61" s="47" t="s">
        <v>274</v>
      </c>
      <c r="L61" s="45" t="s">
        <v>268</v>
      </c>
      <c r="M61" s="46"/>
      <c r="N61" s="46"/>
      <c r="O61" s="46"/>
      <c r="P61" s="47">
        <v>8.0</v>
      </c>
      <c r="Q61" s="46"/>
      <c r="R61" s="46"/>
      <c r="S61" s="46"/>
    </row>
    <row r="62">
      <c r="A62" s="47"/>
      <c r="B62" s="47" t="s">
        <v>349</v>
      </c>
      <c r="C62" s="47" t="s">
        <v>59</v>
      </c>
      <c r="D62" s="48">
        <f t="shared" si="1"/>
        <v>1.360020116</v>
      </c>
      <c r="E62" s="47" t="s">
        <v>264</v>
      </c>
      <c r="F62" s="47" t="s">
        <v>265</v>
      </c>
      <c r="G62" s="49">
        <v>557.23</v>
      </c>
      <c r="H62" s="47" t="s">
        <v>266</v>
      </c>
      <c r="I62" s="46"/>
      <c r="J62" s="46">
        <v>0.0024406799999999998</v>
      </c>
      <c r="K62" s="47" t="s">
        <v>274</v>
      </c>
      <c r="L62" s="45" t="s">
        <v>268</v>
      </c>
      <c r="M62" s="46"/>
      <c r="N62" s="46"/>
      <c r="O62" s="46"/>
      <c r="P62" s="47">
        <v>8.0</v>
      </c>
      <c r="Q62" s="46"/>
      <c r="R62" s="46"/>
      <c r="S62" s="46"/>
    </row>
    <row r="63">
      <c r="A63" s="47"/>
      <c r="B63" s="47" t="s">
        <v>350</v>
      </c>
      <c r="C63" s="47" t="s">
        <v>59</v>
      </c>
      <c r="D63" s="48">
        <f t="shared" si="1"/>
        <v>1.05925512</v>
      </c>
      <c r="E63" s="47" t="s">
        <v>264</v>
      </c>
      <c r="F63" s="47" t="s">
        <v>265</v>
      </c>
      <c r="G63" s="49">
        <v>434.0</v>
      </c>
      <c r="H63" s="47" t="s">
        <v>266</v>
      </c>
      <c r="I63" s="46"/>
      <c r="J63" s="46">
        <v>0.0024406799999999998</v>
      </c>
      <c r="K63" s="47" t="s">
        <v>274</v>
      </c>
      <c r="L63" s="45" t="s">
        <v>268</v>
      </c>
      <c r="M63" s="46"/>
      <c r="N63" s="46"/>
      <c r="O63" s="46"/>
      <c r="P63" s="47">
        <v>8.0</v>
      </c>
      <c r="Q63" s="46"/>
      <c r="R63" s="46"/>
      <c r="S63" s="46"/>
    </row>
    <row r="64">
      <c r="A64" s="47"/>
      <c r="B64" s="47" t="s">
        <v>351</v>
      </c>
      <c r="C64" s="47" t="s">
        <v>59</v>
      </c>
      <c r="D64" s="48">
        <f t="shared" si="1"/>
        <v>1.210995054</v>
      </c>
      <c r="E64" s="47" t="s">
        <v>264</v>
      </c>
      <c r="F64" s="47" t="s">
        <v>265</v>
      </c>
      <c r="G64" s="49">
        <v>461.4</v>
      </c>
      <c r="H64" s="47" t="s">
        <v>266</v>
      </c>
      <c r="I64" s="46"/>
      <c r="J64" s="46">
        <v>0.00262461</v>
      </c>
      <c r="K64" s="47" t="s">
        <v>316</v>
      </c>
      <c r="L64" s="45" t="s">
        <v>268</v>
      </c>
      <c r="M64" s="46"/>
      <c r="N64" s="46"/>
      <c r="O64" s="46"/>
      <c r="P64" s="47">
        <v>8.5</v>
      </c>
      <c r="Q64" s="46"/>
      <c r="R64" s="46"/>
      <c r="S64" s="46"/>
    </row>
    <row r="65">
      <c r="A65" s="47"/>
      <c r="B65" s="47" t="s">
        <v>352</v>
      </c>
      <c r="C65" s="47" t="s">
        <v>59</v>
      </c>
      <c r="D65" s="48">
        <f t="shared" si="1"/>
        <v>2.262266292</v>
      </c>
      <c r="E65" s="47" t="s">
        <v>264</v>
      </c>
      <c r="F65" s="47" t="s">
        <v>265</v>
      </c>
      <c r="G65" s="49">
        <v>926.9</v>
      </c>
      <c r="H65" s="47" t="s">
        <v>266</v>
      </c>
      <c r="I65" s="46"/>
      <c r="J65" s="46">
        <v>0.0024406799999999998</v>
      </c>
      <c r="K65" s="47" t="s">
        <v>274</v>
      </c>
      <c r="L65" s="45" t="s">
        <v>268</v>
      </c>
      <c r="M65" s="46"/>
      <c r="N65" s="46"/>
      <c r="O65" s="46"/>
      <c r="P65" s="47">
        <v>9.0</v>
      </c>
      <c r="Q65" s="46"/>
      <c r="R65" s="46"/>
      <c r="S65" s="46"/>
    </row>
    <row r="66">
      <c r="A66" s="47"/>
      <c r="B66" s="47" t="s">
        <v>353</v>
      </c>
      <c r="C66" s="47" t="s">
        <v>59</v>
      </c>
      <c r="D66" s="48">
        <f t="shared" si="1"/>
        <v>2.029181352</v>
      </c>
      <c r="E66" s="47" t="s">
        <v>264</v>
      </c>
      <c r="F66" s="47" t="s">
        <v>265</v>
      </c>
      <c r="G66" s="49">
        <v>831.4</v>
      </c>
      <c r="H66" s="47" t="s">
        <v>266</v>
      </c>
      <c r="I66" s="46"/>
      <c r="J66" s="46">
        <v>0.0024406799999999998</v>
      </c>
      <c r="K66" s="47" t="s">
        <v>274</v>
      </c>
      <c r="L66" s="45" t="s">
        <v>268</v>
      </c>
      <c r="M66" s="46"/>
      <c r="N66" s="46"/>
      <c r="O66" s="46"/>
      <c r="P66" s="47">
        <v>9.0</v>
      </c>
      <c r="Q66" s="46"/>
      <c r="R66" s="46"/>
      <c r="S66" s="46"/>
    </row>
    <row r="67">
      <c r="A67" s="47"/>
      <c r="B67" s="47" t="s">
        <v>354</v>
      </c>
      <c r="C67" s="47" t="s">
        <v>59</v>
      </c>
      <c r="D67" s="48">
        <f t="shared" si="1"/>
        <v>1.00522563</v>
      </c>
      <c r="E67" s="47" t="s">
        <v>264</v>
      </c>
      <c r="F67" s="47" t="s">
        <v>265</v>
      </c>
      <c r="G67" s="49">
        <v>383.0</v>
      </c>
      <c r="H67" s="47" t="s">
        <v>266</v>
      </c>
      <c r="I67" s="46"/>
      <c r="J67" s="46">
        <v>0.00262461</v>
      </c>
      <c r="K67" s="47" t="s">
        <v>316</v>
      </c>
      <c r="L67" s="45" t="s">
        <v>268</v>
      </c>
      <c r="M67" s="46"/>
      <c r="N67" s="46"/>
      <c r="O67" s="46"/>
      <c r="P67" s="47">
        <v>9.0</v>
      </c>
      <c r="Q67" s="46"/>
      <c r="R67" s="46"/>
      <c r="S67" s="46"/>
    </row>
    <row r="68">
      <c r="A68" s="47"/>
      <c r="B68" s="47" t="s">
        <v>355</v>
      </c>
      <c r="C68" s="47" t="s">
        <v>59</v>
      </c>
      <c r="D68" s="48">
        <f t="shared" si="1"/>
        <v>7.16583648</v>
      </c>
      <c r="E68" s="47" t="s">
        <v>264</v>
      </c>
      <c r="F68" s="47" t="s">
        <v>265</v>
      </c>
      <c r="G68" s="49">
        <v>2936.0</v>
      </c>
      <c r="H68" s="47" t="s">
        <v>266</v>
      </c>
      <c r="I68" s="46"/>
      <c r="J68" s="46">
        <v>0.0024406799999999998</v>
      </c>
      <c r="K68" s="47" t="s">
        <v>274</v>
      </c>
      <c r="L68" s="45" t="s">
        <v>268</v>
      </c>
      <c r="M68" s="46"/>
      <c r="N68" s="46"/>
      <c r="O68" s="46"/>
      <c r="P68" s="47">
        <v>10.0</v>
      </c>
      <c r="Q68" s="46"/>
      <c r="R68" s="46"/>
      <c r="S68" s="46"/>
    </row>
    <row r="69">
      <c r="A69" s="47"/>
      <c r="B69" s="47" t="s">
        <v>356</v>
      </c>
      <c r="C69" s="47" t="s">
        <v>59</v>
      </c>
      <c r="D69" s="48">
        <f t="shared" si="1"/>
        <v>4.62142758</v>
      </c>
      <c r="E69" s="47" t="s">
        <v>264</v>
      </c>
      <c r="F69" s="47" t="s">
        <v>265</v>
      </c>
      <c r="G69" s="49">
        <v>1893.5</v>
      </c>
      <c r="H69" s="47" t="s">
        <v>266</v>
      </c>
      <c r="I69" s="46"/>
      <c r="J69" s="46">
        <v>0.0024406799999999998</v>
      </c>
      <c r="K69" s="47" t="s">
        <v>274</v>
      </c>
      <c r="L69" s="45" t="s">
        <v>268</v>
      </c>
      <c r="M69" s="46"/>
      <c r="N69" s="46"/>
      <c r="O69" s="46"/>
      <c r="P69" s="47">
        <v>10.0</v>
      </c>
      <c r="Q69" s="46"/>
      <c r="R69" s="46"/>
      <c r="S69" s="46"/>
    </row>
    <row r="70">
      <c r="A70" s="47"/>
      <c r="B70" s="47" t="s">
        <v>357</v>
      </c>
      <c r="C70" s="47" t="s">
        <v>59</v>
      </c>
      <c r="D70" s="48">
        <f t="shared" si="1"/>
        <v>4.5936618</v>
      </c>
      <c r="E70" s="47" t="s">
        <v>264</v>
      </c>
      <c r="F70" s="47" t="s">
        <v>265</v>
      </c>
      <c r="G70" s="49">
        <v>3822.0</v>
      </c>
      <c r="H70" s="47" t="s">
        <v>266</v>
      </c>
      <c r="I70" s="46"/>
      <c r="J70" s="46">
        <v>0.0012019</v>
      </c>
      <c r="K70" s="47" t="s">
        <v>305</v>
      </c>
      <c r="L70" s="45" t="s">
        <v>268</v>
      </c>
      <c r="M70" s="46"/>
      <c r="N70" s="46"/>
      <c r="O70" s="46"/>
      <c r="P70" s="47">
        <v>10.0</v>
      </c>
      <c r="Q70" s="46"/>
      <c r="R70" s="46"/>
      <c r="S70" s="46"/>
    </row>
    <row r="71">
      <c r="A71" s="47"/>
      <c r="B71" s="47" t="s">
        <v>358</v>
      </c>
      <c r="C71" s="47" t="s">
        <v>59</v>
      </c>
      <c r="D71" s="48">
        <f t="shared" si="1"/>
        <v>4.208464524</v>
      </c>
      <c r="E71" s="47" t="s">
        <v>264</v>
      </c>
      <c r="F71" s="47" t="s">
        <v>265</v>
      </c>
      <c r="G71" s="49">
        <v>1724.3</v>
      </c>
      <c r="H71" s="47" t="s">
        <v>266</v>
      </c>
      <c r="I71" s="46"/>
      <c r="J71" s="46">
        <v>0.0024406799999999998</v>
      </c>
      <c r="K71" s="47" t="s">
        <v>274</v>
      </c>
      <c r="L71" s="45" t="s">
        <v>268</v>
      </c>
      <c r="M71" s="46"/>
      <c r="N71" s="46"/>
      <c r="O71" s="46"/>
      <c r="P71" s="47">
        <v>10.0</v>
      </c>
      <c r="Q71" s="46"/>
      <c r="R71" s="46"/>
      <c r="S71" s="46"/>
    </row>
    <row r="72">
      <c r="A72" s="47"/>
      <c r="B72" s="47" t="s">
        <v>359</v>
      </c>
      <c r="C72" s="47" t="s">
        <v>59</v>
      </c>
      <c r="D72" s="48">
        <f t="shared" si="1"/>
        <v>3.17044332</v>
      </c>
      <c r="E72" s="47" t="s">
        <v>264</v>
      </c>
      <c r="F72" s="47" t="s">
        <v>265</v>
      </c>
      <c r="G72" s="49">
        <v>1299.0</v>
      </c>
      <c r="H72" s="47" t="s">
        <v>266</v>
      </c>
      <c r="I72" s="46"/>
      <c r="J72" s="46">
        <v>0.0024406799999999998</v>
      </c>
      <c r="K72" s="47" t="s">
        <v>274</v>
      </c>
      <c r="L72" s="45" t="s">
        <v>268</v>
      </c>
      <c r="M72" s="46"/>
      <c r="N72" s="46"/>
      <c r="O72" s="46"/>
      <c r="P72" s="47">
        <v>10.0</v>
      </c>
      <c r="Q72" s="46"/>
      <c r="R72" s="46"/>
      <c r="S72" s="46"/>
    </row>
    <row r="73">
      <c r="A73" s="47"/>
      <c r="B73" s="47" t="s">
        <v>360</v>
      </c>
      <c r="C73" s="47" t="s">
        <v>59</v>
      </c>
      <c r="D73" s="48">
        <f t="shared" si="1"/>
        <v>2.82630744</v>
      </c>
      <c r="E73" s="47" t="s">
        <v>264</v>
      </c>
      <c r="F73" s="47" t="s">
        <v>265</v>
      </c>
      <c r="G73" s="49">
        <v>1158.0</v>
      </c>
      <c r="H73" s="47" t="s">
        <v>266</v>
      </c>
      <c r="I73" s="46"/>
      <c r="J73" s="46">
        <v>0.0024406799999999998</v>
      </c>
      <c r="K73" s="47" t="s">
        <v>274</v>
      </c>
      <c r="L73" s="45" t="s">
        <v>268</v>
      </c>
      <c r="M73" s="46"/>
      <c r="N73" s="46"/>
      <c r="O73" s="46"/>
      <c r="P73" s="47">
        <v>10.0</v>
      </c>
      <c r="Q73" s="46"/>
      <c r="R73" s="46"/>
      <c r="S73" s="46"/>
    </row>
    <row r="74">
      <c r="A74" s="47"/>
      <c r="B74" s="47" t="s">
        <v>361</v>
      </c>
      <c r="C74" s="47" t="s">
        <v>59</v>
      </c>
      <c r="D74" s="48">
        <f t="shared" si="1"/>
        <v>2.261021545</v>
      </c>
      <c r="E74" s="47" t="s">
        <v>264</v>
      </c>
      <c r="F74" s="47" t="s">
        <v>265</v>
      </c>
      <c r="G74" s="49">
        <v>926.39</v>
      </c>
      <c r="H74" s="47" t="s">
        <v>266</v>
      </c>
      <c r="I74" s="46"/>
      <c r="J74" s="46">
        <v>0.0024406799999999998</v>
      </c>
      <c r="K74" s="47" t="s">
        <v>274</v>
      </c>
      <c r="L74" s="45" t="s">
        <v>268</v>
      </c>
      <c r="M74" s="46"/>
      <c r="N74" s="46"/>
      <c r="O74" s="46"/>
      <c r="P74" s="47">
        <v>10.0</v>
      </c>
      <c r="Q74" s="46"/>
      <c r="R74" s="46"/>
      <c r="S74" s="46"/>
    </row>
    <row r="75">
      <c r="A75" s="47"/>
      <c r="B75" s="47" t="s">
        <v>362</v>
      </c>
      <c r="C75" s="47" t="s">
        <v>59</v>
      </c>
      <c r="D75" s="48">
        <f t="shared" si="1"/>
        <v>2.152948235</v>
      </c>
      <c r="E75" s="47" t="s">
        <v>264</v>
      </c>
      <c r="F75" s="47" t="s">
        <v>265</v>
      </c>
      <c r="G75" s="49">
        <v>882.11</v>
      </c>
      <c r="H75" s="47" t="s">
        <v>266</v>
      </c>
      <c r="I75" s="46"/>
      <c r="J75" s="46">
        <v>0.0024406799999999998</v>
      </c>
      <c r="K75" s="47" t="s">
        <v>274</v>
      </c>
      <c r="L75" s="45" t="s">
        <v>268</v>
      </c>
      <c r="M75" s="46"/>
      <c r="N75" s="46"/>
      <c r="O75" s="46"/>
      <c r="P75" s="47">
        <v>10.0</v>
      </c>
      <c r="Q75" s="46"/>
      <c r="R75" s="46"/>
      <c r="S75" s="46"/>
    </row>
    <row r="76">
      <c r="A76" s="47"/>
      <c r="B76" s="47" t="s">
        <v>363</v>
      </c>
      <c r="C76" s="47" t="s">
        <v>59</v>
      </c>
      <c r="D76" s="48">
        <f t="shared" si="1"/>
        <v>1.922670077</v>
      </c>
      <c r="E76" s="47" t="s">
        <v>264</v>
      </c>
      <c r="F76" s="47" t="s">
        <v>265</v>
      </c>
      <c r="G76" s="49">
        <v>787.76</v>
      </c>
      <c r="H76" s="47" t="s">
        <v>266</v>
      </c>
      <c r="I76" s="46"/>
      <c r="J76" s="46">
        <v>0.0024406799999999998</v>
      </c>
      <c r="K76" s="47" t="s">
        <v>274</v>
      </c>
      <c r="L76" s="45" t="s">
        <v>268</v>
      </c>
      <c r="M76" s="46"/>
      <c r="N76" s="46"/>
      <c r="O76" s="46"/>
      <c r="P76" s="47">
        <v>10.0</v>
      </c>
      <c r="Q76" s="46"/>
      <c r="R76" s="46"/>
      <c r="S76" s="46"/>
    </row>
    <row r="77">
      <c r="A77" s="47"/>
      <c r="B77" s="47" t="s">
        <v>364</v>
      </c>
      <c r="C77" s="47" t="s">
        <v>59</v>
      </c>
      <c r="D77" s="48">
        <f t="shared" si="1"/>
        <v>1.56861936</v>
      </c>
      <c r="E77" s="47" t="s">
        <v>264</v>
      </c>
      <c r="F77" s="47" t="s">
        <v>265</v>
      </c>
      <c r="G77" s="49">
        <v>588.0</v>
      </c>
      <c r="H77" s="47" t="s">
        <v>266</v>
      </c>
      <c r="I77" s="46"/>
      <c r="J77" s="46">
        <v>0.0026677199999999997</v>
      </c>
      <c r="K77" s="47" t="s">
        <v>271</v>
      </c>
      <c r="L77" s="45" t="s">
        <v>268</v>
      </c>
      <c r="M77" s="46"/>
      <c r="N77" s="46"/>
      <c r="O77" s="46"/>
      <c r="P77" s="47">
        <v>10.0</v>
      </c>
      <c r="Q77" s="46"/>
      <c r="R77" s="46"/>
      <c r="S77" s="46"/>
    </row>
    <row r="78">
      <c r="A78" s="47"/>
      <c r="B78" s="47" t="s">
        <v>365</v>
      </c>
      <c r="C78" s="47" t="s">
        <v>59</v>
      </c>
      <c r="D78" s="48">
        <f t="shared" si="1"/>
        <v>1.529598563</v>
      </c>
      <c r="E78" s="47" t="s">
        <v>264</v>
      </c>
      <c r="F78" s="47" t="s">
        <v>265</v>
      </c>
      <c r="G78" s="49">
        <v>626.71</v>
      </c>
      <c r="H78" s="47" t="s">
        <v>266</v>
      </c>
      <c r="I78" s="46"/>
      <c r="J78" s="46">
        <v>0.0024406799999999998</v>
      </c>
      <c r="K78" s="47" t="s">
        <v>274</v>
      </c>
      <c r="L78" s="45" t="s">
        <v>268</v>
      </c>
      <c r="M78" s="46"/>
      <c r="N78" s="46"/>
      <c r="O78" s="46"/>
      <c r="P78" s="47">
        <v>10.0</v>
      </c>
      <c r="Q78" s="46"/>
      <c r="R78" s="46"/>
      <c r="S78" s="46"/>
    </row>
    <row r="79">
      <c r="A79" s="47"/>
      <c r="B79" s="47" t="s">
        <v>366</v>
      </c>
      <c r="C79" s="47" t="s">
        <v>59</v>
      </c>
      <c r="D79" s="48">
        <f t="shared" si="1"/>
        <v>1.324312968</v>
      </c>
      <c r="E79" s="47" t="s">
        <v>264</v>
      </c>
      <c r="F79" s="47" t="s">
        <v>265</v>
      </c>
      <c r="G79" s="49">
        <v>542.6</v>
      </c>
      <c r="H79" s="47" t="s">
        <v>266</v>
      </c>
      <c r="I79" s="46"/>
      <c r="J79" s="46">
        <v>0.0024406799999999998</v>
      </c>
      <c r="K79" s="47" t="s">
        <v>274</v>
      </c>
      <c r="L79" s="45" t="s">
        <v>268</v>
      </c>
      <c r="M79" s="46"/>
      <c r="N79" s="46"/>
      <c r="O79" s="46"/>
      <c r="P79" s="47">
        <v>10.0</v>
      </c>
      <c r="Q79" s="46"/>
      <c r="R79" s="46"/>
      <c r="S79" s="46"/>
    </row>
    <row r="80">
      <c r="A80" s="47"/>
      <c r="B80" s="47" t="s">
        <v>367</v>
      </c>
      <c r="C80" s="47" t="s">
        <v>59</v>
      </c>
      <c r="D80" s="48">
        <f t="shared" si="1"/>
        <v>1.52054364</v>
      </c>
      <c r="E80" s="47" t="s">
        <v>264</v>
      </c>
      <c r="F80" s="47" t="s">
        <v>265</v>
      </c>
      <c r="G80" s="49">
        <v>623.0</v>
      </c>
      <c r="H80" s="47" t="s">
        <v>266</v>
      </c>
      <c r="I80" s="46"/>
      <c r="J80" s="46">
        <v>0.0024406799999999998</v>
      </c>
      <c r="K80" s="47" t="s">
        <v>274</v>
      </c>
      <c r="L80" s="45" t="s">
        <v>268</v>
      </c>
      <c r="M80" s="46"/>
      <c r="N80" s="46"/>
      <c r="O80" s="46"/>
      <c r="P80" s="47">
        <v>11.4</v>
      </c>
      <c r="Q80" s="46"/>
      <c r="R80" s="46"/>
      <c r="S80" s="46"/>
    </row>
    <row r="81">
      <c r="A81" s="47"/>
      <c r="B81" s="47" t="s">
        <v>368</v>
      </c>
      <c r="C81" s="47" t="s">
        <v>59</v>
      </c>
      <c r="D81" s="48">
        <f t="shared" si="1"/>
        <v>3.685914936</v>
      </c>
      <c r="E81" s="47" t="s">
        <v>264</v>
      </c>
      <c r="F81" s="47" t="s">
        <v>265</v>
      </c>
      <c r="G81" s="49">
        <v>1510.2</v>
      </c>
      <c r="H81" s="47" t="s">
        <v>266</v>
      </c>
      <c r="I81" s="46"/>
      <c r="J81" s="46">
        <v>0.0024406799999999998</v>
      </c>
      <c r="K81" s="47" t="s">
        <v>274</v>
      </c>
      <c r="L81" s="45" t="s">
        <v>268</v>
      </c>
      <c r="M81" s="46"/>
      <c r="N81" s="46"/>
      <c r="O81" s="46"/>
      <c r="P81" s="47">
        <v>12.0</v>
      </c>
      <c r="Q81" s="46"/>
      <c r="R81" s="46"/>
      <c r="S81" s="46"/>
    </row>
    <row r="82">
      <c r="A82" s="47"/>
      <c r="B82" s="47" t="s">
        <v>369</v>
      </c>
      <c r="C82" s="47" t="s">
        <v>59</v>
      </c>
      <c r="D82" s="48">
        <f t="shared" si="1"/>
        <v>3.49749444</v>
      </c>
      <c r="E82" s="47" t="s">
        <v>264</v>
      </c>
      <c r="F82" s="47" t="s">
        <v>265</v>
      </c>
      <c r="G82" s="49">
        <v>1433.0</v>
      </c>
      <c r="H82" s="47" t="s">
        <v>266</v>
      </c>
      <c r="I82" s="46"/>
      <c r="J82" s="46">
        <v>0.0024406799999999998</v>
      </c>
      <c r="K82" s="47" t="s">
        <v>274</v>
      </c>
      <c r="L82" s="45" t="s">
        <v>268</v>
      </c>
      <c r="M82" s="46"/>
      <c r="N82" s="46"/>
      <c r="O82" s="46"/>
      <c r="P82" s="47">
        <v>12.0</v>
      </c>
      <c r="Q82" s="46"/>
      <c r="R82" s="46"/>
      <c r="S82" s="46"/>
    </row>
    <row r="83">
      <c r="A83" s="47"/>
      <c r="B83" s="47" t="s">
        <v>370</v>
      </c>
      <c r="C83" s="47" t="s">
        <v>59</v>
      </c>
      <c r="D83" s="48">
        <f t="shared" si="1"/>
        <v>1.19330253</v>
      </c>
      <c r="E83" s="47" t="s">
        <v>264</v>
      </c>
      <c r="F83" s="47" t="s">
        <v>265</v>
      </c>
      <c r="G83" s="49">
        <v>657.0</v>
      </c>
      <c r="H83" s="47" t="s">
        <v>266</v>
      </c>
      <c r="I83" s="46"/>
      <c r="J83" s="46">
        <v>0.0018162899999999997</v>
      </c>
      <c r="K83" s="47" t="s">
        <v>267</v>
      </c>
      <c r="L83" s="46" t="s">
        <v>371</v>
      </c>
      <c r="M83" s="46"/>
      <c r="N83" s="46"/>
      <c r="O83" s="46"/>
      <c r="P83" s="47">
        <v>12.0</v>
      </c>
      <c r="Q83" s="46"/>
      <c r="R83" s="46"/>
      <c r="S83" s="46"/>
    </row>
    <row r="84">
      <c r="A84" s="47"/>
      <c r="B84" s="47" t="s">
        <v>372</v>
      </c>
      <c r="C84" s="47" t="s">
        <v>59</v>
      </c>
      <c r="D84" s="48">
        <f t="shared" si="1"/>
        <v>1.0738992</v>
      </c>
      <c r="E84" s="47" t="s">
        <v>264</v>
      </c>
      <c r="F84" s="47" t="s">
        <v>265</v>
      </c>
      <c r="G84" s="49">
        <v>440.0</v>
      </c>
      <c r="H84" s="47" t="s">
        <v>266</v>
      </c>
      <c r="I84" s="46"/>
      <c r="J84" s="46">
        <v>0.0024406799999999998</v>
      </c>
      <c r="K84" s="47" t="s">
        <v>274</v>
      </c>
      <c r="L84" s="45" t="s">
        <v>268</v>
      </c>
      <c r="M84" s="46"/>
      <c r="N84" s="46"/>
      <c r="O84" s="46"/>
      <c r="P84" s="47">
        <v>12.0</v>
      </c>
      <c r="Q84" s="46"/>
      <c r="R84" s="46"/>
      <c r="S84" s="46"/>
    </row>
    <row r="85">
      <c r="A85" s="47"/>
      <c r="B85" s="47" t="s">
        <v>373</v>
      </c>
      <c r="C85" s="47" t="s">
        <v>59</v>
      </c>
      <c r="D85" s="48">
        <f t="shared" si="1"/>
        <v>2.193932928</v>
      </c>
      <c r="E85" s="47" t="s">
        <v>264</v>
      </c>
      <c r="F85" s="47" t="s">
        <v>265</v>
      </c>
      <c r="G85" s="49">
        <v>822.4</v>
      </c>
      <c r="H85" s="47" t="s">
        <v>266</v>
      </c>
      <c r="I85" s="46"/>
      <c r="J85" s="46">
        <v>0.0026677199999999997</v>
      </c>
      <c r="K85" s="47" t="s">
        <v>271</v>
      </c>
      <c r="L85" s="45" t="s">
        <v>268</v>
      </c>
      <c r="M85" s="46"/>
      <c r="N85" s="46"/>
      <c r="O85" s="46"/>
      <c r="P85" s="47">
        <v>12.3</v>
      </c>
      <c r="Q85" s="46"/>
      <c r="R85" s="46"/>
      <c r="S85" s="46"/>
    </row>
    <row r="86">
      <c r="A86" s="47"/>
      <c r="B86" s="47" t="s">
        <v>374</v>
      </c>
      <c r="C86" s="47" t="s">
        <v>59</v>
      </c>
      <c r="D86" s="48">
        <f t="shared" si="1"/>
        <v>3.963176184</v>
      </c>
      <c r="E86" s="47" t="s">
        <v>264</v>
      </c>
      <c r="F86" s="47" t="s">
        <v>265</v>
      </c>
      <c r="G86" s="49">
        <v>1623.8</v>
      </c>
      <c r="H86" s="47" t="s">
        <v>266</v>
      </c>
      <c r="I86" s="46"/>
      <c r="J86" s="46">
        <v>0.0024406799999999998</v>
      </c>
      <c r="K86" s="47" t="s">
        <v>274</v>
      </c>
      <c r="L86" s="45" t="s">
        <v>268</v>
      </c>
      <c r="M86" s="46"/>
      <c r="N86" s="46"/>
      <c r="O86" s="46"/>
      <c r="P86" s="47">
        <v>13.0</v>
      </c>
      <c r="Q86" s="46"/>
      <c r="R86" s="46"/>
      <c r="S86" s="46"/>
    </row>
    <row r="87">
      <c r="A87" s="41"/>
      <c r="B87" s="41" t="s">
        <v>375</v>
      </c>
      <c r="C87" s="41" t="s">
        <v>59</v>
      </c>
      <c r="D87" s="42">
        <f t="shared" si="1"/>
        <v>1.65844206</v>
      </c>
      <c r="E87" s="41" t="s">
        <v>264</v>
      </c>
      <c r="F87" s="41" t="s">
        <v>265</v>
      </c>
      <c r="G87" s="61">
        <v>679.5</v>
      </c>
      <c r="H87" s="41" t="s">
        <v>266</v>
      </c>
      <c r="I87" s="44"/>
      <c r="J87" s="44">
        <v>0.0024406799999999998</v>
      </c>
      <c r="K87" s="41" t="s">
        <v>274</v>
      </c>
      <c r="L87" s="45" t="s">
        <v>268</v>
      </c>
      <c r="M87" s="44"/>
      <c r="N87" s="44"/>
      <c r="O87" s="44"/>
      <c r="P87" s="41">
        <v>14.0</v>
      </c>
      <c r="Q87" s="44"/>
      <c r="R87" s="44"/>
      <c r="S87" s="46"/>
    </row>
    <row r="88">
      <c r="A88" s="47"/>
      <c r="B88" s="47" t="s">
        <v>376</v>
      </c>
      <c r="C88" s="47" t="s">
        <v>59</v>
      </c>
      <c r="D88" s="48">
        <f t="shared" si="1"/>
        <v>9.003555</v>
      </c>
      <c r="E88" s="47" t="s">
        <v>264</v>
      </c>
      <c r="F88" s="47" t="s">
        <v>265</v>
      </c>
      <c r="G88" s="49">
        <v>3375.0</v>
      </c>
      <c r="H88" s="47" t="s">
        <v>266</v>
      </c>
      <c r="I88" s="46"/>
      <c r="J88" s="46">
        <v>0.0026677199999999997</v>
      </c>
      <c r="K88" s="47" t="s">
        <v>271</v>
      </c>
      <c r="L88" s="45" t="s">
        <v>268</v>
      </c>
      <c r="M88" s="46"/>
      <c r="N88" s="46"/>
      <c r="O88" s="46"/>
      <c r="P88" s="47">
        <v>15.0</v>
      </c>
      <c r="Q88" s="46"/>
      <c r="R88" s="46"/>
      <c r="S88" s="46"/>
    </row>
    <row r="89">
      <c r="A89" s="47"/>
      <c r="B89" s="47" t="s">
        <v>377</v>
      </c>
      <c r="C89" s="47" t="s">
        <v>59</v>
      </c>
      <c r="D89" s="48">
        <f t="shared" si="1"/>
        <v>5.707042044</v>
      </c>
      <c r="E89" s="47" t="s">
        <v>264</v>
      </c>
      <c r="F89" s="47" t="s">
        <v>265</v>
      </c>
      <c r="G89" s="49">
        <v>2338.3</v>
      </c>
      <c r="H89" s="47" t="s">
        <v>266</v>
      </c>
      <c r="I89" s="46"/>
      <c r="J89" s="46">
        <v>0.0024406799999999998</v>
      </c>
      <c r="K89" s="47" t="s">
        <v>274</v>
      </c>
      <c r="L89" s="45" t="s">
        <v>268</v>
      </c>
      <c r="M89" s="46"/>
      <c r="N89" s="46"/>
      <c r="O89" s="46"/>
      <c r="P89" s="47">
        <v>15.0</v>
      </c>
      <c r="Q89" s="46"/>
      <c r="R89" s="46"/>
      <c r="S89" s="46"/>
    </row>
    <row r="90">
      <c r="A90" s="47"/>
      <c r="B90" s="47" t="s">
        <v>378</v>
      </c>
      <c r="C90" s="47" t="s">
        <v>59</v>
      </c>
      <c r="D90" s="48">
        <f t="shared" si="1"/>
        <v>3.783542136</v>
      </c>
      <c r="E90" s="47" t="s">
        <v>264</v>
      </c>
      <c r="F90" s="47" t="s">
        <v>265</v>
      </c>
      <c r="G90" s="49">
        <v>1550.2</v>
      </c>
      <c r="H90" s="47" t="s">
        <v>266</v>
      </c>
      <c r="I90" s="46"/>
      <c r="J90" s="46">
        <v>0.0024406799999999998</v>
      </c>
      <c r="K90" s="47" t="s">
        <v>274</v>
      </c>
      <c r="L90" s="45" t="s">
        <v>268</v>
      </c>
      <c r="M90" s="46"/>
      <c r="N90" s="46"/>
      <c r="O90" s="46"/>
      <c r="P90" s="47">
        <v>15.0</v>
      </c>
      <c r="Q90" s="46"/>
      <c r="R90" s="46"/>
      <c r="S90" s="46"/>
    </row>
    <row r="91">
      <c r="A91" s="47"/>
      <c r="B91" s="47" t="s">
        <v>379</v>
      </c>
      <c r="C91" s="47" t="s">
        <v>59</v>
      </c>
      <c r="D91" s="48">
        <f t="shared" si="1"/>
        <v>3.08990088</v>
      </c>
      <c r="E91" s="47" t="s">
        <v>264</v>
      </c>
      <c r="F91" s="47" t="s">
        <v>265</v>
      </c>
      <c r="G91" s="49">
        <v>1266.0</v>
      </c>
      <c r="H91" s="47" t="s">
        <v>266</v>
      </c>
      <c r="I91" s="46"/>
      <c r="J91" s="46">
        <v>0.0024406799999999998</v>
      </c>
      <c r="K91" s="47" t="s">
        <v>274</v>
      </c>
      <c r="L91" s="45" t="s">
        <v>268</v>
      </c>
      <c r="M91" s="46"/>
      <c r="N91" s="46"/>
      <c r="O91" s="46"/>
      <c r="P91" s="47">
        <v>15.0</v>
      </c>
      <c r="Q91" s="46"/>
      <c r="R91" s="46"/>
      <c r="S91" s="46"/>
    </row>
    <row r="92">
      <c r="A92" s="47"/>
      <c r="B92" s="47" t="s">
        <v>380</v>
      </c>
      <c r="C92" s="47" t="s">
        <v>59</v>
      </c>
      <c r="D92" s="48">
        <f t="shared" si="1"/>
        <v>1.820015076</v>
      </c>
      <c r="E92" s="47" t="s">
        <v>264</v>
      </c>
      <c r="F92" s="47" t="s">
        <v>265</v>
      </c>
      <c r="G92" s="49">
        <v>745.7</v>
      </c>
      <c r="H92" s="47" t="s">
        <v>266</v>
      </c>
      <c r="I92" s="46"/>
      <c r="J92" s="46">
        <v>0.0024406799999999998</v>
      </c>
      <c r="K92" s="47" t="s">
        <v>274</v>
      </c>
      <c r="L92" s="45" t="s">
        <v>268</v>
      </c>
      <c r="M92" s="46"/>
      <c r="N92" s="46"/>
      <c r="O92" s="46"/>
      <c r="P92" s="47">
        <v>15.0</v>
      </c>
      <c r="Q92" s="46"/>
      <c r="R92" s="46"/>
      <c r="S92" s="46"/>
    </row>
    <row r="93">
      <c r="A93" s="47"/>
      <c r="B93" s="47" t="s">
        <v>381</v>
      </c>
      <c r="C93" s="47" t="s">
        <v>59</v>
      </c>
      <c r="D93" s="48">
        <f t="shared" si="1"/>
        <v>1.13336496</v>
      </c>
      <c r="E93" s="47" t="s">
        <v>264</v>
      </c>
      <c r="F93" s="47" t="s">
        <v>265</v>
      </c>
      <c r="G93" s="49">
        <v>624.0</v>
      </c>
      <c r="H93" s="47" t="s">
        <v>266</v>
      </c>
      <c r="I93" s="46"/>
      <c r="J93" s="46">
        <v>0.0018162899999999997</v>
      </c>
      <c r="K93" s="47" t="s">
        <v>267</v>
      </c>
      <c r="L93" s="45" t="s">
        <v>268</v>
      </c>
      <c r="M93" s="46"/>
      <c r="N93" s="46"/>
      <c r="O93" s="46"/>
      <c r="P93" s="47">
        <v>15.0</v>
      </c>
      <c r="Q93" s="46"/>
      <c r="R93" s="46"/>
      <c r="S93" s="46"/>
    </row>
    <row r="94">
      <c r="A94" s="47"/>
      <c r="B94" s="47" t="s">
        <v>382</v>
      </c>
      <c r="C94" s="47" t="s">
        <v>59</v>
      </c>
      <c r="D94" s="48">
        <f t="shared" si="1"/>
        <v>1.78657776</v>
      </c>
      <c r="E94" s="47" t="s">
        <v>264</v>
      </c>
      <c r="F94" s="47" t="s">
        <v>265</v>
      </c>
      <c r="G94" s="49">
        <v>732.0</v>
      </c>
      <c r="H94" s="47" t="s">
        <v>266</v>
      </c>
      <c r="I94" s="46"/>
      <c r="J94" s="46">
        <v>0.0024406799999999998</v>
      </c>
      <c r="K94" s="47" t="s">
        <v>274</v>
      </c>
      <c r="L94" s="45" t="s">
        <v>268</v>
      </c>
      <c r="M94" s="46"/>
      <c r="N94" s="46"/>
      <c r="O94" s="46"/>
      <c r="P94" s="47">
        <v>16.0</v>
      </c>
      <c r="Q94" s="46"/>
      <c r="R94" s="46"/>
      <c r="S94" s="46"/>
    </row>
    <row r="95">
      <c r="A95" s="47"/>
      <c r="B95" s="47" t="s">
        <v>383</v>
      </c>
      <c r="C95" s="47" t="s">
        <v>59</v>
      </c>
      <c r="D95" s="48">
        <f t="shared" si="1"/>
        <v>1.25939088</v>
      </c>
      <c r="E95" s="47" t="s">
        <v>264</v>
      </c>
      <c r="F95" s="47" t="s">
        <v>265</v>
      </c>
      <c r="G95" s="49">
        <v>516.0</v>
      </c>
      <c r="H95" s="47" t="s">
        <v>266</v>
      </c>
      <c r="I95" s="46"/>
      <c r="J95" s="46">
        <v>0.0024406799999999998</v>
      </c>
      <c r="K95" s="47" t="s">
        <v>274</v>
      </c>
      <c r="L95" s="45" t="s">
        <v>268</v>
      </c>
      <c r="M95" s="46"/>
      <c r="N95" s="46"/>
      <c r="O95" s="46"/>
      <c r="P95" s="47">
        <v>16.0</v>
      </c>
      <c r="Q95" s="46"/>
      <c r="R95" s="46"/>
      <c r="S95" s="46"/>
    </row>
    <row r="96">
      <c r="A96" s="47"/>
      <c r="B96" s="47" t="s">
        <v>384</v>
      </c>
      <c r="C96" s="47" t="s">
        <v>59</v>
      </c>
      <c r="D96" s="48">
        <f t="shared" si="1"/>
        <v>4.0149186</v>
      </c>
      <c r="E96" s="47" t="s">
        <v>264</v>
      </c>
      <c r="F96" s="47" t="s">
        <v>265</v>
      </c>
      <c r="G96" s="49">
        <v>1645.0</v>
      </c>
      <c r="H96" s="47" t="s">
        <v>266</v>
      </c>
      <c r="I96" s="46"/>
      <c r="J96" s="46">
        <v>0.0024406799999999998</v>
      </c>
      <c r="K96" s="47" t="s">
        <v>274</v>
      </c>
      <c r="L96" s="45" t="s">
        <v>268</v>
      </c>
      <c r="M96" s="46"/>
      <c r="N96" s="46"/>
      <c r="O96" s="46"/>
      <c r="P96" s="47">
        <v>18.0</v>
      </c>
      <c r="Q96" s="46"/>
      <c r="R96" s="46"/>
      <c r="S96" s="46"/>
    </row>
    <row r="97">
      <c r="A97" s="47"/>
      <c r="B97" s="47" t="s">
        <v>385</v>
      </c>
      <c r="C97" s="47" t="s">
        <v>59</v>
      </c>
      <c r="D97" s="48">
        <f t="shared" si="1"/>
        <v>3.85139304</v>
      </c>
      <c r="E97" s="47" t="s">
        <v>264</v>
      </c>
      <c r="F97" s="47" t="s">
        <v>265</v>
      </c>
      <c r="G97" s="49">
        <v>1578.0</v>
      </c>
      <c r="H97" s="47" t="s">
        <v>266</v>
      </c>
      <c r="I97" s="46"/>
      <c r="J97" s="46">
        <v>0.0024406799999999998</v>
      </c>
      <c r="K97" s="47" t="s">
        <v>274</v>
      </c>
      <c r="L97" s="45" t="s">
        <v>268</v>
      </c>
      <c r="M97" s="46"/>
      <c r="N97" s="46"/>
      <c r="O97" s="46"/>
      <c r="P97" s="47">
        <v>18.0</v>
      </c>
      <c r="Q97" s="46"/>
      <c r="R97" s="46"/>
      <c r="S97" s="46"/>
    </row>
    <row r="98">
      <c r="A98" s="47"/>
      <c r="B98" s="47" t="s">
        <v>386</v>
      </c>
      <c r="C98" s="47" t="s">
        <v>59</v>
      </c>
      <c r="D98" s="48">
        <f t="shared" si="1"/>
        <v>2.077994952</v>
      </c>
      <c r="E98" s="47" t="s">
        <v>264</v>
      </c>
      <c r="F98" s="47" t="s">
        <v>265</v>
      </c>
      <c r="G98" s="49">
        <v>851.4</v>
      </c>
      <c r="H98" s="47" t="s">
        <v>266</v>
      </c>
      <c r="I98" s="46"/>
      <c r="J98" s="46">
        <v>0.0024406799999999998</v>
      </c>
      <c r="K98" s="47" t="s">
        <v>274</v>
      </c>
      <c r="L98" s="47" t="s">
        <v>268</v>
      </c>
      <c r="M98" s="46"/>
      <c r="N98" s="46"/>
      <c r="O98" s="46"/>
      <c r="P98" s="47">
        <v>18.0</v>
      </c>
      <c r="Q98" s="46"/>
      <c r="R98" s="46"/>
      <c r="S98" s="46"/>
    </row>
    <row r="99">
      <c r="A99" s="47"/>
      <c r="B99" s="47" t="s">
        <v>387</v>
      </c>
      <c r="C99" s="47" t="s">
        <v>59</v>
      </c>
      <c r="D99" s="48">
        <f t="shared" si="1"/>
        <v>1.207160328</v>
      </c>
      <c r="E99" s="47" t="s">
        <v>264</v>
      </c>
      <c r="F99" s="47" t="s">
        <v>265</v>
      </c>
      <c r="G99" s="49">
        <v>494.6</v>
      </c>
      <c r="H99" s="47" t="s">
        <v>266</v>
      </c>
      <c r="I99" s="46"/>
      <c r="J99" s="46">
        <v>0.0024406799999999998</v>
      </c>
      <c r="K99" s="47" t="s">
        <v>274</v>
      </c>
      <c r="L99" s="45" t="s">
        <v>268</v>
      </c>
      <c r="M99" s="46"/>
      <c r="N99" s="46"/>
      <c r="O99" s="46"/>
      <c r="P99" s="47">
        <v>18.0</v>
      </c>
      <c r="Q99" s="46"/>
      <c r="R99" s="46"/>
      <c r="S99" s="46"/>
    </row>
    <row r="100">
      <c r="A100" s="47"/>
      <c r="B100" s="47" t="s">
        <v>388</v>
      </c>
      <c r="C100" s="47" t="s">
        <v>59</v>
      </c>
      <c r="D100" s="48">
        <f t="shared" si="1"/>
        <v>4.515258</v>
      </c>
      <c r="E100" s="47" t="s">
        <v>264</v>
      </c>
      <c r="F100" s="47" t="s">
        <v>265</v>
      </c>
      <c r="G100" s="49">
        <v>1850.0</v>
      </c>
      <c r="H100" s="47" t="s">
        <v>266</v>
      </c>
      <c r="I100" s="46"/>
      <c r="J100" s="46">
        <v>0.0024406799999999998</v>
      </c>
      <c r="K100" s="47" t="s">
        <v>274</v>
      </c>
      <c r="L100" s="45" t="s">
        <v>268</v>
      </c>
      <c r="M100" s="46"/>
      <c r="N100" s="46"/>
      <c r="O100" s="46"/>
      <c r="P100" s="47">
        <v>20.0</v>
      </c>
      <c r="Q100" s="46"/>
      <c r="R100" s="46"/>
      <c r="S100" s="46"/>
    </row>
    <row r="101">
      <c r="A101" s="47"/>
      <c r="B101" s="47" t="s">
        <v>389</v>
      </c>
      <c r="C101" s="47" t="s">
        <v>59</v>
      </c>
      <c r="D101" s="48">
        <f t="shared" si="1"/>
        <v>2.64996711</v>
      </c>
      <c r="E101" s="47" t="s">
        <v>264</v>
      </c>
      <c r="F101" s="47" t="s">
        <v>265</v>
      </c>
      <c r="G101" s="49">
        <v>1459.0</v>
      </c>
      <c r="H101" s="47" t="s">
        <v>266</v>
      </c>
      <c r="I101" s="46"/>
      <c r="J101" s="46">
        <v>0.0018162899999999997</v>
      </c>
      <c r="K101" s="47" t="s">
        <v>267</v>
      </c>
      <c r="L101" s="45" t="s">
        <v>268</v>
      </c>
      <c r="M101" s="46"/>
      <c r="N101" s="46"/>
      <c r="O101" s="46"/>
      <c r="P101" s="47">
        <v>20.0</v>
      </c>
      <c r="Q101" s="46"/>
      <c r="R101" s="46"/>
      <c r="S101" s="46"/>
    </row>
    <row r="102">
      <c r="A102" s="41"/>
      <c r="B102" s="41" t="s">
        <v>390</v>
      </c>
      <c r="C102" s="41" t="s">
        <v>59</v>
      </c>
      <c r="D102" s="42">
        <f t="shared" si="1"/>
        <v>1.5792966</v>
      </c>
      <c r="E102" s="41" t="s">
        <v>264</v>
      </c>
      <c r="F102" s="41" t="s">
        <v>265</v>
      </c>
      <c r="G102" s="61">
        <v>1314.0</v>
      </c>
      <c r="H102" s="41" t="s">
        <v>266</v>
      </c>
      <c r="I102" s="44"/>
      <c r="J102" s="44">
        <v>0.0012019</v>
      </c>
      <c r="K102" s="41" t="s">
        <v>305</v>
      </c>
      <c r="L102" s="45" t="s">
        <v>268</v>
      </c>
      <c r="M102" s="44"/>
      <c r="N102" s="44"/>
      <c r="O102" s="44"/>
      <c r="P102" s="41">
        <v>20.0</v>
      </c>
      <c r="Q102" s="44"/>
      <c r="R102" s="44"/>
      <c r="S102" s="46"/>
    </row>
    <row r="103">
      <c r="A103" s="47"/>
      <c r="B103" s="47" t="s">
        <v>391</v>
      </c>
      <c r="C103" s="47" t="s">
        <v>59</v>
      </c>
      <c r="D103" s="48">
        <f t="shared" si="1"/>
        <v>2.0336148</v>
      </c>
      <c r="E103" s="47" t="s">
        <v>264</v>
      </c>
      <c r="F103" s="47" t="s">
        <v>265</v>
      </c>
      <c r="G103" s="49">
        <v>1692.0</v>
      </c>
      <c r="H103" s="47" t="s">
        <v>266</v>
      </c>
      <c r="I103" s="46"/>
      <c r="J103" s="46">
        <v>0.0012019</v>
      </c>
      <c r="K103" s="47" t="s">
        <v>305</v>
      </c>
      <c r="L103" s="46" t="s">
        <v>371</v>
      </c>
      <c r="M103" s="46"/>
      <c r="N103" s="46"/>
      <c r="O103" s="46"/>
      <c r="P103" s="47">
        <v>22.0</v>
      </c>
      <c r="Q103" s="46"/>
      <c r="R103" s="46"/>
      <c r="S103" s="46"/>
    </row>
    <row r="104">
      <c r="A104" s="41"/>
      <c r="B104" s="41" t="s">
        <v>392</v>
      </c>
      <c r="C104" s="41" t="s">
        <v>59</v>
      </c>
      <c r="D104" s="42">
        <f t="shared" si="1"/>
        <v>1.19837388</v>
      </c>
      <c r="E104" s="41" t="s">
        <v>264</v>
      </c>
      <c r="F104" s="41" t="s">
        <v>265</v>
      </c>
      <c r="G104" s="43">
        <v>491.0</v>
      </c>
      <c r="H104" s="41" t="s">
        <v>266</v>
      </c>
      <c r="I104" s="44"/>
      <c r="J104" s="44">
        <v>0.0024406799999999998</v>
      </c>
      <c r="K104" s="41" t="s">
        <v>274</v>
      </c>
      <c r="L104" s="45" t="s">
        <v>268</v>
      </c>
      <c r="M104" s="44"/>
      <c r="N104" s="44"/>
      <c r="O104" s="44"/>
      <c r="P104" s="41">
        <v>22.0</v>
      </c>
      <c r="Q104" s="44"/>
      <c r="R104" s="44"/>
      <c r="S104" s="46"/>
    </row>
    <row r="105">
      <c r="A105" s="47"/>
      <c r="B105" s="47" t="s">
        <v>393</v>
      </c>
      <c r="C105" s="47" t="s">
        <v>59</v>
      </c>
      <c r="D105" s="48">
        <f t="shared" si="1"/>
        <v>2.22313896</v>
      </c>
      <c r="E105" s="47" t="s">
        <v>264</v>
      </c>
      <c r="F105" s="47" t="s">
        <v>265</v>
      </c>
      <c r="G105" s="49">
        <v>1224.0</v>
      </c>
      <c r="H105" s="47" t="s">
        <v>266</v>
      </c>
      <c r="I105" s="46"/>
      <c r="J105" s="46">
        <v>0.0018162899999999997</v>
      </c>
      <c r="K105" s="47" t="s">
        <v>267</v>
      </c>
      <c r="L105" s="46" t="s">
        <v>371</v>
      </c>
      <c r="M105" s="46"/>
      <c r="N105" s="46"/>
      <c r="O105" s="46"/>
      <c r="P105" s="47">
        <v>28.0</v>
      </c>
      <c r="Q105" s="46"/>
      <c r="R105" s="46"/>
      <c r="S105" s="46"/>
    </row>
    <row r="106">
      <c r="A106" s="41"/>
      <c r="B106" s="41" t="s">
        <v>394</v>
      </c>
      <c r="C106" s="41" t="s">
        <v>59</v>
      </c>
      <c r="D106" s="42">
        <f t="shared" si="1"/>
        <v>1.04461104</v>
      </c>
      <c r="E106" s="41" t="s">
        <v>264</v>
      </c>
      <c r="F106" s="41" t="s">
        <v>265</v>
      </c>
      <c r="G106" s="43">
        <v>428.0</v>
      </c>
      <c r="H106" s="41" t="s">
        <v>266</v>
      </c>
      <c r="I106" s="44"/>
      <c r="J106" s="44">
        <v>0.0024406799999999998</v>
      </c>
      <c r="K106" s="41" t="s">
        <v>274</v>
      </c>
      <c r="L106" s="45" t="s">
        <v>268</v>
      </c>
      <c r="M106" s="44"/>
      <c r="N106" s="44"/>
      <c r="O106" s="44"/>
      <c r="P106" s="41">
        <v>30.0</v>
      </c>
      <c r="Q106" s="44"/>
      <c r="R106" s="44"/>
      <c r="S106" s="46"/>
    </row>
    <row r="107">
      <c r="A107" s="47"/>
      <c r="B107" s="47" t="s">
        <v>395</v>
      </c>
      <c r="C107" s="47" t="s">
        <v>59</v>
      </c>
      <c r="D107" s="48">
        <f t="shared" si="1"/>
        <v>2.72080242</v>
      </c>
      <c r="E107" s="47" t="s">
        <v>264</v>
      </c>
      <c r="F107" s="47" t="s">
        <v>265</v>
      </c>
      <c r="G107" s="49">
        <v>1498.0</v>
      </c>
      <c r="H107" s="47" t="s">
        <v>266</v>
      </c>
      <c r="I107" s="46"/>
      <c r="J107" s="46">
        <v>0.0018162899999999997</v>
      </c>
      <c r="K107" s="47" t="s">
        <v>267</v>
      </c>
      <c r="L107" s="46" t="s">
        <v>371</v>
      </c>
      <c r="M107" s="46"/>
      <c r="N107" s="46"/>
      <c r="O107" s="46"/>
      <c r="P107" s="47">
        <v>34.0</v>
      </c>
      <c r="Q107" s="46"/>
      <c r="R107" s="46"/>
      <c r="S107" s="46"/>
    </row>
    <row r="108">
      <c r="A108" s="47"/>
      <c r="B108" s="47" t="s">
        <v>396</v>
      </c>
      <c r="C108" s="47" t="s">
        <v>59</v>
      </c>
      <c r="D108" s="48">
        <f t="shared" si="1"/>
        <v>2.0804889</v>
      </c>
      <c r="E108" s="47" t="s">
        <v>264</v>
      </c>
      <c r="F108" s="47" t="s">
        <v>265</v>
      </c>
      <c r="G108" s="49">
        <v>1731.0</v>
      </c>
      <c r="H108" s="47" t="s">
        <v>266</v>
      </c>
      <c r="I108" s="46"/>
      <c r="J108" s="46">
        <v>0.0012019</v>
      </c>
      <c r="K108" s="47" t="s">
        <v>305</v>
      </c>
      <c r="L108" s="45" t="s">
        <v>268</v>
      </c>
      <c r="M108" s="46"/>
      <c r="N108" s="46"/>
      <c r="O108" s="46"/>
      <c r="P108" s="47">
        <v>35.0</v>
      </c>
      <c r="Q108" s="46"/>
      <c r="R108" s="46"/>
      <c r="S108" s="46"/>
    </row>
    <row r="109">
      <c r="A109" s="47"/>
      <c r="B109" s="47" t="s">
        <v>397</v>
      </c>
      <c r="C109" s="47" t="s">
        <v>59</v>
      </c>
      <c r="D109" s="48">
        <f t="shared" si="1"/>
        <v>1.5660757</v>
      </c>
      <c r="E109" s="47" t="s">
        <v>264</v>
      </c>
      <c r="F109" s="47" t="s">
        <v>265</v>
      </c>
      <c r="G109" s="49">
        <v>1303.0</v>
      </c>
      <c r="H109" s="47" t="s">
        <v>266</v>
      </c>
      <c r="I109" s="46"/>
      <c r="J109" s="46">
        <v>0.0012019</v>
      </c>
      <c r="K109" s="47" t="s">
        <v>305</v>
      </c>
      <c r="L109" s="46" t="s">
        <v>371</v>
      </c>
      <c r="M109" s="46"/>
      <c r="N109" s="46"/>
      <c r="O109" s="46"/>
      <c r="P109" s="47">
        <v>35.0</v>
      </c>
      <c r="Q109" s="46"/>
      <c r="R109" s="46"/>
      <c r="S109" s="46"/>
    </row>
    <row r="110">
      <c r="A110" s="73" t="s">
        <v>28</v>
      </c>
      <c r="B110" s="53" t="s">
        <v>398</v>
      </c>
      <c r="C110" s="53" t="s">
        <v>59</v>
      </c>
      <c r="D110" s="54">
        <f t="shared" si="1"/>
        <v>7.993471068</v>
      </c>
      <c r="E110" s="51" t="s">
        <v>264</v>
      </c>
      <c r="F110" s="53" t="s">
        <v>289</v>
      </c>
      <c r="G110" s="55">
        <v>3275.1</v>
      </c>
      <c r="H110" s="53" t="s">
        <v>266</v>
      </c>
      <c r="I110" s="53"/>
      <c r="J110" s="56">
        <v>0.0024406799999999998</v>
      </c>
      <c r="K110" s="53" t="s">
        <v>274</v>
      </c>
      <c r="L110" s="57" t="s">
        <v>268</v>
      </c>
      <c r="M110" s="53"/>
      <c r="N110" s="53"/>
      <c r="O110" s="46"/>
      <c r="P110" s="51">
        <v>0.0</v>
      </c>
      <c r="Q110" s="51">
        <v>2019.0</v>
      </c>
      <c r="R110" s="46"/>
      <c r="S110" s="46"/>
    </row>
    <row r="111">
      <c r="A111" s="73" t="s">
        <v>28</v>
      </c>
      <c r="B111" s="53" t="s">
        <v>399</v>
      </c>
      <c r="C111" s="53" t="s">
        <v>59</v>
      </c>
      <c r="D111" s="54">
        <f t="shared" si="1"/>
        <v>7.83946416</v>
      </c>
      <c r="E111" s="51" t="s">
        <v>264</v>
      </c>
      <c r="F111" s="53" t="s">
        <v>289</v>
      </c>
      <c r="G111" s="55">
        <v>3212.0</v>
      </c>
      <c r="H111" s="53" t="s">
        <v>266</v>
      </c>
      <c r="I111" s="53"/>
      <c r="J111" s="56">
        <v>0.0024406799999999998</v>
      </c>
      <c r="K111" s="53" t="s">
        <v>274</v>
      </c>
      <c r="L111" s="57" t="s">
        <v>268</v>
      </c>
      <c r="M111" s="53"/>
      <c r="N111" s="53"/>
      <c r="O111" s="46"/>
      <c r="P111" s="51">
        <v>0.0</v>
      </c>
      <c r="Q111" s="51">
        <v>2019.0</v>
      </c>
      <c r="R111" s="46"/>
      <c r="S111" s="46"/>
    </row>
    <row r="112">
      <c r="A112" s="73" t="s">
        <v>28</v>
      </c>
      <c r="B112" s="59" t="s">
        <v>400</v>
      </c>
      <c r="C112" s="59" t="s">
        <v>59</v>
      </c>
      <c r="D112" s="60">
        <f t="shared" si="1"/>
        <v>6.401171436</v>
      </c>
      <c r="E112" s="51" t="s">
        <v>264</v>
      </c>
      <c r="F112" s="59" t="s">
        <v>289</v>
      </c>
      <c r="G112" s="61">
        <v>2622.7</v>
      </c>
      <c r="H112" s="59" t="s">
        <v>266</v>
      </c>
      <c r="I112" s="59"/>
      <c r="J112" s="62">
        <v>0.0024406799999999998</v>
      </c>
      <c r="K112" s="59" t="s">
        <v>274</v>
      </c>
      <c r="L112" s="57" t="s">
        <v>268</v>
      </c>
      <c r="M112" s="59"/>
      <c r="N112" s="59"/>
      <c r="O112" s="46"/>
      <c r="P112" s="51">
        <v>0.0</v>
      </c>
      <c r="Q112" s="51">
        <v>2019.0</v>
      </c>
      <c r="R112" s="46"/>
      <c r="S112" s="46"/>
    </row>
    <row r="113">
      <c r="A113" s="73" t="s">
        <v>28</v>
      </c>
      <c r="B113" s="59" t="s">
        <v>401</v>
      </c>
      <c r="C113" s="59" t="s">
        <v>59</v>
      </c>
      <c r="D113" s="60">
        <f t="shared" si="1"/>
        <v>4.961658372</v>
      </c>
      <c r="E113" s="51" t="s">
        <v>264</v>
      </c>
      <c r="F113" s="59" t="s">
        <v>289</v>
      </c>
      <c r="G113" s="61">
        <v>2032.9</v>
      </c>
      <c r="H113" s="59" t="s">
        <v>266</v>
      </c>
      <c r="I113" s="59"/>
      <c r="J113" s="62">
        <v>0.0024406799999999998</v>
      </c>
      <c r="K113" s="59" t="s">
        <v>274</v>
      </c>
      <c r="L113" s="57" t="s">
        <v>268</v>
      </c>
      <c r="M113" s="59"/>
      <c r="N113" s="59"/>
      <c r="O113" s="46"/>
      <c r="P113" s="51">
        <v>0.0</v>
      </c>
      <c r="Q113" s="51">
        <v>2019.0</v>
      </c>
      <c r="R113" s="46"/>
      <c r="S113" s="46"/>
    </row>
    <row r="114">
      <c r="A114" s="73" t="s">
        <v>28</v>
      </c>
      <c r="B114" s="53" t="s">
        <v>402</v>
      </c>
      <c r="C114" s="53" t="s">
        <v>59</v>
      </c>
      <c r="D114" s="54">
        <f t="shared" si="1"/>
        <v>4.488654588</v>
      </c>
      <c r="E114" s="51" t="s">
        <v>264</v>
      </c>
      <c r="F114" s="53" t="s">
        <v>289</v>
      </c>
      <c r="G114" s="55">
        <v>1839.1</v>
      </c>
      <c r="H114" s="53" t="s">
        <v>266</v>
      </c>
      <c r="I114" s="53"/>
      <c r="J114" s="56">
        <v>0.0024406799999999998</v>
      </c>
      <c r="K114" s="53" t="s">
        <v>274</v>
      </c>
      <c r="L114" s="57" t="s">
        <v>268</v>
      </c>
      <c r="M114" s="53"/>
      <c r="N114" s="53"/>
      <c r="O114" s="46"/>
      <c r="P114" s="51">
        <v>0.0</v>
      </c>
      <c r="Q114" s="51">
        <v>2019.0</v>
      </c>
      <c r="R114" s="46"/>
      <c r="S114" s="46"/>
    </row>
    <row r="115">
      <c r="A115" s="73" t="s">
        <v>28</v>
      </c>
      <c r="B115" s="53" t="s">
        <v>403</v>
      </c>
      <c r="C115" s="53" t="s">
        <v>59</v>
      </c>
      <c r="D115" s="54">
        <f t="shared" si="1"/>
        <v>3.884098152</v>
      </c>
      <c r="E115" s="51" t="s">
        <v>264</v>
      </c>
      <c r="F115" s="53" t="s">
        <v>289</v>
      </c>
      <c r="G115" s="55">
        <v>1591.4</v>
      </c>
      <c r="H115" s="53" t="s">
        <v>266</v>
      </c>
      <c r="I115" s="53"/>
      <c r="J115" s="56">
        <v>0.0024406799999999998</v>
      </c>
      <c r="K115" s="53" t="s">
        <v>274</v>
      </c>
      <c r="L115" s="57" t="s">
        <v>268</v>
      </c>
      <c r="M115" s="53"/>
      <c r="N115" s="53"/>
      <c r="O115" s="46"/>
      <c r="P115" s="51">
        <v>0.0</v>
      </c>
      <c r="Q115" s="51">
        <v>2019.0</v>
      </c>
      <c r="R115" s="46"/>
      <c r="S115" s="46"/>
    </row>
    <row r="116">
      <c r="A116" s="73" t="s">
        <v>28</v>
      </c>
      <c r="B116" s="53" t="s">
        <v>404</v>
      </c>
      <c r="C116" s="53" t="s">
        <v>59</v>
      </c>
      <c r="D116" s="54">
        <f t="shared" si="1"/>
        <v>3.75986754</v>
      </c>
      <c r="E116" s="51" t="s">
        <v>264</v>
      </c>
      <c r="F116" s="53" t="s">
        <v>289</v>
      </c>
      <c r="G116" s="55">
        <v>1540.5</v>
      </c>
      <c r="H116" s="53" t="s">
        <v>266</v>
      </c>
      <c r="I116" s="53"/>
      <c r="J116" s="56">
        <v>0.0024406799999999998</v>
      </c>
      <c r="K116" s="53" t="s">
        <v>274</v>
      </c>
      <c r="L116" s="57" t="s">
        <v>268</v>
      </c>
      <c r="M116" s="53"/>
      <c r="N116" s="53"/>
      <c r="O116" s="46"/>
      <c r="P116" s="51">
        <v>0.0</v>
      </c>
      <c r="Q116" s="51">
        <v>2019.0</v>
      </c>
      <c r="R116" s="46"/>
      <c r="S116" s="46"/>
    </row>
    <row r="117">
      <c r="A117" s="73" t="s">
        <v>28</v>
      </c>
      <c r="B117" s="53" t="s">
        <v>405</v>
      </c>
      <c r="C117" s="53" t="s">
        <v>59</v>
      </c>
      <c r="D117" s="54">
        <f t="shared" si="1"/>
        <v>3.63173184</v>
      </c>
      <c r="E117" s="51" t="s">
        <v>264</v>
      </c>
      <c r="F117" s="53" t="s">
        <v>289</v>
      </c>
      <c r="G117" s="55">
        <v>1488.0</v>
      </c>
      <c r="H117" s="53" t="s">
        <v>266</v>
      </c>
      <c r="I117" s="53"/>
      <c r="J117" s="56">
        <v>0.0024406799999999998</v>
      </c>
      <c r="K117" s="53" t="s">
        <v>274</v>
      </c>
      <c r="L117" s="57" t="s">
        <v>268</v>
      </c>
      <c r="M117" s="53"/>
      <c r="N117" s="53"/>
      <c r="O117" s="46"/>
      <c r="P117" s="51">
        <v>0.0</v>
      </c>
      <c r="Q117" s="51">
        <v>2019.0</v>
      </c>
      <c r="R117" s="46"/>
      <c r="S117" s="46"/>
    </row>
    <row r="118">
      <c r="A118" s="73" t="s">
        <v>28</v>
      </c>
      <c r="B118" s="53" t="s">
        <v>406</v>
      </c>
      <c r="C118" s="53" t="s">
        <v>59</v>
      </c>
      <c r="D118" s="54">
        <f t="shared" si="1"/>
        <v>3.53166396</v>
      </c>
      <c r="E118" s="51" t="s">
        <v>264</v>
      </c>
      <c r="F118" s="53" t="s">
        <v>289</v>
      </c>
      <c r="G118" s="55">
        <v>1447.0</v>
      </c>
      <c r="H118" s="53" t="s">
        <v>266</v>
      </c>
      <c r="I118" s="53"/>
      <c r="J118" s="56">
        <v>0.0024406799999999998</v>
      </c>
      <c r="K118" s="53" t="s">
        <v>274</v>
      </c>
      <c r="L118" s="57" t="s">
        <v>268</v>
      </c>
      <c r="M118" s="53"/>
      <c r="N118" s="53"/>
      <c r="O118" s="46"/>
      <c r="P118" s="51">
        <v>0.0</v>
      </c>
      <c r="Q118" s="51">
        <v>2019.0</v>
      </c>
      <c r="R118" s="46"/>
      <c r="S118" s="46"/>
    </row>
    <row r="119">
      <c r="A119" s="73" t="s">
        <v>28</v>
      </c>
      <c r="B119" s="53" t="s">
        <v>407</v>
      </c>
      <c r="C119" s="53" t="s">
        <v>59</v>
      </c>
      <c r="D119" s="54">
        <f t="shared" si="1"/>
        <v>3.37546044</v>
      </c>
      <c r="E119" s="51" t="s">
        <v>264</v>
      </c>
      <c r="F119" s="53" t="s">
        <v>289</v>
      </c>
      <c r="G119" s="55">
        <v>1383.0</v>
      </c>
      <c r="H119" s="53" t="s">
        <v>266</v>
      </c>
      <c r="I119" s="53"/>
      <c r="J119" s="56">
        <v>0.0024406799999999998</v>
      </c>
      <c r="K119" s="53" t="s">
        <v>274</v>
      </c>
      <c r="L119" s="57" t="s">
        <v>268</v>
      </c>
      <c r="M119" s="53"/>
      <c r="N119" s="53"/>
      <c r="O119" s="46"/>
      <c r="P119" s="51">
        <v>0.0</v>
      </c>
      <c r="Q119" s="51">
        <v>2019.0</v>
      </c>
      <c r="R119" s="46"/>
      <c r="S119" s="46"/>
    </row>
    <row r="120">
      <c r="A120" s="73" t="s">
        <v>28</v>
      </c>
      <c r="B120" s="53" t="s">
        <v>408</v>
      </c>
      <c r="C120" s="53" t="s">
        <v>59</v>
      </c>
      <c r="D120" s="54">
        <f t="shared" si="1"/>
        <v>3.336897696</v>
      </c>
      <c r="E120" s="51" t="s">
        <v>264</v>
      </c>
      <c r="F120" s="53" t="s">
        <v>289</v>
      </c>
      <c r="G120" s="55">
        <v>1367.2</v>
      </c>
      <c r="H120" s="53" t="s">
        <v>266</v>
      </c>
      <c r="I120" s="53"/>
      <c r="J120" s="56">
        <v>0.0024406799999999998</v>
      </c>
      <c r="K120" s="53" t="s">
        <v>274</v>
      </c>
      <c r="L120" s="57" t="s">
        <v>268</v>
      </c>
      <c r="M120" s="53"/>
      <c r="N120" s="53"/>
      <c r="O120" s="46"/>
      <c r="P120" s="51">
        <v>0.0</v>
      </c>
      <c r="Q120" s="51">
        <v>2019.0</v>
      </c>
      <c r="R120" s="46"/>
      <c r="S120" s="46"/>
    </row>
    <row r="121">
      <c r="A121" s="73" t="s">
        <v>28</v>
      </c>
      <c r="B121" s="53" t="s">
        <v>409</v>
      </c>
      <c r="C121" s="53" t="s">
        <v>59</v>
      </c>
      <c r="D121" s="54">
        <f t="shared" si="1"/>
        <v>3.336165492</v>
      </c>
      <c r="E121" s="51" t="s">
        <v>264</v>
      </c>
      <c r="F121" s="53" t="s">
        <v>289</v>
      </c>
      <c r="G121" s="55">
        <v>1366.9</v>
      </c>
      <c r="H121" s="53" t="s">
        <v>266</v>
      </c>
      <c r="I121" s="53"/>
      <c r="J121" s="56">
        <v>0.0024406799999999998</v>
      </c>
      <c r="K121" s="53" t="s">
        <v>274</v>
      </c>
      <c r="L121" s="57" t="s">
        <v>268</v>
      </c>
      <c r="M121" s="53"/>
      <c r="N121" s="53"/>
      <c r="O121" s="46"/>
      <c r="P121" s="51">
        <v>0.0</v>
      </c>
      <c r="Q121" s="51">
        <v>2019.0</v>
      </c>
      <c r="R121" s="46"/>
      <c r="S121" s="46"/>
    </row>
    <row r="122">
      <c r="A122" s="73" t="s">
        <v>28</v>
      </c>
      <c r="B122" s="53" t="s">
        <v>410</v>
      </c>
      <c r="C122" s="53" t="s">
        <v>59</v>
      </c>
      <c r="D122" s="54">
        <f t="shared" si="1"/>
        <v>3.00081606</v>
      </c>
      <c r="E122" s="51" t="s">
        <v>264</v>
      </c>
      <c r="F122" s="53" t="s">
        <v>289</v>
      </c>
      <c r="G122" s="55">
        <v>1229.5</v>
      </c>
      <c r="H122" s="53" t="s">
        <v>266</v>
      </c>
      <c r="I122" s="53"/>
      <c r="J122" s="56">
        <v>0.0024406799999999998</v>
      </c>
      <c r="K122" s="53" t="s">
        <v>274</v>
      </c>
      <c r="L122" s="57" t="s">
        <v>268</v>
      </c>
      <c r="M122" s="53"/>
      <c r="N122" s="53"/>
      <c r="O122" s="46"/>
      <c r="P122" s="51">
        <v>0.0</v>
      </c>
      <c r="Q122" s="51">
        <v>2019.0</v>
      </c>
      <c r="R122" s="46"/>
      <c r="S122" s="46"/>
    </row>
    <row r="123">
      <c r="A123" s="73" t="s">
        <v>28</v>
      </c>
      <c r="B123" s="53" t="s">
        <v>411</v>
      </c>
      <c r="C123" s="53" t="s">
        <v>59</v>
      </c>
      <c r="D123" s="54">
        <f t="shared" si="1"/>
        <v>2.928816</v>
      </c>
      <c r="E123" s="51" t="s">
        <v>264</v>
      </c>
      <c r="F123" s="53" t="s">
        <v>289</v>
      </c>
      <c r="G123" s="55">
        <v>1200.0</v>
      </c>
      <c r="H123" s="53" t="s">
        <v>266</v>
      </c>
      <c r="I123" s="53"/>
      <c r="J123" s="56">
        <v>0.0024406799999999998</v>
      </c>
      <c r="K123" s="53" t="s">
        <v>274</v>
      </c>
      <c r="L123" s="57" t="s">
        <v>268</v>
      </c>
      <c r="M123" s="53"/>
      <c r="N123" s="53"/>
      <c r="O123" s="46"/>
      <c r="P123" s="51">
        <v>0.0</v>
      </c>
      <c r="Q123" s="51">
        <v>2019.0</v>
      </c>
      <c r="R123" s="46"/>
      <c r="S123" s="46"/>
    </row>
    <row r="124">
      <c r="A124" s="73" t="s">
        <v>28</v>
      </c>
      <c r="B124" s="53" t="s">
        <v>412</v>
      </c>
      <c r="C124" s="53" t="s">
        <v>59</v>
      </c>
      <c r="D124" s="54">
        <f t="shared" si="1"/>
        <v>2.875609176</v>
      </c>
      <c r="E124" s="51" t="s">
        <v>264</v>
      </c>
      <c r="F124" s="53" t="s">
        <v>289</v>
      </c>
      <c r="G124" s="55">
        <v>1178.2</v>
      </c>
      <c r="H124" s="53" t="s">
        <v>266</v>
      </c>
      <c r="I124" s="53"/>
      <c r="J124" s="56">
        <v>0.0024406799999999998</v>
      </c>
      <c r="K124" s="53" t="s">
        <v>274</v>
      </c>
      <c r="L124" s="57" t="s">
        <v>268</v>
      </c>
      <c r="M124" s="53"/>
      <c r="N124" s="53"/>
      <c r="O124" s="46"/>
      <c r="P124" s="51">
        <v>0.0</v>
      </c>
      <c r="Q124" s="51">
        <v>2019.0</v>
      </c>
      <c r="R124" s="46"/>
      <c r="S124" s="46"/>
    </row>
    <row r="125">
      <c r="A125" s="73" t="s">
        <v>28</v>
      </c>
      <c r="B125" s="53" t="s">
        <v>413</v>
      </c>
      <c r="C125" s="53" t="s">
        <v>59</v>
      </c>
      <c r="D125" s="54">
        <f t="shared" si="1"/>
        <v>2.74804677</v>
      </c>
      <c r="E125" s="51" t="s">
        <v>264</v>
      </c>
      <c r="F125" s="53" t="s">
        <v>289</v>
      </c>
      <c r="G125" s="55">
        <v>1513.0</v>
      </c>
      <c r="H125" s="53" t="s">
        <v>270</v>
      </c>
      <c r="I125" s="46"/>
      <c r="J125" s="56">
        <v>0.0018162899999999997</v>
      </c>
      <c r="K125" s="53" t="s">
        <v>267</v>
      </c>
      <c r="L125" s="57" t="s">
        <v>268</v>
      </c>
      <c r="M125" s="46"/>
      <c r="N125" s="53"/>
      <c r="O125" s="53"/>
      <c r="P125" s="51">
        <v>0.0</v>
      </c>
      <c r="Q125" s="51">
        <v>2019.0</v>
      </c>
      <c r="R125" s="46"/>
      <c r="S125" s="46"/>
    </row>
    <row r="126">
      <c r="A126" s="73" t="s">
        <v>28</v>
      </c>
      <c r="B126" s="53" t="s">
        <v>414</v>
      </c>
      <c r="C126" s="53" t="s">
        <v>59</v>
      </c>
      <c r="D126" s="54">
        <f t="shared" si="1"/>
        <v>2.416834556</v>
      </c>
      <c r="E126" s="51" t="s">
        <v>264</v>
      </c>
      <c r="F126" s="53" t="s">
        <v>289</v>
      </c>
      <c r="G126" s="55">
        <v>990.23</v>
      </c>
      <c r="H126" s="53" t="s">
        <v>266</v>
      </c>
      <c r="I126" s="53"/>
      <c r="J126" s="56">
        <v>0.0024406799999999998</v>
      </c>
      <c r="K126" s="53" t="s">
        <v>274</v>
      </c>
      <c r="L126" s="57" t="s">
        <v>268</v>
      </c>
      <c r="M126" s="53"/>
      <c r="N126" s="53"/>
      <c r="O126" s="46"/>
      <c r="P126" s="51">
        <v>0.0</v>
      </c>
      <c r="Q126" s="51">
        <v>2019.0</v>
      </c>
      <c r="R126" s="46"/>
      <c r="S126" s="46"/>
    </row>
    <row r="127">
      <c r="A127" s="73" t="s">
        <v>28</v>
      </c>
      <c r="B127" s="53" t="s">
        <v>415</v>
      </c>
      <c r="C127" s="53" t="s">
        <v>59</v>
      </c>
      <c r="D127" s="54">
        <f t="shared" si="1"/>
        <v>2.299511069</v>
      </c>
      <c r="E127" s="51" t="s">
        <v>264</v>
      </c>
      <c r="F127" s="53" t="s">
        <v>289</v>
      </c>
      <c r="G127" s="55">
        <v>942.16</v>
      </c>
      <c r="H127" s="53" t="s">
        <v>266</v>
      </c>
      <c r="I127" s="53"/>
      <c r="J127" s="56">
        <v>0.0024406799999999998</v>
      </c>
      <c r="K127" s="53" t="s">
        <v>274</v>
      </c>
      <c r="L127" s="57" t="s">
        <v>268</v>
      </c>
      <c r="M127" s="53"/>
      <c r="N127" s="53"/>
      <c r="O127" s="46"/>
      <c r="P127" s="51">
        <v>0.0</v>
      </c>
      <c r="Q127" s="51">
        <v>2019.0</v>
      </c>
      <c r="R127" s="46"/>
      <c r="S127" s="46"/>
    </row>
    <row r="128">
      <c r="A128" s="73" t="s">
        <v>28</v>
      </c>
      <c r="B128" s="53" t="s">
        <v>416</v>
      </c>
      <c r="C128" s="53" t="s">
        <v>59</v>
      </c>
      <c r="D128" s="54">
        <f t="shared" si="1"/>
        <v>2.228926603</v>
      </c>
      <c r="E128" s="51" t="s">
        <v>264</v>
      </c>
      <c r="F128" s="53" t="s">
        <v>289</v>
      </c>
      <c r="G128" s="55">
        <v>913.24</v>
      </c>
      <c r="H128" s="53" t="s">
        <v>266</v>
      </c>
      <c r="I128" s="53"/>
      <c r="J128" s="56">
        <v>0.0024406799999999998</v>
      </c>
      <c r="K128" s="53" t="s">
        <v>274</v>
      </c>
      <c r="L128" s="57" t="s">
        <v>268</v>
      </c>
      <c r="M128" s="53"/>
      <c r="N128" s="53"/>
      <c r="O128" s="46"/>
      <c r="P128" s="51">
        <v>0.0</v>
      </c>
      <c r="Q128" s="51">
        <v>2019.0</v>
      </c>
      <c r="R128" s="46"/>
      <c r="S128" s="46"/>
    </row>
    <row r="129">
      <c r="A129" s="73" t="s">
        <v>28</v>
      </c>
      <c r="B129" s="53" t="s">
        <v>417</v>
      </c>
      <c r="C129" s="53" t="s">
        <v>59</v>
      </c>
      <c r="D129" s="54">
        <f t="shared" si="1"/>
        <v>2.192462844</v>
      </c>
      <c r="E129" s="51" t="s">
        <v>264</v>
      </c>
      <c r="F129" s="53" t="s">
        <v>289</v>
      </c>
      <c r="G129" s="55">
        <v>898.3</v>
      </c>
      <c r="H129" s="53" t="s">
        <v>266</v>
      </c>
      <c r="I129" s="53"/>
      <c r="J129" s="56">
        <v>0.0024406799999999998</v>
      </c>
      <c r="K129" s="53" t="s">
        <v>274</v>
      </c>
      <c r="L129" s="57" t="s">
        <v>268</v>
      </c>
      <c r="M129" s="53"/>
      <c r="N129" s="53"/>
      <c r="O129" s="46"/>
      <c r="P129" s="51">
        <v>0.0</v>
      </c>
      <c r="Q129" s="51">
        <v>2019.0</v>
      </c>
      <c r="R129" s="46"/>
      <c r="S129" s="46"/>
    </row>
    <row r="130">
      <c r="A130" s="73" t="s">
        <v>28</v>
      </c>
      <c r="B130" s="53" t="s">
        <v>418</v>
      </c>
      <c r="C130" s="53" t="s">
        <v>59</v>
      </c>
      <c r="D130" s="54">
        <f t="shared" si="1"/>
        <v>2.180771987</v>
      </c>
      <c r="E130" s="51" t="s">
        <v>264</v>
      </c>
      <c r="F130" s="53" t="s">
        <v>289</v>
      </c>
      <c r="G130" s="55">
        <v>893.51</v>
      </c>
      <c r="H130" s="53" t="s">
        <v>266</v>
      </c>
      <c r="I130" s="53"/>
      <c r="J130" s="56">
        <v>0.0024406799999999998</v>
      </c>
      <c r="K130" s="53" t="s">
        <v>274</v>
      </c>
      <c r="L130" s="57" t="s">
        <v>268</v>
      </c>
      <c r="M130" s="53"/>
      <c r="N130" s="53"/>
      <c r="O130" s="46"/>
      <c r="P130" s="51">
        <v>0.0</v>
      </c>
      <c r="Q130" s="51">
        <v>2019.0</v>
      </c>
      <c r="R130" s="46"/>
      <c r="S130" s="46"/>
    </row>
    <row r="131">
      <c r="A131" s="73" t="s">
        <v>28</v>
      </c>
      <c r="B131" s="53" t="s">
        <v>419</v>
      </c>
      <c r="C131" s="53" t="s">
        <v>59</v>
      </c>
      <c r="D131" s="54">
        <f t="shared" si="1"/>
        <v>2.1613851</v>
      </c>
      <c r="E131" s="51" t="s">
        <v>264</v>
      </c>
      <c r="F131" s="53" t="s">
        <v>289</v>
      </c>
      <c r="G131" s="55">
        <v>1190.0</v>
      </c>
      <c r="H131" s="53" t="s">
        <v>266</v>
      </c>
      <c r="I131" s="46"/>
      <c r="J131" s="56">
        <v>0.0018162899999999997</v>
      </c>
      <c r="K131" s="53" t="s">
        <v>267</v>
      </c>
      <c r="L131" s="57" t="s">
        <v>268</v>
      </c>
      <c r="M131" s="46"/>
      <c r="N131" s="53"/>
      <c r="O131" s="53"/>
      <c r="P131" s="51">
        <v>0.0</v>
      </c>
      <c r="Q131" s="51">
        <v>2019.0</v>
      </c>
      <c r="R131" s="46"/>
      <c r="S131" s="46"/>
    </row>
    <row r="132">
      <c r="A132" s="73" t="s">
        <v>28</v>
      </c>
      <c r="B132" s="53" t="s">
        <v>420</v>
      </c>
      <c r="C132" s="53" t="s">
        <v>59</v>
      </c>
      <c r="D132" s="54">
        <f t="shared" si="1"/>
        <v>2.0209497</v>
      </c>
      <c r="E132" s="51" t="s">
        <v>264</v>
      </c>
      <c r="F132" s="53" t="s">
        <v>289</v>
      </c>
      <c r="G132" s="55">
        <v>770.0</v>
      </c>
      <c r="H132" s="53" t="s">
        <v>266</v>
      </c>
      <c r="I132" s="53"/>
      <c r="J132" s="56">
        <v>0.00262461</v>
      </c>
      <c r="K132" s="53" t="s">
        <v>316</v>
      </c>
      <c r="L132" s="57" t="s">
        <v>268</v>
      </c>
      <c r="M132" s="53"/>
      <c r="N132" s="53"/>
      <c r="O132" s="46"/>
      <c r="P132" s="51">
        <v>0.0</v>
      </c>
      <c r="Q132" s="51">
        <v>2019.0</v>
      </c>
      <c r="R132" s="46"/>
      <c r="S132" s="46"/>
    </row>
    <row r="133">
      <c r="A133" s="73" t="s">
        <v>28</v>
      </c>
      <c r="B133" s="53" t="s">
        <v>421</v>
      </c>
      <c r="C133" s="53" t="s">
        <v>59</v>
      </c>
      <c r="D133" s="54">
        <f t="shared" si="1"/>
        <v>1.934043646</v>
      </c>
      <c r="E133" s="51" t="s">
        <v>264</v>
      </c>
      <c r="F133" s="53" t="s">
        <v>289</v>
      </c>
      <c r="G133" s="55">
        <v>792.42</v>
      </c>
      <c r="H133" s="53" t="s">
        <v>266</v>
      </c>
      <c r="I133" s="53"/>
      <c r="J133" s="56">
        <v>0.0024406799999999998</v>
      </c>
      <c r="K133" s="53" t="s">
        <v>274</v>
      </c>
      <c r="L133" s="57" t="s">
        <v>268</v>
      </c>
      <c r="M133" s="53"/>
      <c r="N133" s="53"/>
      <c r="O133" s="46"/>
      <c r="P133" s="51">
        <v>0.0</v>
      </c>
      <c r="Q133" s="51">
        <v>2019.0</v>
      </c>
      <c r="R133" s="46"/>
      <c r="S133" s="46"/>
    </row>
    <row r="134">
      <c r="A134" s="73" t="s">
        <v>28</v>
      </c>
      <c r="B134" s="53" t="s">
        <v>422</v>
      </c>
      <c r="C134" s="53" t="s">
        <v>59</v>
      </c>
      <c r="D134" s="54">
        <f t="shared" si="1"/>
        <v>1.933750764</v>
      </c>
      <c r="E134" s="51" t="s">
        <v>264</v>
      </c>
      <c r="F134" s="53" t="s">
        <v>289</v>
      </c>
      <c r="G134" s="55">
        <v>792.3</v>
      </c>
      <c r="H134" s="53" t="s">
        <v>266</v>
      </c>
      <c r="I134" s="53"/>
      <c r="J134" s="56">
        <v>0.0024406799999999998</v>
      </c>
      <c r="K134" s="53" t="s">
        <v>274</v>
      </c>
      <c r="L134" s="57" t="s">
        <v>268</v>
      </c>
      <c r="M134" s="53"/>
      <c r="N134" s="53"/>
      <c r="O134" s="46"/>
      <c r="P134" s="51">
        <v>0.0</v>
      </c>
      <c r="Q134" s="51">
        <v>2019.0</v>
      </c>
      <c r="R134" s="46"/>
      <c r="S134" s="46"/>
    </row>
    <row r="135">
      <c r="A135" s="73" t="s">
        <v>28</v>
      </c>
      <c r="B135" s="53" t="s">
        <v>423</v>
      </c>
      <c r="C135" s="53" t="s">
        <v>59</v>
      </c>
      <c r="D135" s="54">
        <f t="shared" si="1"/>
        <v>1.8353013</v>
      </c>
      <c r="E135" s="51" t="s">
        <v>264</v>
      </c>
      <c r="F135" s="53" t="s">
        <v>289</v>
      </c>
      <c r="G135" s="55">
        <v>1527.0</v>
      </c>
      <c r="H135" s="53" t="s">
        <v>266</v>
      </c>
      <c r="I135" s="46"/>
      <c r="J135" s="56">
        <v>0.0012019</v>
      </c>
      <c r="K135" s="53" t="s">
        <v>305</v>
      </c>
      <c r="L135" s="57" t="s">
        <v>268</v>
      </c>
      <c r="M135" s="46"/>
      <c r="N135" s="53"/>
      <c r="O135" s="53"/>
      <c r="P135" s="51">
        <v>0.0</v>
      </c>
      <c r="Q135" s="51">
        <v>2019.0</v>
      </c>
      <c r="R135" s="46"/>
      <c r="S135" s="46"/>
    </row>
    <row r="136">
      <c r="A136" s="73" t="s">
        <v>28</v>
      </c>
      <c r="B136" s="53" t="s">
        <v>424</v>
      </c>
      <c r="C136" s="53" t="s">
        <v>59</v>
      </c>
      <c r="D136" s="54">
        <f t="shared" si="1"/>
        <v>1.73650512</v>
      </c>
      <c r="E136" s="51" t="s">
        <v>264</v>
      </c>
      <c r="F136" s="53" t="s">
        <v>289</v>
      </c>
      <c r="G136" s="55">
        <v>1444.8</v>
      </c>
      <c r="H136" s="53" t="s">
        <v>266</v>
      </c>
      <c r="I136" s="46"/>
      <c r="J136" s="56">
        <v>0.0012019</v>
      </c>
      <c r="K136" s="53" t="s">
        <v>305</v>
      </c>
      <c r="L136" s="57" t="s">
        <v>268</v>
      </c>
      <c r="M136" s="46"/>
      <c r="N136" s="53"/>
      <c r="O136" s="53"/>
      <c r="P136" s="51">
        <v>0.0</v>
      </c>
      <c r="Q136" s="51">
        <v>2019.0</v>
      </c>
      <c r="R136" s="46"/>
      <c r="S136" s="46"/>
    </row>
    <row r="137">
      <c r="A137" s="73" t="s">
        <v>28</v>
      </c>
      <c r="B137" s="53" t="s">
        <v>425</v>
      </c>
      <c r="C137" s="53" t="s">
        <v>59</v>
      </c>
      <c r="D137" s="54">
        <f t="shared" si="1"/>
        <v>1.719483467</v>
      </c>
      <c r="E137" s="51" t="s">
        <v>264</v>
      </c>
      <c r="F137" s="53" t="s">
        <v>289</v>
      </c>
      <c r="G137" s="55">
        <v>704.51</v>
      </c>
      <c r="H137" s="53" t="s">
        <v>266</v>
      </c>
      <c r="I137" s="53"/>
      <c r="J137" s="56">
        <v>0.0024406799999999998</v>
      </c>
      <c r="K137" s="53" t="s">
        <v>274</v>
      </c>
      <c r="L137" s="57" t="s">
        <v>268</v>
      </c>
      <c r="M137" s="53"/>
      <c r="N137" s="53"/>
      <c r="O137" s="46"/>
      <c r="P137" s="51">
        <v>0.0</v>
      </c>
      <c r="Q137" s="51">
        <v>2019.0</v>
      </c>
      <c r="R137" s="46"/>
      <c r="S137" s="46"/>
    </row>
    <row r="138">
      <c r="A138" s="73" t="s">
        <v>28</v>
      </c>
      <c r="B138" s="53" t="s">
        <v>426</v>
      </c>
      <c r="C138" s="53" t="s">
        <v>59</v>
      </c>
      <c r="D138" s="54">
        <f t="shared" si="1"/>
        <v>1.71387033</v>
      </c>
      <c r="E138" s="51" t="s">
        <v>264</v>
      </c>
      <c r="F138" s="53" t="s">
        <v>289</v>
      </c>
      <c r="G138" s="55">
        <v>653.0</v>
      </c>
      <c r="H138" s="53" t="s">
        <v>266</v>
      </c>
      <c r="I138" s="53"/>
      <c r="J138" s="56">
        <v>0.00262461</v>
      </c>
      <c r="K138" s="53" t="s">
        <v>316</v>
      </c>
      <c r="L138" s="57" t="s">
        <v>268</v>
      </c>
      <c r="M138" s="53"/>
      <c r="N138" s="53"/>
      <c r="O138" s="46"/>
      <c r="P138" s="51">
        <v>0.0</v>
      </c>
      <c r="Q138" s="51">
        <v>2019.0</v>
      </c>
      <c r="R138" s="46"/>
      <c r="S138" s="46"/>
    </row>
    <row r="139">
      <c r="A139" s="73" t="s">
        <v>28</v>
      </c>
      <c r="B139" s="53" t="s">
        <v>427</v>
      </c>
      <c r="C139" s="53" t="s">
        <v>59</v>
      </c>
      <c r="D139" s="54">
        <f t="shared" si="1"/>
        <v>1.674721396</v>
      </c>
      <c r="E139" s="51" t="s">
        <v>264</v>
      </c>
      <c r="F139" s="53" t="s">
        <v>289</v>
      </c>
      <c r="G139" s="55">
        <v>686.17</v>
      </c>
      <c r="H139" s="53" t="s">
        <v>266</v>
      </c>
      <c r="I139" s="53"/>
      <c r="J139" s="56">
        <v>0.0024406799999999998</v>
      </c>
      <c r="K139" s="53" t="s">
        <v>274</v>
      </c>
      <c r="L139" s="57" t="s">
        <v>268</v>
      </c>
      <c r="M139" s="53"/>
      <c r="N139" s="53"/>
      <c r="O139" s="46"/>
      <c r="P139" s="51">
        <v>0.0</v>
      </c>
      <c r="Q139" s="51">
        <v>2019.0</v>
      </c>
      <c r="R139" s="46"/>
      <c r="S139" s="46"/>
    </row>
    <row r="140">
      <c r="A140" s="73" t="s">
        <v>28</v>
      </c>
      <c r="B140" s="53" t="s">
        <v>428</v>
      </c>
      <c r="C140" s="53" t="s">
        <v>59</v>
      </c>
      <c r="D140" s="54">
        <f t="shared" si="1"/>
        <v>1.6129498</v>
      </c>
      <c r="E140" s="51" t="s">
        <v>264</v>
      </c>
      <c r="F140" s="53" t="s">
        <v>289</v>
      </c>
      <c r="G140" s="55">
        <v>1342.0</v>
      </c>
      <c r="H140" s="53" t="s">
        <v>266</v>
      </c>
      <c r="I140" s="46"/>
      <c r="J140" s="56">
        <v>0.0012019</v>
      </c>
      <c r="K140" s="53" t="s">
        <v>305</v>
      </c>
      <c r="L140" s="74" t="s">
        <v>371</v>
      </c>
      <c r="M140" s="46"/>
      <c r="N140" s="53"/>
      <c r="O140" s="53"/>
      <c r="P140" s="51">
        <v>0.0</v>
      </c>
      <c r="Q140" s="51">
        <v>2019.0</v>
      </c>
      <c r="R140" s="46"/>
      <c r="S140" s="46"/>
    </row>
    <row r="141">
      <c r="A141" s="73" t="s">
        <v>28</v>
      </c>
      <c r="B141" s="53" t="s">
        <v>429</v>
      </c>
      <c r="C141" s="53" t="s">
        <v>59</v>
      </c>
      <c r="D141" s="54">
        <f t="shared" si="1"/>
        <v>1.49064531</v>
      </c>
      <c r="E141" s="51" t="s">
        <v>264</v>
      </c>
      <c r="F141" s="53" t="s">
        <v>289</v>
      </c>
      <c r="G141" s="55">
        <v>610.75</v>
      </c>
      <c r="H141" s="53" t="s">
        <v>266</v>
      </c>
      <c r="I141" s="53"/>
      <c r="J141" s="56">
        <v>0.0024406799999999998</v>
      </c>
      <c r="K141" s="53" t="s">
        <v>274</v>
      </c>
      <c r="L141" s="57" t="s">
        <v>268</v>
      </c>
      <c r="M141" s="53"/>
      <c r="N141" s="53"/>
      <c r="O141" s="46"/>
      <c r="P141" s="51">
        <v>0.0</v>
      </c>
      <c r="Q141" s="51">
        <v>2019.0</v>
      </c>
      <c r="R141" s="46"/>
      <c r="S141" s="46"/>
    </row>
    <row r="142">
      <c r="A142" s="73" t="s">
        <v>28</v>
      </c>
      <c r="B142" s="53" t="s">
        <v>430</v>
      </c>
      <c r="C142" s="53" t="s">
        <v>59</v>
      </c>
      <c r="D142" s="54">
        <f t="shared" si="1"/>
        <v>1.413495415</v>
      </c>
      <c r="E142" s="51" t="s">
        <v>264</v>
      </c>
      <c r="F142" s="53" t="s">
        <v>289</v>
      </c>
      <c r="G142" s="55">
        <v>579.14</v>
      </c>
      <c r="H142" s="53" t="s">
        <v>266</v>
      </c>
      <c r="I142" s="53"/>
      <c r="J142" s="56">
        <v>0.0024406799999999998</v>
      </c>
      <c r="K142" s="53" t="s">
        <v>274</v>
      </c>
      <c r="L142" s="57" t="s">
        <v>268</v>
      </c>
      <c r="M142" s="53"/>
      <c r="N142" s="53"/>
      <c r="O142" s="46"/>
      <c r="P142" s="51">
        <v>0.0</v>
      </c>
      <c r="Q142" s="51">
        <v>2019.0</v>
      </c>
      <c r="R142" s="46"/>
      <c r="S142" s="46"/>
    </row>
    <row r="143">
      <c r="A143" s="73" t="s">
        <v>28</v>
      </c>
      <c r="B143" s="53" t="s">
        <v>431</v>
      </c>
      <c r="C143" s="53" t="s">
        <v>59</v>
      </c>
      <c r="D143" s="54">
        <f t="shared" si="1"/>
        <v>1.384573357</v>
      </c>
      <c r="E143" s="51" t="s">
        <v>264</v>
      </c>
      <c r="F143" s="53" t="s">
        <v>289</v>
      </c>
      <c r="G143" s="55">
        <v>567.29</v>
      </c>
      <c r="H143" s="53" t="s">
        <v>266</v>
      </c>
      <c r="I143" s="53"/>
      <c r="J143" s="56">
        <v>0.0024406799999999998</v>
      </c>
      <c r="K143" s="53" t="s">
        <v>274</v>
      </c>
      <c r="L143" s="57" t="s">
        <v>268</v>
      </c>
      <c r="M143" s="53"/>
      <c r="N143" s="53"/>
      <c r="O143" s="46"/>
      <c r="P143" s="51">
        <v>0.0</v>
      </c>
      <c r="Q143" s="51">
        <v>2019.0</v>
      </c>
      <c r="R143" s="46"/>
      <c r="S143" s="46"/>
    </row>
    <row r="144">
      <c r="A144" s="73" t="s">
        <v>28</v>
      </c>
      <c r="B144" s="53" t="s">
        <v>432</v>
      </c>
      <c r="C144" s="53" t="s">
        <v>59</v>
      </c>
      <c r="D144" s="54">
        <f t="shared" si="1"/>
        <v>1.371608238</v>
      </c>
      <c r="E144" s="51" t="s">
        <v>264</v>
      </c>
      <c r="F144" s="53" t="s">
        <v>289</v>
      </c>
      <c r="G144" s="55">
        <v>514.15</v>
      </c>
      <c r="H144" s="53" t="s">
        <v>266</v>
      </c>
      <c r="I144" s="46"/>
      <c r="J144" s="56">
        <v>0.0026677199999999997</v>
      </c>
      <c r="K144" s="53" t="s">
        <v>271</v>
      </c>
      <c r="L144" s="57" t="s">
        <v>268</v>
      </c>
      <c r="M144" s="46"/>
      <c r="N144" s="53"/>
      <c r="O144" s="53"/>
      <c r="P144" s="51">
        <v>0.0</v>
      </c>
      <c r="Q144" s="51">
        <v>2019.0</v>
      </c>
      <c r="R144" s="46"/>
      <c r="S144" s="46"/>
    </row>
    <row r="145">
      <c r="A145" s="73" t="s">
        <v>28</v>
      </c>
      <c r="B145" s="53" t="s">
        <v>433</v>
      </c>
      <c r="C145" s="53" t="s">
        <v>59</v>
      </c>
      <c r="D145" s="54">
        <f t="shared" si="1"/>
        <v>1.363070966</v>
      </c>
      <c r="E145" s="51" t="s">
        <v>264</v>
      </c>
      <c r="F145" s="53" t="s">
        <v>289</v>
      </c>
      <c r="G145" s="55">
        <v>558.48</v>
      </c>
      <c r="H145" s="53" t="s">
        <v>266</v>
      </c>
      <c r="I145" s="53"/>
      <c r="J145" s="56">
        <v>0.0024406799999999998</v>
      </c>
      <c r="K145" s="53" t="s">
        <v>274</v>
      </c>
      <c r="L145" s="57" t="s">
        <v>268</v>
      </c>
      <c r="M145" s="53"/>
      <c r="N145" s="53"/>
      <c r="O145" s="46"/>
      <c r="P145" s="51">
        <v>0.0</v>
      </c>
      <c r="Q145" s="51">
        <v>2019.0</v>
      </c>
      <c r="R145" s="46"/>
      <c r="S145" s="46"/>
    </row>
    <row r="146">
      <c r="A146" s="73" t="s">
        <v>28</v>
      </c>
      <c r="B146" s="53" t="s">
        <v>434</v>
      </c>
      <c r="C146" s="53" t="s">
        <v>59</v>
      </c>
      <c r="D146" s="54">
        <f t="shared" si="1"/>
        <v>1.255168504</v>
      </c>
      <c r="E146" s="51" t="s">
        <v>264</v>
      </c>
      <c r="F146" s="53" t="s">
        <v>289</v>
      </c>
      <c r="G146" s="55">
        <v>514.27</v>
      </c>
      <c r="H146" s="53" t="s">
        <v>266</v>
      </c>
      <c r="I146" s="53"/>
      <c r="J146" s="56">
        <v>0.0024406799999999998</v>
      </c>
      <c r="K146" s="53" t="s">
        <v>274</v>
      </c>
      <c r="L146" s="57" t="s">
        <v>268</v>
      </c>
      <c r="M146" s="53"/>
      <c r="N146" s="53"/>
      <c r="O146" s="46"/>
      <c r="P146" s="51">
        <v>0.0</v>
      </c>
      <c r="Q146" s="51">
        <v>2019.0</v>
      </c>
      <c r="R146" s="46"/>
      <c r="S146" s="46"/>
    </row>
    <row r="147">
      <c r="A147" s="73" t="s">
        <v>28</v>
      </c>
      <c r="B147" s="53" t="s">
        <v>435</v>
      </c>
      <c r="C147" s="53" t="s">
        <v>59</v>
      </c>
      <c r="D147" s="54">
        <f t="shared" si="1"/>
        <v>1.252568876</v>
      </c>
      <c r="E147" s="51" t="s">
        <v>264</v>
      </c>
      <c r="F147" s="53" t="s">
        <v>289</v>
      </c>
      <c r="G147" s="55">
        <v>477.24</v>
      </c>
      <c r="H147" s="53" t="s">
        <v>266</v>
      </c>
      <c r="I147" s="53"/>
      <c r="J147" s="56">
        <v>0.00262461</v>
      </c>
      <c r="K147" s="53" t="s">
        <v>316</v>
      </c>
      <c r="L147" s="57" t="s">
        <v>268</v>
      </c>
      <c r="M147" s="53"/>
      <c r="N147" s="53"/>
      <c r="O147" s="46"/>
      <c r="P147" s="51">
        <v>0.0</v>
      </c>
      <c r="Q147" s="51">
        <v>2019.0</v>
      </c>
      <c r="R147" s="46"/>
      <c r="S147" s="46"/>
    </row>
    <row r="148">
      <c r="A148" s="73" t="s">
        <v>28</v>
      </c>
      <c r="B148" s="59" t="s">
        <v>436</v>
      </c>
      <c r="C148" s="59" t="s">
        <v>59</v>
      </c>
      <c r="D148" s="60">
        <f t="shared" si="1"/>
        <v>1.23986544</v>
      </c>
      <c r="E148" s="51" t="s">
        <v>264</v>
      </c>
      <c r="F148" s="59" t="s">
        <v>289</v>
      </c>
      <c r="G148" s="61">
        <v>508.0</v>
      </c>
      <c r="H148" s="59" t="s">
        <v>266</v>
      </c>
      <c r="I148" s="59"/>
      <c r="J148" s="62">
        <v>0.0024406799999999998</v>
      </c>
      <c r="K148" s="59" t="s">
        <v>274</v>
      </c>
      <c r="L148" s="57" t="s">
        <v>268</v>
      </c>
      <c r="M148" s="59"/>
      <c r="N148" s="59"/>
      <c r="O148" s="46"/>
      <c r="P148" s="51">
        <v>0.0</v>
      </c>
      <c r="Q148" s="51">
        <v>2019.0</v>
      </c>
      <c r="R148" s="46"/>
      <c r="S148" s="46"/>
    </row>
    <row r="149">
      <c r="A149" s="73" t="s">
        <v>28</v>
      </c>
      <c r="B149" s="53" t="s">
        <v>437</v>
      </c>
      <c r="C149" s="53" t="s">
        <v>59</v>
      </c>
      <c r="D149" s="54">
        <f t="shared" si="1"/>
        <v>1.204817275</v>
      </c>
      <c r="E149" s="51" t="s">
        <v>264</v>
      </c>
      <c r="F149" s="53" t="s">
        <v>289</v>
      </c>
      <c r="G149" s="55">
        <v>493.64</v>
      </c>
      <c r="H149" s="53" t="s">
        <v>266</v>
      </c>
      <c r="I149" s="53"/>
      <c r="J149" s="56">
        <v>0.0024406799999999998</v>
      </c>
      <c r="K149" s="53" t="s">
        <v>274</v>
      </c>
      <c r="L149" s="57" t="s">
        <v>268</v>
      </c>
      <c r="M149" s="53"/>
      <c r="N149" s="53"/>
      <c r="O149" s="46"/>
      <c r="P149" s="51">
        <v>0.0</v>
      </c>
      <c r="Q149" s="51">
        <v>2019.0</v>
      </c>
      <c r="R149" s="46"/>
      <c r="S149" s="46"/>
    </row>
    <row r="150">
      <c r="A150" s="73" t="s">
        <v>28</v>
      </c>
      <c r="B150" s="53" t="s">
        <v>438</v>
      </c>
      <c r="C150" s="53" t="s">
        <v>59</v>
      </c>
      <c r="D150" s="54">
        <f t="shared" si="1"/>
        <v>1.1349162</v>
      </c>
      <c r="E150" s="51" t="s">
        <v>264</v>
      </c>
      <c r="F150" s="53" t="s">
        <v>289</v>
      </c>
      <c r="G150" s="55">
        <v>465.0</v>
      </c>
      <c r="H150" s="53" t="s">
        <v>266</v>
      </c>
      <c r="I150" s="53"/>
      <c r="J150" s="56">
        <v>0.0024406799999999998</v>
      </c>
      <c r="K150" s="53" t="s">
        <v>274</v>
      </c>
      <c r="L150" s="57" t="s">
        <v>268</v>
      </c>
      <c r="M150" s="53"/>
      <c r="N150" s="53"/>
      <c r="O150" s="46"/>
      <c r="P150" s="51">
        <v>0.0</v>
      </c>
      <c r="Q150" s="51">
        <v>2019.0</v>
      </c>
      <c r="R150" s="46"/>
      <c r="S150" s="46"/>
    </row>
    <row r="151">
      <c r="A151" s="73" t="s">
        <v>28</v>
      </c>
      <c r="B151" s="53" t="s">
        <v>439</v>
      </c>
      <c r="C151" s="53" t="s">
        <v>59</v>
      </c>
      <c r="D151" s="54">
        <f t="shared" si="1"/>
        <v>1.12311012</v>
      </c>
      <c r="E151" s="51" t="s">
        <v>264</v>
      </c>
      <c r="F151" s="53" t="s">
        <v>289</v>
      </c>
      <c r="G151" s="55">
        <v>421.0</v>
      </c>
      <c r="H151" s="53" t="s">
        <v>266</v>
      </c>
      <c r="I151" s="53"/>
      <c r="J151" s="56">
        <v>0.0026677199999999997</v>
      </c>
      <c r="K151" s="53" t="s">
        <v>271</v>
      </c>
      <c r="L151" s="57" t="s">
        <v>268</v>
      </c>
      <c r="M151" s="53"/>
      <c r="N151" s="53"/>
      <c r="O151" s="46"/>
      <c r="P151" s="51">
        <v>0.0</v>
      </c>
      <c r="Q151" s="51">
        <v>2019.0</v>
      </c>
      <c r="R151" s="46"/>
      <c r="S151" s="46"/>
    </row>
    <row r="152">
      <c r="A152" s="73" t="s">
        <v>28</v>
      </c>
      <c r="B152" s="53" t="s">
        <v>440</v>
      </c>
      <c r="C152" s="53" t="s">
        <v>59</v>
      </c>
      <c r="D152" s="54">
        <f t="shared" si="1"/>
        <v>1.072190724</v>
      </c>
      <c r="E152" s="51" t="s">
        <v>264</v>
      </c>
      <c r="F152" s="53" t="s">
        <v>289</v>
      </c>
      <c r="G152" s="55">
        <v>439.3</v>
      </c>
      <c r="H152" s="53" t="s">
        <v>266</v>
      </c>
      <c r="I152" s="53"/>
      <c r="J152" s="56">
        <v>0.0024406799999999998</v>
      </c>
      <c r="K152" s="53" t="s">
        <v>274</v>
      </c>
      <c r="L152" s="57" t="s">
        <v>268</v>
      </c>
      <c r="M152" s="53"/>
      <c r="N152" s="53"/>
      <c r="O152" s="46"/>
      <c r="P152" s="51">
        <v>0.0</v>
      </c>
      <c r="Q152" s="51">
        <v>2019.0</v>
      </c>
      <c r="R152" s="46"/>
      <c r="S152" s="46"/>
    </row>
    <row r="153">
      <c r="A153" s="73" t="s">
        <v>28</v>
      </c>
      <c r="B153" s="59" t="s">
        <v>441</v>
      </c>
      <c r="C153" s="59" t="s">
        <v>59</v>
      </c>
      <c r="D153" s="60">
        <f t="shared" si="1"/>
        <v>1.071360893</v>
      </c>
      <c r="E153" s="51" t="s">
        <v>264</v>
      </c>
      <c r="F153" s="59" t="s">
        <v>289</v>
      </c>
      <c r="G153" s="61">
        <v>438.96</v>
      </c>
      <c r="H153" s="59" t="s">
        <v>266</v>
      </c>
      <c r="I153" s="59"/>
      <c r="J153" s="62">
        <v>0.0024406799999999998</v>
      </c>
      <c r="K153" s="59" t="s">
        <v>274</v>
      </c>
      <c r="L153" s="57" t="s">
        <v>268</v>
      </c>
      <c r="M153" s="59"/>
      <c r="N153" s="59"/>
      <c r="O153" s="46"/>
      <c r="P153" s="51">
        <v>0.0</v>
      </c>
      <c r="Q153" s="51">
        <v>2019.0</v>
      </c>
      <c r="R153" s="46"/>
      <c r="S153" s="46"/>
    </row>
    <row r="154">
      <c r="A154" s="73" t="s">
        <v>28</v>
      </c>
      <c r="B154" s="53" t="s">
        <v>442</v>
      </c>
      <c r="C154" s="53" t="s">
        <v>59</v>
      </c>
      <c r="D154" s="54">
        <f t="shared" si="1"/>
        <v>1.035854829</v>
      </c>
      <c r="E154" s="51" t="s">
        <v>264</v>
      </c>
      <c r="F154" s="53" t="s">
        <v>289</v>
      </c>
      <c r="G154" s="55">
        <v>394.67</v>
      </c>
      <c r="H154" s="53" t="s">
        <v>266</v>
      </c>
      <c r="I154" s="53"/>
      <c r="J154" s="56">
        <v>0.00262461</v>
      </c>
      <c r="K154" s="53" t="s">
        <v>316</v>
      </c>
      <c r="L154" s="57" t="s">
        <v>268</v>
      </c>
      <c r="M154" s="53"/>
      <c r="N154" s="53"/>
      <c r="O154" s="46"/>
      <c r="P154" s="51">
        <v>0.0</v>
      </c>
      <c r="Q154" s="51">
        <v>2019.0</v>
      </c>
      <c r="R154" s="46"/>
      <c r="S154" s="46"/>
    </row>
    <row r="155">
      <c r="A155" s="73" t="s">
        <v>28</v>
      </c>
      <c r="B155" s="53" t="s">
        <v>443</v>
      </c>
      <c r="C155" s="53" t="s">
        <v>59</v>
      </c>
      <c r="D155" s="54">
        <f t="shared" si="1"/>
        <v>1.02996696</v>
      </c>
      <c r="E155" s="51" t="s">
        <v>264</v>
      </c>
      <c r="F155" s="53" t="s">
        <v>289</v>
      </c>
      <c r="G155" s="55">
        <v>422.0</v>
      </c>
      <c r="H155" s="53" t="s">
        <v>266</v>
      </c>
      <c r="I155" s="53"/>
      <c r="J155" s="56">
        <v>0.0024406799999999998</v>
      </c>
      <c r="K155" s="53" t="s">
        <v>274</v>
      </c>
      <c r="L155" s="57" t="s">
        <v>268</v>
      </c>
      <c r="M155" s="53"/>
      <c r="N155" s="53"/>
      <c r="O155" s="46"/>
      <c r="P155" s="51">
        <v>0.0</v>
      </c>
      <c r="Q155" s="51">
        <v>2019.0</v>
      </c>
      <c r="R155" s="44"/>
      <c r="S155" s="46"/>
    </row>
    <row r="156">
      <c r="A156" s="73" t="s">
        <v>28</v>
      </c>
      <c r="B156" s="53" t="s">
        <v>444</v>
      </c>
      <c r="C156" s="53" t="s">
        <v>59</v>
      </c>
      <c r="D156" s="54">
        <f t="shared" si="1"/>
        <v>1.013931692</v>
      </c>
      <c r="E156" s="51" t="s">
        <v>264</v>
      </c>
      <c r="F156" s="53" t="s">
        <v>289</v>
      </c>
      <c r="G156" s="55">
        <v>415.43</v>
      </c>
      <c r="H156" s="53" t="s">
        <v>266</v>
      </c>
      <c r="I156" s="53"/>
      <c r="J156" s="56">
        <v>0.0024406799999999998</v>
      </c>
      <c r="K156" s="53" t="s">
        <v>274</v>
      </c>
      <c r="L156" s="57" t="s">
        <v>268</v>
      </c>
      <c r="M156" s="53"/>
      <c r="N156" s="53"/>
      <c r="O156" s="46"/>
      <c r="P156" s="51">
        <v>0.0</v>
      </c>
      <c r="Q156" s="51">
        <v>2019.0</v>
      </c>
      <c r="R156" s="46"/>
      <c r="S156" s="46"/>
    </row>
    <row r="157">
      <c r="A157" s="73" t="s">
        <v>28</v>
      </c>
      <c r="B157" s="53" t="s">
        <v>445</v>
      </c>
      <c r="C157" s="53" t="s">
        <v>59</v>
      </c>
      <c r="D157" s="54">
        <f t="shared" si="1"/>
        <v>1.00573044</v>
      </c>
      <c r="E157" s="51" t="s">
        <v>264</v>
      </c>
      <c r="F157" s="53" t="s">
        <v>289</v>
      </c>
      <c r="G157" s="55">
        <v>377.0</v>
      </c>
      <c r="H157" s="53" t="s">
        <v>266</v>
      </c>
      <c r="I157" s="46"/>
      <c r="J157" s="56">
        <v>0.0026677199999999997</v>
      </c>
      <c r="K157" s="53" t="s">
        <v>271</v>
      </c>
      <c r="L157" s="57" t="s">
        <v>268</v>
      </c>
      <c r="M157" s="46"/>
      <c r="N157" s="53"/>
      <c r="O157" s="53"/>
      <c r="P157" s="51">
        <v>0.0</v>
      </c>
      <c r="Q157" s="51">
        <v>2019.0</v>
      </c>
      <c r="R157" s="46"/>
      <c r="S157" s="46"/>
    </row>
    <row r="158">
      <c r="A158" s="47"/>
      <c r="B158" s="47" t="s">
        <v>446</v>
      </c>
      <c r="C158" s="47" t="s">
        <v>71</v>
      </c>
      <c r="D158" s="48">
        <f t="shared" si="1"/>
        <v>1.36922148</v>
      </c>
      <c r="E158" s="47" t="s">
        <v>264</v>
      </c>
      <c r="F158" s="47" t="s">
        <v>265</v>
      </c>
      <c r="G158" s="49">
        <v>561.0</v>
      </c>
      <c r="H158" s="47" t="s">
        <v>266</v>
      </c>
      <c r="I158" s="46"/>
      <c r="J158" s="46">
        <v>0.0024406799999999998</v>
      </c>
      <c r="K158" s="47" t="s">
        <v>274</v>
      </c>
      <c r="L158" s="45" t="s">
        <v>268</v>
      </c>
      <c r="M158" s="46"/>
      <c r="N158" s="46"/>
      <c r="O158" s="46"/>
      <c r="P158" s="47">
        <v>10.0</v>
      </c>
      <c r="Q158" s="46"/>
      <c r="R158" s="46"/>
      <c r="S158" s="46"/>
    </row>
    <row r="159">
      <c r="A159" s="47"/>
      <c r="B159" s="47" t="s">
        <v>447</v>
      </c>
      <c r="C159" s="47" t="s">
        <v>71</v>
      </c>
      <c r="D159" s="48">
        <f t="shared" si="1"/>
        <v>4.149156</v>
      </c>
      <c r="E159" s="47" t="s">
        <v>264</v>
      </c>
      <c r="F159" s="47" t="s">
        <v>265</v>
      </c>
      <c r="G159" s="49">
        <v>1700.0</v>
      </c>
      <c r="H159" s="47" t="s">
        <v>266</v>
      </c>
      <c r="I159" s="46"/>
      <c r="J159" s="46">
        <v>0.0024406799999999998</v>
      </c>
      <c r="K159" s="47" t="s">
        <v>274</v>
      </c>
      <c r="L159" s="45" t="s">
        <v>268</v>
      </c>
      <c r="M159" s="46"/>
      <c r="N159" s="46"/>
      <c r="O159" s="46"/>
      <c r="P159" s="47">
        <v>22.5</v>
      </c>
      <c r="Q159" s="46"/>
      <c r="R159" s="46"/>
      <c r="S159" s="46"/>
    </row>
    <row r="160">
      <c r="A160" s="47"/>
      <c r="B160" s="51" t="s">
        <v>448</v>
      </c>
      <c r="C160" s="51" t="s">
        <v>71</v>
      </c>
      <c r="D160" s="48">
        <f t="shared" si="1"/>
        <v>2.40895116</v>
      </c>
      <c r="E160" s="47" t="s">
        <v>264</v>
      </c>
      <c r="F160" s="47" t="s">
        <v>265</v>
      </c>
      <c r="G160" s="49">
        <f>329*3</f>
        <v>987</v>
      </c>
      <c r="H160" s="51" t="s">
        <v>449</v>
      </c>
      <c r="I160" s="51">
        <v>2020.0</v>
      </c>
      <c r="J160" s="46">
        <v>0.0024406799999999998</v>
      </c>
      <c r="K160" s="47" t="s">
        <v>274</v>
      </c>
      <c r="L160" s="75" t="s">
        <v>450</v>
      </c>
      <c r="M160" s="51">
        <v>300.0</v>
      </c>
      <c r="N160" s="47"/>
      <c r="O160" s="47"/>
      <c r="P160" s="76">
        <v>27.69</v>
      </c>
      <c r="Q160" s="51">
        <v>2019.0</v>
      </c>
      <c r="R160" s="75" t="s">
        <v>451</v>
      </c>
      <c r="S160" s="51" t="s">
        <v>452</v>
      </c>
    </row>
    <row r="161">
      <c r="A161" s="73" t="s">
        <v>28</v>
      </c>
      <c r="B161" s="53" t="s">
        <v>453</v>
      </c>
      <c r="C161" s="53" t="s">
        <v>71</v>
      </c>
      <c r="D161" s="54">
        <f t="shared" si="1"/>
        <v>1.64013696</v>
      </c>
      <c r="E161" s="51" t="s">
        <v>264</v>
      </c>
      <c r="F161" s="53" t="s">
        <v>289</v>
      </c>
      <c r="G161" s="55">
        <v>672.0</v>
      </c>
      <c r="H161" s="53" t="s">
        <v>266</v>
      </c>
      <c r="I161" s="53"/>
      <c r="J161" s="56">
        <v>0.0024406799999999998</v>
      </c>
      <c r="K161" s="53" t="s">
        <v>274</v>
      </c>
      <c r="L161" s="57" t="s">
        <v>268</v>
      </c>
      <c r="M161" s="53"/>
      <c r="N161" s="53"/>
      <c r="O161" s="46"/>
      <c r="P161" s="51">
        <v>0.0</v>
      </c>
      <c r="Q161" s="51">
        <v>2019.0</v>
      </c>
      <c r="R161" s="44"/>
      <c r="S161" s="46"/>
    </row>
    <row r="162">
      <c r="A162" s="41"/>
      <c r="B162" s="41" t="s">
        <v>454</v>
      </c>
      <c r="C162" s="41" t="s">
        <v>455</v>
      </c>
      <c r="D162" s="42">
        <f t="shared" si="1"/>
        <v>1.32209</v>
      </c>
      <c r="E162" s="41" t="s">
        <v>264</v>
      </c>
      <c r="F162" s="41" t="s">
        <v>265</v>
      </c>
      <c r="G162" s="43">
        <v>1100.0</v>
      </c>
      <c r="H162" s="41" t="s">
        <v>266</v>
      </c>
      <c r="I162" s="44"/>
      <c r="J162" s="44">
        <v>0.0012019</v>
      </c>
      <c r="K162" s="41" t="s">
        <v>305</v>
      </c>
      <c r="L162" s="45" t="s">
        <v>268</v>
      </c>
      <c r="M162" s="44"/>
      <c r="N162" s="44"/>
      <c r="O162" s="44"/>
      <c r="P162" s="41">
        <v>35.0</v>
      </c>
      <c r="Q162" s="44"/>
      <c r="R162" s="44"/>
      <c r="S162" s="46"/>
    </row>
    <row r="163">
      <c r="A163" s="47"/>
      <c r="B163" s="47" t="s">
        <v>456</v>
      </c>
      <c r="C163" s="47" t="s">
        <v>455</v>
      </c>
      <c r="D163" s="48">
        <f t="shared" si="1"/>
        <v>1.7054961</v>
      </c>
      <c r="E163" s="47" t="s">
        <v>264</v>
      </c>
      <c r="F163" s="47" t="s">
        <v>265</v>
      </c>
      <c r="G163" s="49">
        <v>1419.0</v>
      </c>
      <c r="H163" s="47" t="s">
        <v>266</v>
      </c>
      <c r="I163" s="47">
        <v>2019.0</v>
      </c>
      <c r="J163" s="46">
        <v>0.0012019</v>
      </c>
      <c r="K163" s="47" t="s">
        <v>305</v>
      </c>
      <c r="L163" s="50" t="s">
        <v>457</v>
      </c>
      <c r="M163" s="47">
        <v>14.0</v>
      </c>
      <c r="N163" s="47" t="s">
        <v>458</v>
      </c>
      <c r="O163" s="47" t="s">
        <v>459</v>
      </c>
      <c r="P163" s="47">
        <v>40.0</v>
      </c>
      <c r="Q163" s="46"/>
      <c r="R163" s="46"/>
      <c r="S163" s="46"/>
    </row>
    <row r="164">
      <c r="A164" s="47"/>
      <c r="B164" s="47" t="s">
        <v>460</v>
      </c>
      <c r="C164" s="47" t="s">
        <v>461</v>
      </c>
      <c r="D164" s="48">
        <f t="shared" si="1"/>
        <v>2.16342</v>
      </c>
      <c r="E164" s="47" t="s">
        <v>264</v>
      </c>
      <c r="F164" s="47" t="s">
        <v>265</v>
      </c>
      <c r="G164" s="49">
        <v>1800.0</v>
      </c>
      <c r="H164" s="47" t="s">
        <v>266</v>
      </c>
      <c r="I164" s="46"/>
      <c r="J164" s="46">
        <v>0.0012019</v>
      </c>
      <c r="K164" s="47" t="s">
        <v>305</v>
      </c>
      <c r="L164" s="45" t="s">
        <v>268</v>
      </c>
      <c r="M164" s="46"/>
      <c r="N164" s="46"/>
      <c r="O164" s="46"/>
      <c r="P164" s="47">
        <v>27.2</v>
      </c>
      <c r="Q164" s="46"/>
      <c r="R164" s="46"/>
      <c r="S164" s="46"/>
    </row>
    <row r="165">
      <c r="A165" s="47"/>
      <c r="B165" s="47" t="s">
        <v>462</v>
      </c>
      <c r="C165" s="47" t="s">
        <v>88</v>
      </c>
      <c r="D165" s="48">
        <f t="shared" si="1"/>
        <v>1.19693511</v>
      </c>
      <c r="E165" s="47" t="s">
        <v>264</v>
      </c>
      <c r="F165" s="47" t="s">
        <v>265</v>
      </c>
      <c r="G165" s="49">
        <v>659.0</v>
      </c>
      <c r="H165" s="47" t="s">
        <v>266</v>
      </c>
      <c r="I165" s="46"/>
      <c r="J165" s="46">
        <v>0.0018162899999999997</v>
      </c>
      <c r="K165" s="47" t="s">
        <v>267</v>
      </c>
      <c r="L165" s="45" t="s">
        <v>268</v>
      </c>
      <c r="M165" s="46"/>
      <c r="N165" s="46"/>
      <c r="O165" s="46"/>
      <c r="P165" s="47">
        <v>7.5</v>
      </c>
      <c r="Q165" s="46"/>
      <c r="R165" s="46"/>
      <c r="S165" s="46"/>
    </row>
    <row r="166">
      <c r="A166" s="47"/>
      <c r="B166" s="47" t="s">
        <v>463</v>
      </c>
      <c r="C166" s="47" t="s">
        <v>88</v>
      </c>
      <c r="D166" s="48">
        <f t="shared" si="1"/>
        <v>5.83210719</v>
      </c>
      <c r="E166" s="47" t="s">
        <v>264</v>
      </c>
      <c r="F166" s="47" t="s">
        <v>265</v>
      </c>
      <c r="G166" s="49">
        <v>3211.0</v>
      </c>
      <c r="H166" s="47" t="s">
        <v>266</v>
      </c>
      <c r="I166" s="46"/>
      <c r="J166" s="46">
        <v>0.0018162899999999997</v>
      </c>
      <c r="K166" s="47" t="s">
        <v>267</v>
      </c>
      <c r="L166" s="45" t="s">
        <v>268</v>
      </c>
      <c r="M166" s="46"/>
      <c r="N166" s="46"/>
      <c r="O166" s="46"/>
      <c r="P166" s="47">
        <v>17.4</v>
      </c>
      <c r="Q166" s="46"/>
      <c r="R166" s="46"/>
      <c r="S166" s="46"/>
    </row>
    <row r="167">
      <c r="A167" s="47"/>
      <c r="B167" s="47" t="s">
        <v>464</v>
      </c>
      <c r="C167" s="47" t="s">
        <v>88</v>
      </c>
      <c r="D167" s="48">
        <f t="shared" si="1"/>
        <v>1.53294876</v>
      </c>
      <c r="E167" s="47" t="s">
        <v>264</v>
      </c>
      <c r="F167" s="47" t="s">
        <v>265</v>
      </c>
      <c r="G167" s="49">
        <v>844.0</v>
      </c>
      <c r="H167" s="47" t="s">
        <v>270</v>
      </c>
      <c r="I167" s="46"/>
      <c r="J167" s="46">
        <v>0.0018162899999999997</v>
      </c>
      <c r="K167" s="47" t="s">
        <v>267</v>
      </c>
      <c r="L167" s="45" t="s">
        <v>268</v>
      </c>
      <c r="M167" s="46"/>
      <c r="N167" s="46"/>
      <c r="O167" s="46"/>
      <c r="P167" s="47">
        <v>18.7</v>
      </c>
      <c r="Q167" s="46"/>
      <c r="R167" s="46"/>
      <c r="S167" s="46"/>
    </row>
    <row r="168">
      <c r="A168" s="47"/>
      <c r="B168" s="47" t="s">
        <v>465</v>
      </c>
      <c r="C168" s="47" t="s">
        <v>88</v>
      </c>
      <c r="D168" s="48">
        <f t="shared" si="1"/>
        <v>1.04436675</v>
      </c>
      <c r="E168" s="47" t="s">
        <v>264</v>
      </c>
      <c r="F168" s="47" t="s">
        <v>265</v>
      </c>
      <c r="G168" s="49">
        <v>575.0</v>
      </c>
      <c r="H168" s="47" t="s">
        <v>266</v>
      </c>
      <c r="I168" s="46"/>
      <c r="J168" s="46">
        <v>0.0018162899999999997</v>
      </c>
      <c r="K168" s="47" t="s">
        <v>267</v>
      </c>
      <c r="L168" s="45" t="s">
        <v>268</v>
      </c>
      <c r="M168" s="46"/>
      <c r="N168" s="46"/>
      <c r="O168" s="46"/>
      <c r="P168" s="47">
        <v>18.7</v>
      </c>
      <c r="Q168" s="46"/>
      <c r="R168" s="46"/>
      <c r="S168" s="46"/>
    </row>
    <row r="169">
      <c r="A169" s="47"/>
      <c r="B169" s="47" t="s">
        <v>466</v>
      </c>
      <c r="C169" s="47" t="s">
        <v>88</v>
      </c>
      <c r="D169" s="48">
        <f t="shared" si="1"/>
        <v>1.5179997</v>
      </c>
      <c r="E169" s="47" t="s">
        <v>264</v>
      </c>
      <c r="F169" s="47" t="s">
        <v>265</v>
      </c>
      <c r="G169" s="49">
        <v>1263.0</v>
      </c>
      <c r="H169" s="47" t="s">
        <v>266</v>
      </c>
      <c r="I169" s="46"/>
      <c r="J169" s="46">
        <v>0.0012019</v>
      </c>
      <c r="K169" s="47" t="s">
        <v>305</v>
      </c>
      <c r="L169" s="45" t="s">
        <v>268</v>
      </c>
      <c r="M169" s="46"/>
      <c r="N169" s="46"/>
      <c r="O169" s="46"/>
      <c r="P169" s="47">
        <v>21.0</v>
      </c>
      <c r="Q169" s="46"/>
      <c r="R169" s="46"/>
      <c r="S169" s="46"/>
    </row>
    <row r="170">
      <c r="A170" s="47"/>
      <c r="B170" s="47" t="s">
        <v>467</v>
      </c>
      <c r="C170" s="47" t="s">
        <v>88</v>
      </c>
      <c r="D170" s="48">
        <f t="shared" si="1"/>
        <v>1.1718525</v>
      </c>
      <c r="E170" s="47" t="s">
        <v>264</v>
      </c>
      <c r="F170" s="47" t="s">
        <v>265</v>
      </c>
      <c r="G170" s="49">
        <v>975.0</v>
      </c>
      <c r="H170" s="47" t="s">
        <v>266</v>
      </c>
      <c r="I170" s="46"/>
      <c r="J170" s="46">
        <v>0.0012019</v>
      </c>
      <c r="K170" s="47" t="s">
        <v>305</v>
      </c>
      <c r="L170" s="45" t="s">
        <v>268</v>
      </c>
      <c r="M170" s="46"/>
      <c r="N170" s="46"/>
      <c r="O170" s="46"/>
      <c r="P170" s="47">
        <v>25.2</v>
      </c>
      <c r="Q170" s="46"/>
      <c r="R170" s="46"/>
      <c r="S170" s="46"/>
    </row>
    <row r="171">
      <c r="A171" s="41"/>
      <c r="B171" s="41" t="s">
        <v>468</v>
      </c>
      <c r="C171" s="41" t="s">
        <v>88</v>
      </c>
      <c r="D171" s="42">
        <f t="shared" si="1"/>
        <v>2.43019602</v>
      </c>
      <c r="E171" s="41" t="s">
        <v>264</v>
      </c>
      <c r="F171" s="41" t="s">
        <v>265</v>
      </c>
      <c r="G171" s="43">
        <v>1338.0</v>
      </c>
      <c r="H171" s="41" t="s">
        <v>266</v>
      </c>
      <c r="I171" s="44"/>
      <c r="J171" s="44">
        <v>0.0018162899999999997</v>
      </c>
      <c r="K171" s="41" t="s">
        <v>267</v>
      </c>
      <c r="L171" s="45" t="s">
        <v>268</v>
      </c>
      <c r="M171" s="44"/>
      <c r="N171" s="44"/>
      <c r="O171" s="44"/>
      <c r="P171" s="41">
        <v>41.0</v>
      </c>
      <c r="Q171" s="44"/>
      <c r="R171" s="44"/>
      <c r="S171" s="46"/>
    </row>
    <row r="172">
      <c r="A172" s="47"/>
      <c r="B172" s="47" t="s">
        <v>469</v>
      </c>
      <c r="C172" s="47" t="s">
        <v>88</v>
      </c>
      <c r="D172" s="48">
        <f t="shared" si="1"/>
        <v>1.1502183</v>
      </c>
      <c r="E172" s="47" t="s">
        <v>264</v>
      </c>
      <c r="F172" s="47" t="s">
        <v>265</v>
      </c>
      <c r="G172" s="49">
        <v>957.0</v>
      </c>
      <c r="H172" s="47" t="s">
        <v>266</v>
      </c>
      <c r="I172" s="46"/>
      <c r="J172" s="46">
        <v>0.0012019</v>
      </c>
      <c r="K172" s="47" t="s">
        <v>305</v>
      </c>
      <c r="L172" s="45" t="s">
        <v>268</v>
      </c>
      <c r="M172" s="46"/>
      <c r="N172" s="46"/>
      <c r="O172" s="46"/>
      <c r="P172" s="47">
        <v>42.3</v>
      </c>
      <c r="Q172" s="46"/>
      <c r="R172" s="46"/>
      <c r="S172" s="46"/>
    </row>
    <row r="173">
      <c r="A173" s="73" t="s">
        <v>28</v>
      </c>
      <c r="B173" s="53" t="s">
        <v>470</v>
      </c>
      <c r="C173" s="53" t="s">
        <v>88</v>
      </c>
      <c r="D173" s="54">
        <f t="shared" si="1"/>
        <v>1.8605412</v>
      </c>
      <c r="E173" s="51" t="s">
        <v>264</v>
      </c>
      <c r="F173" s="53" t="s">
        <v>289</v>
      </c>
      <c r="G173" s="55">
        <v>1548.0</v>
      </c>
      <c r="H173" s="53" t="s">
        <v>266</v>
      </c>
      <c r="I173" s="46"/>
      <c r="J173" s="56">
        <v>0.0012019</v>
      </c>
      <c r="K173" s="53" t="s">
        <v>305</v>
      </c>
      <c r="L173" s="57" t="s">
        <v>268</v>
      </c>
      <c r="M173" s="46"/>
      <c r="N173" s="53"/>
      <c r="O173" s="53"/>
      <c r="P173" s="51">
        <v>0.0</v>
      </c>
      <c r="Q173" s="51">
        <v>2019.0</v>
      </c>
      <c r="R173" s="46"/>
      <c r="S173" s="46"/>
    </row>
    <row r="174">
      <c r="A174" s="73" t="s">
        <v>28</v>
      </c>
      <c r="B174" s="53" t="s">
        <v>471</v>
      </c>
      <c r="C174" s="53" t="s">
        <v>88</v>
      </c>
      <c r="D174" s="54">
        <f t="shared" si="1"/>
        <v>1.83304</v>
      </c>
      <c r="E174" s="51" t="s">
        <v>264</v>
      </c>
      <c r="F174" s="53" t="s">
        <v>289</v>
      </c>
      <c r="G174" s="55">
        <v>916.52</v>
      </c>
      <c r="H174" s="73" t="s">
        <v>472</v>
      </c>
      <c r="I174" s="56">
        <v>2019.0</v>
      </c>
      <c r="J174" s="56">
        <v>0.002</v>
      </c>
      <c r="K174" s="53" t="s">
        <v>287</v>
      </c>
      <c r="L174" s="77" t="s">
        <v>473</v>
      </c>
      <c r="M174" s="56">
        <v>9.7</v>
      </c>
      <c r="N174" s="53" t="s">
        <v>474</v>
      </c>
      <c r="O174" s="46"/>
      <c r="P174" s="51">
        <v>0.0</v>
      </c>
      <c r="Q174" s="51">
        <v>2019.0</v>
      </c>
      <c r="R174" s="46"/>
      <c r="S174" s="46"/>
    </row>
    <row r="175">
      <c r="A175" s="73" t="s">
        <v>28</v>
      </c>
      <c r="B175" s="53" t="s">
        <v>475</v>
      </c>
      <c r="C175" s="53" t="s">
        <v>88</v>
      </c>
      <c r="D175" s="54">
        <f t="shared" si="1"/>
        <v>1.5167978</v>
      </c>
      <c r="E175" s="51" t="s">
        <v>264</v>
      </c>
      <c r="F175" s="53" t="s">
        <v>289</v>
      </c>
      <c r="G175" s="55">
        <v>1262.0</v>
      </c>
      <c r="H175" s="53" t="s">
        <v>266</v>
      </c>
      <c r="I175" s="46"/>
      <c r="J175" s="56">
        <v>0.0012019</v>
      </c>
      <c r="K175" s="53" t="s">
        <v>305</v>
      </c>
      <c r="L175" s="57" t="s">
        <v>268</v>
      </c>
      <c r="M175" s="46"/>
      <c r="N175" s="53"/>
      <c r="O175" s="53"/>
      <c r="P175" s="51">
        <v>0.0</v>
      </c>
      <c r="Q175" s="51">
        <v>2019.0</v>
      </c>
      <c r="R175" s="46"/>
      <c r="S175" s="46"/>
    </row>
    <row r="176">
      <c r="A176" s="52" t="s">
        <v>28</v>
      </c>
      <c r="B176" s="59" t="s">
        <v>476</v>
      </c>
      <c r="C176" s="59" t="s">
        <v>88</v>
      </c>
      <c r="D176" s="60">
        <f t="shared" si="1"/>
        <v>1.37311524</v>
      </c>
      <c r="E176" s="51" t="s">
        <v>264</v>
      </c>
      <c r="F176" s="59" t="s">
        <v>289</v>
      </c>
      <c r="G176" s="61">
        <v>756.0</v>
      </c>
      <c r="H176" s="59" t="s">
        <v>266</v>
      </c>
      <c r="I176" s="46"/>
      <c r="J176" s="62">
        <v>0.0018162899999999997</v>
      </c>
      <c r="K176" s="59" t="s">
        <v>267</v>
      </c>
      <c r="L176" s="57" t="s">
        <v>268</v>
      </c>
      <c r="M176" s="46"/>
      <c r="N176" s="59"/>
      <c r="O176" s="59"/>
      <c r="P176" s="51">
        <v>0.0</v>
      </c>
      <c r="Q176" s="51">
        <v>2019.0</v>
      </c>
      <c r="R176" s="46"/>
      <c r="S176" s="46"/>
    </row>
    <row r="177">
      <c r="A177" s="73" t="s">
        <v>28</v>
      </c>
      <c r="B177" s="53" t="s">
        <v>477</v>
      </c>
      <c r="C177" s="53" t="s">
        <v>88</v>
      </c>
      <c r="D177" s="54">
        <f t="shared" si="1"/>
        <v>1.3103</v>
      </c>
      <c r="E177" s="51" t="s">
        <v>264</v>
      </c>
      <c r="F177" s="53" t="s">
        <v>289</v>
      </c>
      <c r="G177" s="55">
        <v>655.15</v>
      </c>
      <c r="H177" s="53" t="s">
        <v>478</v>
      </c>
      <c r="I177" s="56">
        <v>2019.0</v>
      </c>
      <c r="J177" s="56">
        <v>0.002</v>
      </c>
      <c r="K177" s="53" t="s">
        <v>287</v>
      </c>
      <c r="L177" s="77" t="s">
        <v>473</v>
      </c>
      <c r="M177" s="56">
        <v>9.8</v>
      </c>
      <c r="N177" s="53" t="s">
        <v>479</v>
      </c>
      <c r="O177" s="46"/>
      <c r="P177" s="51">
        <v>0.0</v>
      </c>
      <c r="Q177" s="51">
        <v>2019.0</v>
      </c>
      <c r="R177" s="46"/>
      <c r="S177" s="46"/>
    </row>
    <row r="178">
      <c r="A178" s="73" t="s">
        <v>28</v>
      </c>
      <c r="B178" s="53" t="s">
        <v>480</v>
      </c>
      <c r="C178" s="53" t="s">
        <v>88</v>
      </c>
      <c r="D178" s="54">
        <f t="shared" si="1"/>
        <v>1.106</v>
      </c>
      <c r="E178" s="51" t="s">
        <v>264</v>
      </c>
      <c r="F178" s="53" t="s">
        <v>289</v>
      </c>
      <c r="G178" s="55">
        <v>553.0</v>
      </c>
      <c r="H178" s="53" t="s">
        <v>478</v>
      </c>
      <c r="I178" s="56">
        <v>2019.0</v>
      </c>
      <c r="J178" s="56">
        <v>0.002</v>
      </c>
      <c r="K178" s="53" t="s">
        <v>287</v>
      </c>
      <c r="L178" s="77" t="s">
        <v>473</v>
      </c>
      <c r="M178" s="56">
        <v>9.8</v>
      </c>
      <c r="N178" s="53" t="s">
        <v>474</v>
      </c>
      <c r="O178" s="46"/>
      <c r="P178" s="51">
        <v>0.0</v>
      </c>
      <c r="Q178" s="51">
        <v>2019.0</v>
      </c>
      <c r="R178" s="46"/>
      <c r="S178" s="46"/>
    </row>
    <row r="179">
      <c r="A179" s="51" t="s">
        <v>28</v>
      </c>
      <c r="B179" s="51" t="s">
        <v>481</v>
      </c>
      <c r="C179" s="51" t="s">
        <v>88</v>
      </c>
      <c r="D179" s="48">
        <f t="shared" si="1"/>
        <v>1.6</v>
      </c>
      <c r="E179" s="78" t="s">
        <v>264</v>
      </c>
      <c r="F179" s="79" t="s">
        <v>289</v>
      </c>
      <c r="G179" s="80">
        <v>800.0</v>
      </c>
      <c r="H179" s="78" t="s">
        <v>472</v>
      </c>
      <c r="I179" s="78">
        <v>2017.0</v>
      </c>
      <c r="J179" s="81">
        <v>0.002</v>
      </c>
      <c r="K179" s="78" t="s">
        <v>287</v>
      </c>
      <c r="L179" s="82" t="s">
        <v>482</v>
      </c>
      <c r="M179" s="51">
        <v>9.7</v>
      </c>
      <c r="N179" s="51" t="s">
        <v>483</v>
      </c>
      <c r="O179" s="46"/>
      <c r="P179" s="47"/>
      <c r="Q179" s="46"/>
      <c r="R179" s="46"/>
      <c r="S179" s="46"/>
    </row>
    <row r="180">
      <c r="A180" s="51" t="s">
        <v>28</v>
      </c>
      <c r="B180" s="51" t="s">
        <v>484</v>
      </c>
      <c r="C180" s="51" t="s">
        <v>88</v>
      </c>
      <c r="D180" s="48">
        <f t="shared" si="1"/>
        <v>1.31316</v>
      </c>
      <c r="E180" s="47" t="s">
        <v>264</v>
      </c>
      <c r="F180" s="53" t="s">
        <v>289</v>
      </c>
      <c r="G180" s="83">
        <v>656.58</v>
      </c>
      <c r="H180" s="51" t="s">
        <v>478</v>
      </c>
      <c r="I180" s="46"/>
      <c r="J180" s="56">
        <v>0.002</v>
      </c>
      <c r="K180" s="53" t="s">
        <v>287</v>
      </c>
      <c r="L180" s="84" t="s">
        <v>485</v>
      </c>
      <c r="M180" s="46"/>
      <c r="N180" s="46"/>
      <c r="O180" s="46"/>
      <c r="P180" s="47"/>
      <c r="Q180" s="46"/>
      <c r="R180" s="46"/>
      <c r="S180" s="46"/>
    </row>
    <row r="181">
      <c r="A181" s="51" t="s">
        <v>28</v>
      </c>
      <c r="B181" s="78" t="s">
        <v>486</v>
      </c>
      <c r="C181" s="78" t="s">
        <v>88</v>
      </c>
      <c r="D181" s="48">
        <f t="shared" si="1"/>
        <v>1.048</v>
      </c>
      <c r="E181" s="78" t="s">
        <v>264</v>
      </c>
      <c r="F181" s="79" t="s">
        <v>289</v>
      </c>
      <c r="G181" s="80">
        <v>524.0</v>
      </c>
      <c r="H181" s="78" t="s">
        <v>478</v>
      </c>
      <c r="I181" s="78">
        <v>2019.0</v>
      </c>
      <c r="J181" s="81">
        <v>0.002</v>
      </c>
      <c r="K181" s="78" t="s">
        <v>287</v>
      </c>
      <c r="L181" s="82" t="s">
        <v>473</v>
      </c>
      <c r="M181" s="78">
        <v>9.8</v>
      </c>
      <c r="N181" s="78" t="s">
        <v>474</v>
      </c>
      <c r="P181" s="81"/>
      <c r="Q181" s="81"/>
      <c r="R181" s="81"/>
    </row>
    <row r="182">
      <c r="A182" s="47"/>
      <c r="B182" s="47" t="s">
        <v>487</v>
      </c>
      <c r="C182" s="47" t="s">
        <v>84</v>
      </c>
      <c r="D182" s="48">
        <f t="shared" si="1"/>
        <v>1.07524368</v>
      </c>
      <c r="E182" s="47" t="s">
        <v>264</v>
      </c>
      <c r="F182" s="47" t="s">
        <v>265</v>
      </c>
      <c r="G182" s="49">
        <v>592.0</v>
      </c>
      <c r="H182" s="47" t="s">
        <v>270</v>
      </c>
      <c r="I182" s="46"/>
      <c r="J182" s="46">
        <v>0.0018162899999999997</v>
      </c>
      <c r="K182" s="47" t="s">
        <v>267</v>
      </c>
      <c r="L182" s="45" t="s">
        <v>268</v>
      </c>
      <c r="M182" s="46"/>
      <c r="N182" s="46"/>
      <c r="O182" s="46"/>
      <c r="P182" s="47">
        <v>9.1</v>
      </c>
      <c r="Q182" s="46"/>
      <c r="R182" s="46"/>
      <c r="S182" s="46"/>
    </row>
    <row r="183">
      <c r="A183" s="47"/>
      <c r="B183" s="47" t="s">
        <v>488</v>
      </c>
      <c r="C183" s="47" t="s">
        <v>84</v>
      </c>
      <c r="D183" s="48">
        <f t="shared" si="1"/>
        <v>1.11338577</v>
      </c>
      <c r="E183" s="47" t="s">
        <v>264</v>
      </c>
      <c r="F183" s="47" t="s">
        <v>265</v>
      </c>
      <c r="G183" s="49">
        <v>613.0</v>
      </c>
      <c r="H183" s="47" t="s">
        <v>266</v>
      </c>
      <c r="I183" s="46"/>
      <c r="J183" s="46">
        <v>0.0018162899999999997</v>
      </c>
      <c r="K183" s="47" t="s">
        <v>267</v>
      </c>
      <c r="L183" s="45" t="s">
        <v>268</v>
      </c>
      <c r="M183" s="46"/>
      <c r="N183" s="46"/>
      <c r="O183" s="46"/>
      <c r="P183" s="47">
        <v>9.2</v>
      </c>
      <c r="Q183" s="46"/>
      <c r="R183" s="46"/>
      <c r="S183" s="46"/>
    </row>
    <row r="184">
      <c r="A184" s="47"/>
      <c r="B184" s="47" t="s">
        <v>489</v>
      </c>
      <c r="C184" s="47" t="s">
        <v>84</v>
      </c>
      <c r="D184" s="48">
        <f t="shared" si="1"/>
        <v>8.89417848</v>
      </c>
      <c r="E184" s="47" t="s">
        <v>264</v>
      </c>
      <c r="F184" s="47" t="s">
        <v>265</v>
      </c>
      <c r="G184" s="49">
        <v>3334.0</v>
      </c>
      <c r="H184" s="47" t="s">
        <v>266</v>
      </c>
      <c r="I184" s="46"/>
      <c r="J184" s="46">
        <v>0.0026677199999999997</v>
      </c>
      <c r="K184" s="47" t="s">
        <v>271</v>
      </c>
      <c r="L184" s="45" t="s">
        <v>268</v>
      </c>
      <c r="M184" s="46"/>
      <c r="N184" s="46"/>
      <c r="O184" s="46"/>
      <c r="P184" s="47">
        <v>27.3</v>
      </c>
      <c r="Q184" s="46"/>
      <c r="R184" s="46"/>
      <c r="S184" s="46"/>
    </row>
    <row r="185">
      <c r="A185" s="41"/>
      <c r="B185" s="41" t="s">
        <v>490</v>
      </c>
      <c r="C185" s="41" t="s">
        <v>84</v>
      </c>
      <c r="D185" s="42">
        <f t="shared" si="1"/>
        <v>1.07342739</v>
      </c>
      <c r="E185" s="41" t="s">
        <v>264</v>
      </c>
      <c r="F185" s="41" t="s">
        <v>265</v>
      </c>
      <c r="G185" s="43">
        <v>591.0</v>
      </c>
      <c r="H185" s="41" t="s">
        <v>491</v>
      </c>
      <c r="I185" s="44"/>
      <c r="J185" s="44">
        <v>0.0018162899999999997</v>
      </c>
      <c r="K185" s="41" t="s">
        <v>267</v>
      </c>
      <c r="L185" s="45" t="s">
        <v>268</v>
      </c>
      <c r="M185" s="44"/>
      <c r="N185" s="44"/>
      <c r="O185" s="44"/>
      <c r="P185" s="41">
        <v>28.0</v>
      </c>
      <c r="Q185" s="44"/>
      <c r="R185" s="44"/>
      <c r="S185" s="46"/>
    </row>
    <row r="186">
      <c r="A186" s="47"/>
      <c r="B186" s="47" t="s">
        <v>492</v>
      </c>
      <c r="C186" s="47" t="s">
        <v>84</v>
      </c>
      <c r="D186" s="48">
        <f t="shared" si="1"/>
        <v>0.97534773</v>
      </c>
      <c r="E186" s="47" t="s">
        <v>264</v>
      </c>
      <c r="F186" s="47" t="s">
        <v>265</v>
      </c>
      <c r="G186" s="49">
        <v>537.0</v>
      </c>
      <c r="H186" s="47" t="s">
        <v>266</v>
      </c>
      <c r="I186" s="46"/>
      <c r="J186" s="46">
        <v>0.0018162899999999997</v>
      </c>
      <c r="K186" s="47" t="s">
        <v>267</v>
      </c>
      <c r="L186" s="45" t="s">
        <v>268</v>
      </c>
      <c r="M186" s="46"/>
      <c r="N186" s="46"/>
      <c r="O186" s="46"/>
      <c r="P186" s="47">
        <v>34.6</v>
      </c>
      <c r="Q186" s="46"/>
      <c r="R186" s="46"/>
      <c r="S186" s="46"/>
    </row>
    <row r="187">
      <c r="A187" s="47"/>
      <c r="B187" s="47" t="s">
        <v>493</v>
      </c>
      <c r="C187" s="47" t="s">
        <v>84</v>
      </c>
      <c r="D187" s="48">
        <f t="shared" si="1"/>
        <v>1.09340658</v>
      </c>
      <c r="E187" s="47" t="s">
        <v>264</v>
      </c>
      <c r="F187" s="47" t="s">
        <v>265</v>
      </c>
      <c r="G187" s="49">
        <v>602.0</v>
      </c>
      <c r="H187" s="47" t="s">
        <v>266</v>
      </c>
      <c r="I187" s="46"/>
      <c r="J187" s="46">
        <v>0.0018162899999999997</v>
      </c>
      <c r="K187" s="47" t="s">
        <v>267</v>
      </c>
      <c r="L187" s="45" t="s">
        <v>268</v>
      </c>
      <c r="M187" s="46"/>
      <c r="N187" s="46"/>
      <c r="O187" s="46"/>
      <c r="P187" s="47">
        <v>35.6</v>
      </c>
      <c r="Q187" s="46"/>
      <c r="R187" s="46"/>
      <c r="S187" s="46"/>
    </row>
    <row r="188">
      <c r="A188" s="47"/>
      <c r="B188" s="47" t="s">
        <v>494</v>
      </c>
      <c r="C188" s="47" t="s">
        <v>84</v>
      </c>
      <c r="D188" s="48">
        <f t="shared" si="1"/>
        <v>3.0945552</v>
      </c>
      <c r="E188" s="47" t="s">
        <v>264</v>
      </c>
      <c r="F188" s="47" t="s">
        <v>265</v>
      </c>
      <c r="G188" s="49">
        <v>1160.0</v>
      </c>
      <c r="H188" s="47" t="s">
        <v>266</v>
      </c>
      <c r="I188" s="46"/>
      <c r="J188" s="46">
        <v>0.0026677199999999997</v>
      </c>
      <c r="K188" s="47" t="s">
        <v>271</v>
      </c>
      <c r="L188" s="45" t="s">
        <v>268</v>
      </c>
      <c r="M188" s="46"/>
      <c r="N188" s="46"/>
      <c r="O188" s="46"/>
      <c r="P188" s="47">
        <v>60.9</v>
      </c>
      <c r="Q188" s="46"/>
      <c r="R188" s="46"/>
      <c r="S188" s="46"/>
    </row>
    <row r="189">
      <c r="A189" s="52" t="s">
        <v>28</v>
      </c>
      <c r="B189" s="59" t="s">
        <v>495</v>
      </c>
      <c r="C189" s="59" t="s">
        <v>84</v>
      </c>
      <c r="D189" s="60">
        <f t="shared" si="1"/>
        <v>1.31552652</v>
      </c>
      <c r="E189" s="51" t="s">
        <v>264</v>
      </c>
      <c r="F189" s="59" t="s">
        <v>289</v>
      </c>
      <c r="G189" s="61">
        <v>539.0</v>
      </c>
      <c r="H189" s="59" t="s">
        <v>266</v>
      </c>
      <c r="I189" s="59"/>
      <c r="J189" s="62">
        <v>0.0024406799999999998</v>
      </c>
      <c r="K189" s="59" t="s">
        <v>274</v>
      </c>
      <c r="L189" s="57" t="s">
        <v>268</v>
      </c>
      <c r="M189" s="59"/>
      <c r="N189" s="59"/>
      <c r="O189" s="46"/>
      <c r="P189" s="51">
        <v>0.0</v>
      </c>
      <c r="Q189" s="51">
        <v>2019.0</v>
      </c>
      <c r="R189" s="46"/>
      <c r="S189" s="46"/>
    </row>
    <row r="190">
      <c r="A190" s="73" t="s">
        <v>28</v>
      </c>
      <c r="B190" s="53" t="s">
        <v>496</v>
      </c>
      <c r="C190" s="53" t="s">
        <v>84</v>
      </c>
      <c r="D190" s="54">
        <f t="shared" si="1"/>
        <v>1.0949309</v>
      </c>
      <c r="E190" s="51" t="s">
        <v>264</v>
      </c>
      <c r="F190" s="53" t="s">
        <v>289</v>
      </c>
      <c r="G190" s="55">
        <v>911.0</v>
      </c>
      <c r="H190" s="53" t="s">
        <v>266</v>
      </c>
      <c r="I190" s="46"/>
      <c r="J190" s="56">
        <v>0.0012019</v>
      </c>
      <c r="K190" s="53" t="s">
        <v>305</v>
      </c>
      <c r="L190" s="57" t="s">
        <v>268</v>
      </c>
      <c r="M190" s="46"/>
      <c r="N190" s="53"/>
      <c r="O190" s="53"/>
      <c r="P190" s="51">
        <v>0.0</v>
      </c>
      <c r="Q190" s="51">
        <v>2019.0</v>
      </c>
      <c r="R190" s="46"/>
      <c r="S190" s="46"/>
    </row>
    <row r="191">
      <c r="A191" s="47"/>
      <c r="B191" s="47" t="s">
        <v>497</v>
      </c>
      <c r="C191" s="47" t="s">
        <v>121</v>
      </c>
      <c r="D191" s="48">
        <f t="shared" si="1"/>
        <v>1.02264492</v>
      </c>
      <c r="E191" s="47" t="s">
        <v>264</v>
      </c>
      <c r="F191" s="47" t="s">
        <v>265</v>
      </c>
      <c r="G191" s="49">
        <v>419.0</v>
      </c>
      <c r="H191" s="47" t="s">
        <v>266</v>
      </c>
      <c r="I191" s="46"/>
      <c r="J191" s="46">
        <v>0.0024406799999999998</v>
      </c>
      <c r="K191" s="47" t="s">
        <v>274</v>
      </c>
      <c r="L191" s="45" t="s">
        <v>268</v>
      </c>
      <c r="M191" s="46"/>
      <c r="N191" s="46"/>
      <c r="O191" s="46"/>
      <c r="P191" s="47">
        <v>7.3</v>
      </c>
      <c r="Q191" s="46"/>
      <c r="R191" s="46"/>
      <c r="S191" s="46"/>
    </row>
    <row r="192">
      <c r="A192" s="47"/>
      <c r="B192" s="47" t="s">
        <v>498</v>
      </c>
      <c r="C192" s="47" t="s">
        <v>121</v>
      </c>
      <c r="D192" s="48">
        <f t="shared" si="1"/>
        <v>0.99091608</v>
      </c>
      <c r="E192" s="47" t="s">
        <v>264</v>
      </c>
      <c r="F192" s="47" t="s">
        <v>265</v>
      </c>
      <c r="G192" s="49">
        <v>406.0</v>
      </c>
      <c r="H192" s="47" t="s">
        <v>266</v>
      </c>
      <c r="I192" s="46"/>
      <c r="J192" s="46">
        <v>0.0024406799999999998</v>
      </c>
      <c r="K192" s="47" t="s">
        <v>274</v>
      </c>
      <c r="L192" s="45" t="s">
        <v>268</v>
      </c>
      <c r="M192" s="46"/>
      <c r="N192" s="46"/>
      <c r="O192" s="46"/>
      <c r="P192" s="47">
        <v>11.3</v>
      </c>
      <c r="Q192" s="46"/>
      <c r="R192" s="46"/>
      <c r="S192" s="46"/>
    </row>
    <row r="193">
      <c r="A193" s="47"/>
      <c r="B193" s="47" t="s">
        <v>499</v>
      </c>
      <c r="C193" s="47" t="s">
        <v>121</v>
      </c>
      <c r="D193" s="48">
        <f t="shared" si="1"/>
        <v>7.32204</v>
      </c>
      <c r="E193" s="47" t="s">
        <v>264</v>
      </c>
      <c r="F193" s="47" t="s">
        <v>265</v>
      </c>
      <c r="G193" s="49">
        <v>3000.0</v>
      </c>
      <c r="H193" s="47" t="s">
        <v>266</v>
      </c>
      <c r="I193" s="46"/>
      <c r="J193" s="46">
        <v>0.0024406799999999998</v>
      </c>
      <c r="K193" s="47" t="s">
        <v>274</v>
      </c>
      <c r="L193" s="45" t="s">
        <v>268</v>
      </c>
      <c r="M193" s="46"/>
      <c r="N193" s="46"/>
      <c r="O193" s="46"/>
      <c r="P193" s="47">
        <v>32.0</v>
      </c>
      <c r="Q193" s="46"/>
      <c r="R193" s="46"/>
      <c r="S193" s="46"/>
    </row>
    <row r="194">
      <c r="A194" s="73" t="s">
        <v>28</v>
      </c>
      <c r="B194" s="53" t="s">
        <v>500</v>
      </c>
      <c r="C194" s="53" t="s">
        <v>501</v>
      </c>
      <c r="D194" s="54">
        <f t="shared" si="1"/>
        <v>16.03032948</v>
      </c>
      <c r="E194" s="51" t="s">
        <v>264</v>
      </c>
      <c r="F194" s="53" t="s">
        <v>289</v>
      </c>
      <c r="G194" s="55">
        <v>6009.0</v>
      </c>
      <c r="H194" s="53" t="s">
        <v>270</v>
      </c>
      <c r="I194" s="46"/>
      <c r="J194" s="56">
        <v>0.0026677199999999997</v>
      </c>
      <c r="K194" s="53" t="s">
        <v>271</v>
      </c>
      <c r="L194" s="57" t="s">
        <v>268</v>
      </c>
      <c r="M194" s="46"/>
      <c r="N194" s="53"/>
      <c r="O194" s="53"/>
      <c r="P194" s="51">
        <v>0.0</v>
      </c>
      <c r="Q194" s="51">
        <v>2019.0</v>
      </c>
      <c r="R194" s="46"/>
      <c r="S194" s="46"/>
    </row>
    <row r="195">
      <c r="A195" s="73" t="s">
        <v>28</v>
      </c>
      <c r="B195" s="53" t="s">
        <v>502</v>
      </c>
      <c r="C195" s="53" t="s">
        <v>134</v>
      </c>
      <c r="D195" s="54">
        <f t="shared" si="1"/>
        <v>4.149156</v>
      </c>
      <c r="E195" s="51" t="s">
        <v>264</v>
      </c>
      <c r="F195" s="53" t="s">
        <v>289</v>
      </c>
      <c r="G195" s="55">
        <v>1700.0</v>
      </c>
      <c r="H195" s="53" t="s">
        <v>266</v>
      </c>
      <c r="I195" s="53"/>
      <c r="J195" s="56">
        <v>0.0024406799999999998</v>
      </c>
      <c r="K195" s="53" t="s">
        <v>274</v>
      </c>
      <c r="L195" s="57" t="s">
        <v>268</v>
      </c>
      <c r="M195" s="53"/>
      <c r="N195" s="53"/>
      <c r="O195" s="46"/>
      <c r="P195" s="51">
        <v>0.0</v>
      </c>
      <c r="Q195" s="51">
        <v>2019.0</v>
      </c>
      <c r="R195" s="46"/>
      <c r="S195" s="46"/>
    </row>
    <row r="196">
      <c r="A196" s="73" t="s">
        <v>28</v>
      </c>
      <c r="B196" s="53" t="s">
        <v>503</v>
      </c>
      <c r="C196" s="53" t="s">
        <v>134</v>
      </c>
      <c r="D196" s="54">
        <f t="shared" si="1"/>
        <v>2.928816</v>
      </c>
      <c r="E196" s="51" t="s">
        <v>264</v>
      </c>
      <c r="F196" s="53" t="s">
        <v>289</v>
      </c>
      <c r="G196" s="55">
        <v>1200.0</v>
      </c>
      <c r="H196" s="53" t="s">
        <v>270</v>
      </c>
      <c r="I196" s="53"/>
      <c r="J196" s="56">
        <v>0.0024406799999999998</v>
      </c>
      <c r="K196" s="53" t="s">
        <v>274</v>
      </c>
      <c r="L196" s="57" t="s">
        <v>268</v>
      </c>
      <c r="M196" s="53"/>
      <c r="N196" s="53"/>
      <c r="O196" s="46"/>
      <c r="P196" s="51">
        <v>0.0</v>
      </c>
      <c r="Q196" s="51">
        <v>2019.0</v>
      </c>
      <c r="R196" s="46"/>
      <c r="S196" s="46"/>
    </row>
    <row r="197">
      <c r="A197" s="73" t="s">
        <v>28</v>
      </c>
      <c r="B197" s="53" t="s">
        <v>504</v>
      </c>
      <c r="C197" s="53" t="s">
        <v>134</v>
      </c>
      <c r="D197" s="54">
        <f t="shared" si="1"/>
        <v>1.38454668</v>
      </c>
      <c r="E197" s="51" t="s">
        <v>264</v>
      </c>
      <c r="F197" s="53" t="s">
        <v>289</v>
      </c>
      <c r="G197" s="55">
        <v>519.0</v>
      </c>
      <c r="H197" s="53" t="s">
        <v>266</v>
      </c>
      <c r="I197" s="46"/>
      <c r="J197" s="56">
        <v>0.0026677199999999997</v>
      </c>
      <c r="K197" s="53" t="s">
        <v>271</v>
      </c>
      <c r="L197" s="57" t="s">
        <v>268</v>
      </c>
      <c r="M197" s="46"/>
      <c r="N197" s="53"/>
      <c r="O197" s="53"/>
      <c r="P197" s="51">
        <v>0.0</v>
      </c>
      <c r="Q197" s="51">
        <v>2019.0</v>
      </c>
      <c r="R197" s="46"/>
      <c r="S197" s="46"/>
    </row>
    <row r="198">
      <c r="A198" s="47"/>
      <c r="B198" s="47" t="s">
        <v>505</v>
      </c>
      <c r="C198" s="47" t="s">
        <v>506</v>
      </c>
      <c r="D198" s="48">
        <f t="shared" si="1"/>
        <v>3.2282703</v>
      </c>
      <c r="E198" s="47" t="s">
        <v>264</v>
      </c>
      <c r="F198" s="47" t="s">
        <v>265</v>
      </c>
      <c r="G198" s="49">
        <v>1230.0</v>
      </c>
      <c r="H198" s="47" t="s">
        <v>270</v>
      </c>
      <c r="I198" s="46"/>
      <c r="J198" s="46">
        <v>0.00262461</v>
      </c>
      <c r="K198" s="47" t="s">
        <v>316</v>
      </c>
      <c r="L198" s="45" t="s">
        <v>268</v>
      </c>
      <c r="M198" s="46"/>
      <c r="N198" s="46"/>
      <c r="O198" s="46"/>
      <c r="P198" s="47">
        <v>6.0</v>
      </c>
      <c r="Q198" s="46"/>
      <c r="R198" s="46"/>
      <c r="S198" s="46"/>
    </row>
    <row r="199">
      <c r="A199" s="47"/>
      <c r="B199" s="47" t="s">
        <v>507</v>
      </c>
      <c r="C199" s="47" t="s">
        <v>145</v>
      </c>
      <c r="D199" s="48">
        <f t="shared" si="1"/>
        <v>1.886983</v>
      </c>
      <c r="E199" s="47" t="s">
        <v>264</v>
      </c>
      <c r="F199" s="47" t="s">
        <v>265</v>
      </c>
      <c r="G199" s="49">
        <v>1570.0</v>
      </c>
      <c r="H199" s="47" t="s">
        <v>266</v>
      </c>
      <c r="I199" s="46"/>
      <c r="J199" s="46">
        <v>0.0012019</v>
      </c>
      <c r="K199" s="47" t="s">
        <v>305</v>
      </c>
      <c r="L199" s="45" t="s">
        <v>268</v>
      </c>
      <c r="M199" s="46"/>
      <c r="N199" s="46"/>
      <c r="O199" s="46"/>
      <c r="P199" s="47">
        <v>3.8</v>
      </c>
      <c r="Q199" s="46"/>
      <c r="R199" s="46"/>
      <c r="S199" s="46"/>
    </row>
    <row r="200">
      <c r="A200" s="41"/>
      <c r="B200" s="41" t="s">
        <v>508</v>
      </c>
      <c r="C200" s="47" t="s">
        <v>162</v>
      </c>
      <c r="D200" s="42">
        <f t="shared" si="1"/>
        <v>1.03891788</v>
      </c>
      <c r="E200" s="41" t="s">
        <v>264</v>
      </c>
      <c r="F200" s="41" t="s">
        <v>265</v>
      </c>
      <c r="G200" s="85">
        <v>572.0</v>
      </c>
      <c r="H200" s="41" t="s">
        <v>270</v>
      </c>
      <c r="I200" s="44"/>
      <c r="J200" s="44">
        <v>0.0018162899999999997</v>
      </c>
      <c r="K200" s="41" t="s">
        <v>267</v>
      </c>
      <c r="L200" s="45" t="s">
        <v>268</v>
      </c>
      <c r="M200" s="44"/>
      <c r="N200" s="44"/>
      <c r="O200" s="44"/>
      <c r="P200" s="41">
        <v>2.5</v>
      </c>
      <c r="Q200" s="44"/>
      <c r="R200" s="44"/>
      <c r="S200" s="46"/>
    </row>
    <row r="201">
      <c r="A201" s="47"/>
      <c r="B201" s="47" t="s">
        <v>509</v>
      </c>
      <c r="C201" s="47" t="s">
        <v>162</v>
      </c>
      <c r="D201" s="48">
        <f t="shared" si="1"/>
        <v>3.55851144</v>
      </c>
      <c r="E201" s="47" t="s">
        <v>264</v>
      </c>
      <c r="F201" s="47" t="s">
        <v>265</v>
      </c>
      <c r="G201" s="49">
        <v>1458.0</v>
      </c>
      <c r="H201" s="47" t="s">
        <v>270</v>
      </c>
      <c r="I201" s="46"/>
      <c r="J201" s="46">
        <v>0.0024406799999999998</v>
      </c>
      <c r="K201" s="47" t="s">
        <v>274</v>
      </c>
      <c r="L201" s="45" t="s">
        <v>268</v>
      </c>
      <c r="M201" s="46"/>
      <c r="N201" s="46"/>
      <c r="O201" s="46"/>
      <c r="P201" s="47">
        <v>5.0</v>
      </c>
      <c r="Q201" s="46"/>
      <c r="R201" s="46"/>
      <c r="S201" s="46"/>
    </row>
    <row r="202">
      <c r="A202" s="47"/>
      <c r="B202" s="47" t="s">
        <v>510</v>
      </c>
      <c r="C202" s="47" t="s">
        <v>162</v>
      </c>
      <c r="D202" s="48">
        <f t="shared" si="1"/>
        <v>2.3876094</v>
      </c>
      <c r="E202" s="47" t="s">
        <v>264</v>
      </c>
      <c r="F202" s="47" t="s">
        <v>265</v>
      </c>
      <c r="G202" s="49">
        <v>895.0</v>
      </c>
      <c r="H202" s="47" t="s">
        <v>266</v>
      </c>
      <c r="I202" s="46"/>
      <c r="J202" s="46">
        <v>0.0026677199999999997</v>
      </c>
      <c r="K202" s="47" t="s">
        <v>271</v>
      </c>
      <c r="L202" s="45" t="s">
        <v>268</v>
      </c>
      <c r="M202" s="46"/>
      <c r="N202" s="46"/>
      <c r="O202" s="46"/>
      <c r="P202" s="47">
        <v>5.0</v>
      </c>
      <c r="Q202" s="46"/>
      <c r="R202" s="46"/>
      <c r="S202" s="46"/>
    </row>
    <row r="203">
      <c r="A203" s="47"/>
      <c r="B203" s="47" t="s">
        <v>511</v>
      </c>
      <c r="C203" s="47" t="s">
        <v>162</v>
      </c>
      <c r="D203" s="48">
        <f t="shared" si="1"/>
        <v>2.416722228</v>
      </c>
      <c r="E203" s="47" t="s">
        <v>264</v>
      </c>
      <c r="F203" s="47" t="s">
        <v>265</v>
      </c>
      <c r="G203" s="83">
        <v>905.913</v>
      </c>
      <c r="H203" s="51" t="s">
        <v>512</v>
      </c>
      <c r="I203" s="51">
        <v>2020.0</v>
      </c>
      <c r="J203" s="46">
        <v>0.0026677199999999997</v>
      </c>
      <c r="K203" s="47" t="s">
        <v>271</v>
      </c>
      <c r="L203" s="84" t="s">
        <v>513</v>
      </c>
      <c r="M203" s="46"/>
      <c r="N203" s="46"/>
      <c r="O203" s="46"/>
      <c r="P203" s="47">
        <v>5.5</v>
      </c>
      <c r="Q203" s="46"/>
      <c r="R203" s="46"/>
      <c r="S203" s="46"/>
    </row>
    <row r="204">
      <c r="A204" s="47"/>
      <c r="B204" s="47" t="s">
        <v>514</v>
      </c>
      <c r="C204" s="47" t="s">
        <v>162</v>
      </c>
      <c r="D204" s="48">
        <f t="shared" si="1"/>
        <v>1.634661</v>
      </c>
      <c r="E204" s="47" t="s">
        <v>264</v>
      </c>
      <c r="F204" s="47" t="s">
        <v>265</v>
      </c>
      <c r="G204" s="49">
        <v>900.0</v>
      </c>
      <c r="H204" s="47" t="s">
        <v>270</v>
      </c>
      <c r="I204" s="46"/>
      <c r="J204" s="46">
        <v>0.0018162899999999997</v>
      </c>
      <c r="K204" s="47" t="s">
        <v>267</v>
      </c>
      <c r="L204" s="45" t="s">
        <v>268</v>
      </c>
      <c r="M204" s="46"/>
      <c r="N204" s="46"/>
      <c r="O204" s="46"/>
      <c r="P204" s="47">
        <v>6.0</v>
      </c>
      <c r="Q204" s="46"/>
      <c r="R204" s="46"/>
      <c r="S204" s="46"/>
    </row>
    <row r="205">
      <c r="A205" s="47"/>
      <c r="B205" s="47" t="s">
        <v>515</v>
      </c>
      <c r="C205" s="47" t="s">
        <v>162</v>
      </c>
      <c r="D205" s="48">
        <f t="shared" si="1"/>
        <v>2.281434144</v>
      </c>
      <c r="E205" s="47" t="s">
        <v>264</v>
      </c>
      <c r="F205" s="47" t="s">
        <v>265</v>
      </c>
      <c r="G205" s="49">
        <v>855.2</v>
      </c>
      <c r="H205" s="47" t="s">
        <v>266</v>
      </c>
      <c r="I205" s="46"/>
      <c r="J205" s="46">
        <v>0.0026677199999999997</v>
      </c>
      <c r="K205" s="47" t="s">
        <v>271</v>
      </c>
      <c r="L205" s="45" t="s">
        <v>268</v>
      </c>
      <c r="M205" s="46"/>
      <c r="N205" s="46"/>
      <c r="O205" s="46"/>
      <c r="P205" s="47">
        <v>7.0</v>
      </c>
      <c r="Q205" s="46"/>
      <c r="R205" s="46"/>
      <c r="S205" s="46"/>
    </row>
    <row r="206">
      <c r="A206" s="41"/>
      <c r="B206" s="41" t="s">
        <v>516</v>
      </c>
      <c r="C206" s="47" t="s">
        <v>162</v>
      </c>
      <c r="D206" s="42">
        <f t="shared" si="1"/>
        <v>1.708476</v>
      </c>
      <c r="E206" s="41" t="s">
        <v>264</v>
      </c>
      <c r="F206" s="41" t="s">
        <v>265</v>
      </c>
      <c r="G206" s="86">
        <v>700.0</v>
      </c>
      <c r="H206" s="41" t="s">
        <v>266</v>
      </c>
      <c r="I206" s="44"/>
      <c r="J206" s="44">
        <v>0.0024406799999999998</v>
      </c>
      <c r="K206" s="41" t="s">
        <v>274</v>
      </c>
      <c r="L206" s="45" t="s">
        <v>268</v>
      </c>
      <c r="M206" s="44"/>
      <c r="N206" s="44"/>
      <c r="O206" s="44"/>
      <c r="P206" s="41">
        <v>10.0</v>
      </c>
      <c r="Q206" s="44"/>
      <c r="R206" s="44"/>
      <c r="S206" s="46"/>
    </row>
    <row r="207">
      <c r="A207" s="47"/>
      <c r="B207" s="47" t="s">
        <v>517</v>
      </c>
      <c r="C207" s="47" t="s">
        <v>162</v>
      </c>
      <c r="D207" s="48">
        <f t="shared" si="1"/>
        <v>2.196612</v>
      </c>
      <c r="E207" s="47" t="s">
        <v>264</v>
      </c>
      <c r="F207" s="47" t="s">
        <v>265</v>
      </c>
      <c r="G207" s="49">
        <v>900.0</v>
      </c>
      <c r="H207" s="47" t="s">
        <v>270</v>
      </c>
      <c r="I207" s="47">
        <v>2014.0</v>
      </c>
      <c r="J207" s="46">
        <v>0.0024406799999999998</v>
      </c>
      <c r="K207" s="47" t="s">
        <v>274</v>
      </c>
      <c r="L207" s="45" t="s">
        <v>268</v>
      </c>
      <c r="M207" s="46"/>
      <c r="N207" s="46"/>
      <c r="O207" s="46"/>
      <c r="P207" s="47">
        <v>13.1</v>
      </c>
      <c r="Q207" s="46"/>
      <c r="R207" s="46"/>
      <c r="S207" s="46"/>
    </row>
    <row r="208">
      <c r="A208" s="73" t="s">
        <v>28</v>
      </c>
      <c r="B208" s="53" t="s">
        <v>518</v>
      </c>
      <c r="C208" s="47" t="s">
        <v>162</v>
      </c>
      <c r="D208" s="54">
        <f t="shared" si="1"/>
        <v>4.528609428</v>
      </c>
      <c r="E208" s="51" t="s">
        <v>264</v>
      </c>
      <c r="F208" s="53" t="s">
        <v>289</v>
      </c>
      <c r="G208" s="55">
        <v>1697.558</v>
      </c>
      <c r="H208" s="53" t="s">
        <v>270</v>
      </c>
      <c r="I208" s="56">
        <v>2012.0</v>
      </c>
      <c r="J208" s="56">
        <v>0.0026677199999999997</v>
      </c>
      <c r="K208" s="53" t="s">
        <v>271</v>
      </c>
      <c r="L208" s="77" t="s">
        <v>519</v>
      </c>
      <c r="M208" s="56">
        <v>98.0</v>
      </c>
      <c r="N208" s="53" t="s">
        <v>520</v>
      </c>
      <c r="O208" s="53" t="s">
        <v>521</v>
      </c>
      <c r="P208" s="51">
        <v>0.0</v>
      </c>
      <c r="Q208" s="51">
        <v>2019.0</v>
      </c>
      <c r="R208" s="46"/>
      <c r="S208" s="46"/>
    </row>
    <row r="209">
      <c r="A209" s="52" t="s">
        <v>28</v>
      </c>
      <c r="B209" s="59" t="s">
        <v>522</v>
      </c>
      <c r="C209" s="47" t="s">
        <v>162</v>
      </c>
      <c r="D209" s="60">
        <f t="shared" si="1"/>
        <v>2.4338286</v>
      </c>
      <c r="E209" s="51" t="s">
        <v>264</v>
      </c>
      <c r="F209" s="59" t="s">
        <v>289</v>
      </c>
      <c r="G209" s="61">
        <v>1340.0</v>
      </c>
      <c r="H209" s="59" t="s">
        <v>266</v>
      </c>
      <c r="I209" s="46"/>
      <c r="J209" s="62">
        <v>0.0018162899999999997</v>
      </c>
      <c r="K209" s="59" t="s">
        <v>267</v>
      </c>
      <c r="L209" s="57" t="s">
        <v>268</v>
      </c>
      <c r="M209" s="46"/>
      <c r="N209" s="59"/>
      <c r="O209" s="59"/>
      <c r="P209" s="51">
        <v>0.0</v>
      </c>
      <c r="Q209" s="51">
        <v>2019.0</v>
      </c>
      <c r="R209" s="46"/>
      <c r="S209" s="46"/>
    </row>
    <row r="210">
      <c r="A210" s="73" t="s">
        <v>28</v>
      </c>
      <c r="B210" s="53" t="s">
        <v>523</v>
      </c>
      <c r="C210" s="47" t="s">
        <v>162</v>
      </c>
      <c r="D210" s="54">
        <f t="shared" si="1"/>
        <v>2.15285004</v>
      </c>
      <c r="E210" s="51" t="s">
        <v>264</v>
      </c>
      <c r="F210" s="53" t="s">
        <v>289</v>
      </c>
      <c r="G210" s="55">
        <v>807.0</v>
      </c>
      <c r="H210" s="53" t="s">
        <v>266</v>
      </c>
      <c r="I210" s="46"/>
      <c r="J210" s="56">
        <v>0.0026677199999999997</v>
      </c>
      <c r="K210" s="53" t="s">
        <v>271</v>
      </c>
      <c r="L210" s="57" t="s">
        <v>268</v>
      </c>
      <c r="M210" s="46"/>
      <c r="N210" s="53"/>
      <c r="O210" s="53"/>
      <c r="P210" s="51">
        <v>0.0</v>
      </c>
      <c r="Q210" s="51">
        <v>2019.0</v>
      </c>
      <c r="R210" s="46"/>
      <c r="S210" s="46"/>
    </row>
    <row r="211">
      <c r="A211" s="73" t="s">
        <v>28</v>
      </c>
      <c r="B211" s="53" t="s">
        <v>524</v>
      </c>
      <c r="C211" s="47" t="s">
        <v>162</v>
      </c>
      <c r="D211" s="54">
        <f t="shared" si="1"/>
        <v>1.81586592</v>
      </c>
      <c r="E211" s="51" t="s">
        <v>264</v>
      </c>
      <c r="F211" s="53" t="s">
        <v>289</v>
      </c>
      <c r="G211" s="55">
        <v>744.0</v>
      </c>
      <c r="H211" s="53" t="s">
        <v>266</v>
      </c>
      <c r="I211" s="53"/>
      <c r="J211" s="56">
        <v>0.0024406799999999998</v>
      </c>
      <c r="K211" s="53" t="s">
        <v>274</v>
      </c>
      <c r="L211" s="57" t="s">
        <v>268</v>
      </c>
      <c r="M211" s="53"/>
      <c r="N211" s="53"/>
      <c r="O211" s="46"/>
      <c r="P211" s="51">
        <v>0.0</v>
      </c>
      <c r="Q211" s="51">
        <v>2019.0</v>
      </c>
      <c r="R211" s="46"/>
      <c r="S211" s="46"/>
    </row>
    <row r="212">
      <c r="A212" s="73" t="s">
        <v>28</v>
      </c>
      <c r="B212" s="53" t="s">
        <v>525</v>
      </c>
      <c r="C212" s="47" t="s">
        <v>162</v>
      </c>
      <c r="D212" s="54">
        <f t="shared" si="1"/>
        <v>1.65665412</v>
      </c>
      <c r="E212" s="51" t="s">
        <v>264</v>
      </c>
      <c r="F212" s="53" t="s">
        <v>289</v>
      </c>
      <c r="G212" s="55">
        <v>621.0</v>
      </c>
      <c r="H212" s="53" t="s">
        <v>266</v>
      </c>
      <c r="I212" s="46"/>
      <c r="J212" s="56">
        <v>0.0026677199999999997</v>
      </c>
      <c r="K212" s="53" t="s">
        <v>271</v>
      </c>
      <c r="L212" s="57" t="s">
        <v>268</v>
      </c>
      <c r="M212" s="46"/>
      <c r="N212" s="53"/>
      <c r="O212" s="53"/>
      <c r="P212" s="51">
        <v>0.0</v>
      </c>
      <c r="Q212" s="51">
        <v>2019.0</v>
      </c>
      <c r="R212" s="46"/>
      <c r="S212" s="46"/>
    </row>
    <row r="213">
      <c r="A213" s="73" t="s">
        <v>28</v>
      </c>
      <c r="B213" s="53" t="s">
        <v>526</v>
      </c>
      <c r="C213" s="47" t="s">
        <v>162</v>
      </c>
      <c r="D213" s="54">
        <f t="shared" si="1"/>
        <v>1.53518772</v>
      </c>
      <c r="E213" s="51" t="s">
        <v>264</v>
      </c>
      <c r="F213" s="53" t="s">
        <v>289</v>
      </c>
      <c r="G213" s="55">
        <v>629.0</v>
      </c>
      <c r="H213" s="53" t="s">
        <v>266</v>
      </c>
      <c r="I213" s="53"/>
      <c r="J213" s="56">
        <v>0.0024406799999999998</v>
      </c>
      <c r="K213" s="53" t="s">
        <v>274</v>
      </c>
      <c r="L213" s="57" t="s">
        <v>268</v>
      </c>
      <c r="M213" s="53"/>
      <c r="N213" s="53"/>
      <c r="O213" s="46"/>
      <c r="P213" s="51">
        <v>0.0</v>
      </c>
      <c r="Q213" s="51">
        <v>2019.0</v>
      </c>
      <c r="R213" s="46"/>
      <c r="S213" s="46"/>
    </row>
    <row r="214">
      <c r="A214" s="73" t="s">
        <v>28</v>
      </c>
      <c r="B214" s="53" t="s">
        <v>527</v>
      </c>
      <c r="C214" s="47" t="s">
        <v>162</v>
      </c>
      <c r="D214" s="54">
        <f t="shared" si="1"/>
        <v>1.03240764</v>
      </c>
      <c r="E214" s="51" t="s">
        <v>264</v>
      </c>
      <c r="F214" s="53" t="s">
        <v>289</v>
      </c>
      <c r="G214" s="55">
        <v>423.0</v>
      </c>
      <c r="H214" s="53" t="s">
        <v>266</v>
      </c>
      <c r="I214" s="53"/>
      <c r="J214" s="56">
        <v>0.0024406799999999998</v>
      </c>
      <c r="K214" s="53" t="s">
        <v>274</v>
      </c>
      <c r="L214" s="57" t="s">
        <v>268</v>
      </c>
      <c r="M214" s="53"/>
      <c r="N214" s="53"/>
      <c r="O214" s="46"/>
      <c r="P214" s="51">
        <v>0.0</v>
      </c>
      <c r="Q214" s="51">
        <v>2019.0</v>
      </c>
      <c r="R214" s="46"/>
      <c r="S214" s="46"/>
    </row>
    <row r="215">
      <c r="A215" s="73" t="s">
        <v>28</v>
      </c>
      <c r="B215" s="47" t="s">
        <v>528</v>
      </c>
      <c r="C215" s="47" t="s">
        <v>162</v>
      </c>
      <c r="D215" s="48">
        <f t="shared" si="1"/>
        <v>1.2966</v>
      </c>
      <c r="E215" s="47" t="s">
        <v>264</v>
      </c>
      <c r="F215" s="53" t="s">
        <v>289</v>
      </c>
      <c r="G215" s="49">
        <v>648.3</v>
      </c>
      <c r="H215" s="47" t="s">
        <v>266</v>
      </c>
      <c r="I215" s="47">
        <v>2020.0</v>
      </c>
      <c r="J215" s="46">
        <v>0.002</v>
      </c>
      <c r="K215" s="53" t="s">
        <v>271</v>
      </c>
      <c r="L215" s="50" t="s">
        <v>529</v>
      </c>
      <c r="M215" s="51"/>
      <c r="N215" s="51" t="s">
        <v>530</v>
      </c>
      <c r="O215" s="46"/>
      <c r="P215" s="51"/>
      <c r="Q215" s="46"/>
      <c r="R215" s="49"/>
      <c r="S215" s="46"/>
    </row>
    <row r="216">
      <c r="A216" s="47"/>
      <c r="B216" s="47" t="s">
        <v>531</v>
      </c>
      <c r="C216" s="47" t="s">
        <v>532</v>
      </c>
      <c r="D216" s="48">
        <f t="shared" si="1"/>
        <v>2.52399</v>
      </c>
      <c r="E216" s="47" t="s">
        <v>264</v>
      </c>
      <c r="F216" s="47" t="s">
        <v>265</v>
      </c>
      <c r="G216" s="49">
        <v>2100.0</v>
      </c>
      <c r="H216" s="47" t="s">
        <v>266</v>
      </c>
      <c r="I216" s="47">
        <v>2000.0</v>
      </c>
      <c r="J216" s="46">
        <v>0.0012019</v>
      </c>
      <c r="K216" s="47" t="s">
        <v>305</v>
      </c>
      <c r="L216" s="50" t="s">
        <v>533</v>
      </c>
      <c r="M216" s="47">
        <v>122.0</v>
      </c>
      <c r="N216" s="46"/>
      <c r="O216" s="46"/>
      <c r="P216" s="87">
        <v>22.683</v>
      </c>
      <c r="Q216" s="47">
        <v>1999.0</v>
      </c>
      <c r="R216" s="46"/>
      <c r="S216" s="46"/>
    </row>
    <row r="217">
      <c r="A217" s="47"/>
      <c r="B217" s="47" t="s">
        <v>534</v>
      </c>
      <c r="C217" s="47" t="s">
        <v>244</v>
      </c>
      <c r="D217" s="48">
        <f t="shared" si="1"/>
        <v>6.87204672</v>
      </c>
      <c r="E217" s="47" t="s">
        <v>264</v>
      </c>
      <c r="F217" s="47" t="s">
        <v>265</v>
      </c>
      <c r="G217" s="49">
        <v>2576.0</v>
      </c>
      <c r="H217" s="47" t="s">
        <v>266</v>
      </c>
      <c r="I217" s="46"/>
      <c r="J217" s="46">
        <v>0.0026677199999999997</v>
      </c>
      <c r="K217" s="47" t="s">
        <v>271</v>
      </c>
      <c r="L217" s="45" t="s">
        <v>268</v>
      </c>
      <c r="M217" s="46"/>
      <c r="N217" s="46"/>
      <c r="O217" s="46"/>
      <c r="P217" s="47">
        <v>29.7</v>
      </c>
      <c r="Q217" s="46"/>
      <c r="R217" s="46"/>
      <c r="S217" s="46"/>
    </row>
    <row r="218">
      <c r="A218" s="73" t="s">
        <v>28</v>
      </c>
      <c r="B218" s="53" t="s">
        <v>535</v>
      </c>
      <c r="C218" s="53" t="s">
        <v>244</v>
      </c>
      <c r="D218" s="54">
        <f t="shared" si="1"/>
        <v>2.80377372</v>
      </c>
      <c r="E218" s="51" t="s">
        <v>264</v>
      </c>
      <c r="F218" s="53" t="s">
        <v>289</v>
      </c>
      <c r="G218" s="55">
        <v>1051.0</v>
      </c>
      <c r="H218" s="53" t="s">
        <v>266</v>
      </c>
      <c r="I218" s="46"/>
      <c r="J218" s="56">
        <v>0.0026677199999999997</v>
      </c>
      <c r="K218" s="53" t="s">
        <v>271</v>
      </c>
      <c r="L218" s="57" t="s">
        <v>268</v>
      </c>
      <c r="M218" s="46"/>
      <c r="N218" s="53"/>
      <c r="O218" s="53"/>
      <c r="P218" s="51">
        <v>0.0</v>
      </c>
      <c r="Q218" s="51">
        <v>2019.0</v>
      </c>
      <c r="R218" s="46"/>
      <c r="S218" s="46"/>
    </row>
    <row r="219">
      <c r="A219" s="73" t="s">
        <v>28</v>
      </c>
      <c r="B219" s="53" t="s">
        <v>536</v>
      </c>
      <c r="C219" s="53" t="s">
        <v>244</v>
      </c>
      <c r="D219" s="54">
        <f t="shared" si="1"/>
        <v>2.4284766</v>
      </c>
      <c r="E219" s="51" t="s">
        <v>264</v>
      </c>
      <c r="F219" s="53" t="s">
        <v>289</v>
      </c>
      <c r="G219" s="55">
        <v>995.0</v>
      </c>
      <c r="H219" s="53" t="s">
        <v>266</v>
      </c>
      <c r="I219" s="53"/>
      <c r="J219" s="56">
        <v>0.0024406799999999998</v>
      </c>
      <c r="K219" s="53" t="s">
        <v>274</v>
      </c>
      <c r="L219" s="57" t="s">
        <v>268</v>
      </c>
      <c r="M219" s="53"/>
      <c r="N219" s="53"/>
      <c r="O219" s="46"/>
      <c r="P219" s="51">
        <v>0.0</v>
      </c>
      <c r="Q219" s="51">
        <v>2019.0</v>
      </c>
      <c r="R219" s="46"/>
      <c r="S219" s="46"/>
    </row>
    <row r="220">
      <c r="A220" s="73" t="s">
        <v>28</v>
      </c>
      <c r="B220" s="53" t="s">
        <v>537</v>
      </c>
      <c r="C220" s="53" t="s">
        <v>244</v>
      </c>
      <c r="D220" s="54">
        <f t="shared" si="1"/>
        <v>1.6962726</v>
      </c>
      <c r="E220" s="51" t="s">
        <v>264</v>
      </c>
      <c r="F220" s="53" t="s">
        <v>289</v>
      </c>
      <c r="G220" s="55">
        <v>695.0</v>
      </c>
      <c r="H220" s="53" t="s">
        <v>266</v>
      </c>
      <c r="I220" s="53"/>
      <c r="J220" s="56">
        <v>0.0024406799999999998</v>
      </c>
      <c r="K220" s="53" t="s">
        <v>274</v>
      </c>
      <c r="L220" s="57" t="s">
        <v>268</v>
      </c>
      <c r="M220" s="53"/>
      <c r="N220" s="53"/>
      <c r="O220" s="46"/>
      <c r="P220" s="51">
        <v>0.0</v>
      </c>
      <c r="Q220" s="51">
        <v>2019.0</v>
      </c>
      <c r="R220" s="46"/>
      <c r="S220" s="46"/>
    </row>
    <row r="221">
      <c r="A221" s="73" t="s">
        <v>28</v>
      </c>
      <c r="B221" s="53" t="s">
        <v>538</v>
      </c>
      <c r="C221" s="53" t="s">
        <v>244</v>
      </c>
      <c r="D221" s="54">
        <f t="shared" si="1"/>
        <v>1.4277978</v>
      </c>
      <c r="E221" s="51" t="s">
        <v>264</v>
      </c>
      <c r="F221" s="53" t="s">
        <v>289</v>
      </c>
      <c r="G221" s="55">
        <v>585.0</v>
      </c>
      <c r="H221" s="53" t="s">
        <v>266</v>
      </c>
      <c r="I221" s="53"/>
      <c r="J221" s="56">
        <v>0.0024406799999999998</v>
      </c>
      <c r="K221" s="53" t="s">
        <v>274</v>
      </c>
      <c r="L221" s="57" t="s">
        <v>268</v>
      </c>
      <c r="M221" s="53"/>
      <c r="N221" s="53"/>
      <c r="O221" s="46"/>
      <c r="P221" s="51">
        <v>0.0</v>
      </c>
      <c r="Q221" s="51">
        <v>2019.0</v>
      </c>
      <c r="R221" s="46"/>
      <c r="S221" s="46"/>
    </row>
    <row r="222">
      <c r="A222" s="73" t="s">
        <v>28</v>
      </c>
      <c r="B222" s="59" t="s">
        <v>539</v>
      </c>
      <c r="C222" s="59" t="s">
        <v>244</v>
      </c>
      <c r="D222" s="60">
        <f t="shared" si="1"/>
        <v>1.07242344</v>
      </c>
      <c r="E222" s="51" t="s">
        <v>264</v>
      </c>
      <c r="F222" s="59" t="s">
        <v>289</v>
      </c>
      <c r="G222" s="61">
        <v>402.0</v>
      </c>
      <c r="H222" s="59" t="s">
        <v>266</v>
      </c>
      <c r="I222" s="59"/>
      <c r="J222" s="62">
        <v>0.0026677199999999997</v>
      </c>
      <c r="K222" s="59" t="s">
        <v>271</v>
      </c>
      <c r="L222" s="57" t="s">
        <v>268</v>
      </c>
      <c r="M222" s="59"/>
      <c r="N222" s="59"/>
      <c r="O222" s="46"/>
      <c r="P222" s="51">
        <v>0.0</v>
      </c>
      <c r="Q222" s="51">
        <v>2019.0</v>
      </c>
      <c r="R222" s="46"/>
      <c r="S222" s="46"/>
    </row>
    <row r="223">
      <c r="A223" s="41"/>
      <c r="B223" s="41" t="s">
        <v>540</v>
      </c>
      <c r="C223" s="41" t="s">
        <v>541</v>
      </c>
      <c r="D223" s="42">
        <f t="shared" si="1"/>
        <v>4.08646</v>
      </c>
      <c r="E223" s="41" t="s">
        <v>264</v>
      </c>
      <c r="F223" s="41" t="s">
        <v>265</v>
      </c>
      <c r="G223" s="43">
        <v>3400.0</v>
      </c>
      <c r="H223" s="41" t="s">
        <v>270</v>
      </c>
      <c r="I223" s="44"/>
      <c r="J223" s="44">
        <v>0.0012019</v>
      </c>
      <c r="K223" s="41" t="s">
        <v>305</v>
      </c>
      <c r="L223" s="45" t="s">
        <v>268</v>
      </c>
      <c r="M223" s="44"/>
      <c r="N223" s="44"/>
      <c r="O223" s="44"/>
      <c r="P223" s="41">
        <v>14.0</v>
      </c>
      <c r="Q223" s="44"/>
      <c r="R223" s="44"/>
      <c r="S223" s="46"/>
    </row>
    <row r="224">
      <c r="A224" s="47"/>
      <c r="B224" s="47" t="s">
        <v>542</v>
      </c>
      <c r="C224" s="47" t="s">
        <v>220</v>
      </c>
      <c r="D224" s="48">
        <f t="shared" si="1"/>
        <v>1.89396768</v>
      </c>
      <c r="E224" s="47" t="s">
        <v>264</v>
      </c>
      <c r="F224" s="47" t="s">
        <v>265</v>
      </c>
      <c r="G224" s="49">
        <v>776.0</v>
      </c>
      <c r="H224" s="47" t="s">
        <v>266</v>
      </c>
      <c r="I224" s="46"/>
      <c r="J224" s="46">
        <v>0.0024406799999999998</v>
      </c>
      <c r="K224" s="47" t="s">
        <v>274</v>
      </c>
      <c r="L224" s="45" t="s">
        <v>268</v>
      </c>
      <c r="M224" s="46"/>
      <c r="N224" s="46"/>
      <c r="O224" s="46"/>
      <c r="P224" s="47">
        <v>5.9</v>
      </c>
      <c r="Q224" s="46"/>
      <c r="R224" s="46"/>
      <c r="S224" s="46"/>
    </row>
    <row r="225">
      <c r="A225" s="73"/>
      <c r="B225" s="73" t="s">
        <v>543</v>
      </c>
      <c r="C225" s="73" t="s">
        <v>220</v>
      </c>
      <c r="D225" s="42">
        <f t="shared" si="1"/>
        <v>1.184779292</v>
      </c>
      <c r="E225" s="51" t="s">
        <v>264</v>
      </c>
      <c r="F225" s="73" t="s">
        <v>265</v>
      </c>
      <c r="G225" s="88">
        <v>485.43</v>
      </c>
      <c r="H225" s="73" t="s">
        <v>544</v>
      </c>
      <c r="I225" s="51">
        <v>2019.0</v>
      </c>
      <c r="J225" s="46">
        <v>0.0024406799999999998</v>
      </c>
      <c r="K225" s="47" t="s">
        <v>274</v>
      </c>
      <c r="L225" s="84" t="s">
        <v>545</v>
      </c>
      <c r="M225" s="46"/>
      <c r="N225" s="53"/>
      <c r="O225" s="53"/>
      <c r="P225" s="51">
        <v>5.9</v>
      </c>
      <c r="Q225" s="51">
        <v>2019.0</v>
      </c>
      <c r="R225" s="75" t="s">
        <v>545</v>
      </c>
      <c r="S225" s="51" t="s">
        <v>546</v>
      </c>
    </row>
    <row r="226">
      <c r="A226" s="47"/>
      <c r="B226" s="47" t="s">
        <v>547</v>
      </c>
      <c r="C226" s="47" t="s">
        <v>220</v>
      </c>
      <c r="D226" s="48">
        <f t="shared" si="1"/>
        <v>2.87756172</v>
      </c>
      <c r="E226" s="47" t="s">
        <v>264</v>
      </c>
      <c r="F226" s="47" t="s">
        <v>265</v>
      </c>
      <c r="G226" s="49">
        <v>1179.0</v>
      </c>
      <c r="H226" s="47" t="s">
        <v>266</v>
      </c>
      <c r="I226" s="46"/>
      <c r="J226" s="46">
        <v>0.0024406799999999998</v>
      </c>
      <c r="K226" s="47" t="s">
        <v>274</v>
      </c>
      <c r="L226" s="45" t="s">
        <v>268</v>
      </c>
      <c r="M226" s="46"/>
      <c r="N226" s="46"/>
      <c r="O226" s="46"/>
      <c r="P226" s="47">
        <v>11.5</v>
      </c>
      <c r="Q226" s="46"/>
      <c r="R226" s="46"/>
      <c r="S226" s="46"/>
    </row>
    <row r="227">
      <c r="A227" s="41"/>
      <c r="B227" s="41" t="s">
        <v>548</v>
      </c>
      <c r="C227" s="41" t="s">
        <v>220</v>
      </c>
      <c r="D227" s="42">
        <f t="shared" si="1"/>
        <v>1.358040033</v>
      </c>
      <c r="E227" s="41" t="s">
        <v>264</v>
      </c>
      <c r="F227" s="47" t="s">
        <v>265</v>
      </c>
      <c r="G227" s="43">
        <v>747.7</v>
      </c>
      <c r="H227" s="41" t="s">
        <v>266</v>
      </c>
      <c r="I227" s="44"/>
      <c r="J227" s="44">
        <v>0.0018162899999999997</v>
      </c>
      <c r="K227" s="41" t="s">
        <v>267</v>
      </c>
      <c r="L227" s="89" t="s">
        <v>549</v>
      </c>
      <c r="M227" s="44"/>
      <c r="N227" s="44"/>
      <c r="O227" s="44"/>
      <c r="P227" s="41">
        <v>65.2</v>
      </c>
      <c r="Q227" s="44"/>
      <c r="R227" s="44"/>
      <c r="S227" s="46"/>
    </row>
    <row r="228">
      <c r="A228" s="47"/>
      <c r="B228" s="47" t="s">
        <v>550</v>
      </c>
      <c r="C228" s="47" t="s">
        <v>220</v>
      </c>
      <c r="D228" s="48">
        <f t="shared" si="1"/>
        <v>2.9242269</v>
      </c>
      <c r="E228" s="47" t="s">
        <v>264</v>
      </c>
      <c r="F228" s="47" t="s">
        <v>265</v>
      </c>
      <c r="G228" s="49">
        <v>1610.0</v>
      </c>
      <c r="H228" s="47" t="s">
        <v>544</v>
      </c>
      <c r="I228" s="47">
        <v>2019.0</v>
      </c>
      <c r="J228" s="46">
        <v>0.0018162899999999997</v>
      </c>
      <c r="K228" s="47" t="s">
        <v>267</v>
      </c>
      <c r="L228" s="50" t="s">
        <v>551</v>
      </c>
      <c r="M228" s="47">
        <v>48.0</v>
      </c>
      <c r="N228" s="47" t="s">
        <v>552</v>
      </c>
      <c r="O228" s="46"/>
      <c r="P228" s="47">
        <v>77.4</v>
      </c>
      <c r="Q228" s="46"/>
      <c r="R228" s="46"/>
      <c r="S228" s="46"/>
    </row>
    <row r="229">
      <c r="A229" s="73" t="s">
        <v>28</v>
      </c>
      <c r="B229" s="53" t="s">
        <v>553</v>
      </c>
      <c r="C229" s="53" t="s">
        <v>220</v>
      </c>
      <c r="D229" s="54">
        <f t="shared" si="1"/>
        <v>1.08842976</v>
      </c>
      <c r="E229" s="51" t="s">
        <v>264</v>
      </c>
      <c r="F229" s="53" t="s">
        <v>289</v>
      </c>
      <c r="G229" s="55">
        <v>408.0</v>
      </c>
      <c r="H229" s="53" t="s">
        <v>270</v>
      </c>
      <c r="I229" s="46"/>
      <c r="J229" s="56">
        <v>0.0026677199999999997</v>
      </c>
      <c r="K229" s="53" t="s">
        <v>271</v>
      </c>
      <c r="L229" s="57" t="s">
        <v>268</v>
      </c>
      <c r="M229" s="46"/>
      <c r="N229" s="53"/>
      <c r="O229" s="53"/>
      <c r="P229" s="51">
        <v>0.0</v>
      </c>
      <c r="Q229" s="51">
        <v>2019.0</v>
      </c>
      <c r="R229" s="46"/>
      <c r="S229" s="46"/>
    </row>
    <row r="230">
      <c r="A230" s="52" t="s">
        <v>28</v>
      </c>
      <c r="B230" s="59" t="s">
        <v>554</v>
      </c>
      <c r="C230" s="59" t="s">
        <v>555</v>
      </c>
      <c r="D230" s="60">
        <f t="shared" si="1"/>
        <v>2.4038</v>
      </c>
      <c r="E230" s="51" t="s">
        <v>264</v>
      </c>
      <c r="F230" s="59" t="s">
        <v>289</v>
      </c>
      <c r="G230" s="61">
        <v>2000.0</v>
      </c>
      <c r="H230" s="59" t="s">
        <v>270</v>
      </c>
      <c r="I230" s="46"/>
      <c r="J230" s="62">
        <v>0.0012019</v>
      </c>
      <c r="K230" s="59" t="s">
        <v>305</v>
      </c>
      <c r="L230" s="57" t="s">
        <v>268</v>
      </c>
      <c r="M230" s="46"/>
      <c r="N230" s="59"/>
      <c r="O230" s="59"/>
      <c r="P230" s="51">
        <v>0.0</v>
      </c>
      <c r="Q230" s="51">
        <v>2019.0</v>
      </c>
      <c r="R230" s="44"/>
      <c r="S230" s="46"/>
    </row>
    <row r="231">
      <c r="A231" s="51"/>
      <c r="B231" s="51" t="s">
        <v>556</v>
      </c>
      <c r="C231" s="51" t="s">
        <v>557</v>
      </c>
      <c r="D231" s="48">
        <f t="shared" si="1"/>
        <v>1</v>
      </c>
      <c r="E231" s="51" t="s">
        <v>264</v>
      </c>
      <c r="F231" s="51" t="s">
        <v>265</v>
      </c>
      <c r="G231" s="83">
        <v>500.0</v>
      </c>
      <c r="H231" s="51" t="s">
        <v>266</v>
      </c>
      <c r="I231" s="51">
        <v>2013.0</v>
      </c>
      <c r="J231" s="46">
        <v>0.002</v>
      </c>
      <c r="K231" s="51" t="s">
        <v>264</v>
      </c>
      <c r="L231" s="90" t="s">
        <v>558</v>
      </c>
      <c r="M231" s="91">
        <v>60.0</v>
      </c>
      <c r="N231" s="46"/>
      <c r="O231" s="46"/>
      <c r="P231" s="51">
        <v>0.3</v>
      </c>
      <c r="Q231" s="83">
        <v>2013.0</v>
      </c>
      <c r="R231" s="49"/>
      <c r="S231" s="46"/>
    </row>
    <row r="232">
      <c r="A232" s="92"/>
      <c r="B232" s="93" t="s">
        <v>245</v>
      </c>
      <c r="C232" s="94"/>
      <c r="D232" s="95">
        <f>SUM(D2:D231)</f>
        <v>536.2455747</v>
      </c>
      <c r="E232" s="94"/>
      <c r="F232" s="94">
        <f>SUM(F233+F234)</f>
        <v>230</v>
      </c>
      <c r="G232" s="96">
        <f>SUM(G2:G231)</f>
        <v>242751.641</v>
      </c>
      <c r="H232" s="97"/>
      <c r="I232" s="94"/>
      <c r="J232" s="94"/>
      <c r="K232" s="94"/>
      <c r="L232" s="94"/>
      <c r="M232" s="94"/>
      <c r="N232" s="94"/>
      <c r="O232" s="94"/>
      <c r="P232" s="96">
        <f>SUM(P2:P231)</f>
        <v>2005.223</v>
      </c>
      <c r="Q232" s="94"/>
      <c r="R232" s="94"/>
      <c r="S232" s="98"/>
    </row>
    <row r="233">
      <c r="A233" s="99"/>
      <c r="B233" s="39" t="s">
        <v>559</v>
      </c>
      <c r="C233" s="46"/>
      <c r="D233" s="100">
        <f>SUMIF(F2:F231,"Operating",D2:D231)</f>
        <v>311.0156861</v>
      </c>
      <c r="E233" s="46"/>
      <c r="F233" s="51">
        <v>137.0</v>
      </c>
      <c r="G233" s="101"/>
      <c r="H233" s="58"/>
      <c r="I233" s="46"/>
      <c r="J233" s="46"/>
      <c r="K233" s="46"/>
      <c r="L233" s="46"/>
      <c r="M233" s="46"/>
      <c r="N233" s="46"/>
      <c r="O233" s="46"/>
      <c r="P233" s="101"/>
      <c r="Q233" s="46"/>
      <c r="R233" s="46"/>
      <c r="S233" s="102"/>
    </row>
    <row r="234">
      <c r="A234" s="103"/>
      <c r="B234" s="104" t="s">
        <v>560</v>
      </c>
      <c r="C234" s="105"/>
      <c r="D234" s="106">
        <f>SUMIF(F2:F231,"Proposed",D2:D231)</f>
        <v>225.2298885</v>
      </c>
      <c r="E234" s="105"/>
      <c r="F234" s="107">
        <v>93.0</v>
      </c>
      <c r="G234" s="108"/>
      <c r="H234" s="109"/>
      <c r="I234" s="105"/>
      <c r="J234" s="105"/>
      <c r="K234" s="105"/>
      <c r="L234" s="105"/>
      <c r="M234" s="105"/>
      <c r="N234" s="105"/>
      <c r="O234" s="105"/>
      <c r="P234" s="108"/>
      <c r="Q234" s="105"/>
      <c r="R234" s="105"/>
      <c r="S234" s="110"/>
    </row>
  </sheetData>
  <hyperlinks>
    <hyperlink r:id="rId2" ref="L6"/>
    <hyperlink r:id="rId3" ref="L7"/>
    <hyperlink r:id="rId4" ref="K25"/>
    <hyperlink r:id="rId5" ref="L25"/>
    <hyperlink r:id="rId6" ref="L160"/>
    <hyperlink r:id="rId7" ref="R160"/>
    <hyperlink r:id="rId8" ref="L163"/>
    <hyperlink r:id="rId9" ref="L174"/>
    <hyperlink r:id="rId10" ref="L177"/>
    <hyperlink r:id="rId11" ref="L178"/>
    <hyperlink r:id="rId12" ref="L179"/>
    <hyperlink r:id="rId13" ref="L180"/>
    <hyperlink r:id="rId14" ref="L181"/>
    <hyperlink r:id="rId15" ref="L203"/>
    <hyperlink r:id="rId16" ref="L208"/>
    <hyperlink r:id="rId17" ref="L215"/>
    <hyperlink r:id="rId18" ref="L216"/>
    <hyperlink r:id="rId19" ref="P216"/>
    <hyperlink r:id="rId20" location="hamiltoncounty" ref="L225"/>
    <hyperlink r:id="rId21" location="hamiltoncounty" ref="R225"/>
    <hyperlink r:id="rId22" ref="L227"/>
    <hyperlink r:id="rId23" ref="L228"/>
    <hyperlink r:id="rId24" ref="L231"/>
  </hyperlinks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75"/>
  <cols>
    <col customWidth="1" min="1" max="1" width="2.75"/>
    <col customWidth="1" min="2" max="2" width="21.5"/>
    <col customWidth="1" min="3" max="3" width="7.38"/>
    <col customWidth="1" min="4" max="4" width="6.75"/>
    <col customWidth="1" min="5" max="5" width="10.88"/>
    <col customWidth="1" min="6" max="6" width="9.88"/>
    <col customWidth="1" min="8" max="38" width="4.75"/>
    <col customWidth="1" min="39" max="39" width="13.0"/>
    <col customWidth="1" min="40" max="40" width="13.13"/>
    <col customWidth="1" min="41" max="41" width="20.13"/>
  </cols>
  <sheetData>
    <row r="1">
      <c r="A1" s="1"/>
      <c r="B1" s="1"/>
      <c r="C1" s="1"/>
      <c r="D1" s="3" t="s">
        <v>0</v>
      </c>
      <c r="E1" s="3" t="s">
        <v>1</v>
      </c>
    </row>
    <row r="2">
      <c r="A2" s="1" t="s">
        <v>5</v>
      </c>
      <c r="B2" s="1" t="s">
        <v>6</v>
      </c>
      <c r="C2" s="1" t="s">
        <v>7</v>
      </c>
      <c r="D2" s="3" t="s">
        <v>8</v>
      </c>
      <c r="E2" s="3" t="s">
        <v>9</v>
      </c>
      <c r="F2" s="3" t="s">
        <v>10</v>
      </c>
      <c r="G2" s="79" t="s">
        <v>561</v>
      </c>
      <c r="H2" s="79">
        <v>2020.0</v>
      </c>
      <c r="I2" s="79">
        <v>2021.0</v>
      </c>
      <c r="J2" s="79">
        <v>2022.0</v>
      </c>
      <c r="K2" s="79">
        <v>2023.0</v>
      </c>
      <c r="L2" s="79">
        <v>2024.0</v>
      </c>
      <c r="M2" s="79">
        <v>2025.0</v>
      </c>
      <c r="N2" s="79">
        <v>2026.0</v>
      </c>
      <c r="O2" s="79">
        <v>2027.0</v>
      </c>
      <c r="P2" s="79">
        <v>2028.0</v>
      </c>
      <c r="Q2" s="79">
        <v>2029.0</v>
      </c>
      <c r="R2" s="79">
        <v>2030.0</v>
      </c>
      <c r="S2" s="79">
        <v>2031.0</v>
      </c>
      <c r="T2" s="79">
        <v>2032.0</v>
      </c>
      <c r="U2" s="79">
        <v>2033.0</v>
      </c>
      <c r="V2" s="79">
        <v>2034.0</v>
      </c>
      <c r="W2" s="79">
        <v>2035.0</v>
      </c>
      <c r="X2" s="79">
        <v>2036.0</v>
      </c>
      <c r="Y2" s="79">
        <v>2037.0</v>
      </c>
      <c r="Z2" s="79">
        <v>2038.0</v>
      </c>
      <c r="AA2" s="79">
        <v>2039.0</v>
      </c>
      <c r="AB2" s="79">
        <v>2040.0</v>
      </c>
      <c r="AC2" s="79">
        <v>2041.0</v>
      </c>
      <c r="AD2" s="79">
        <v>2042.0</v>
      </c>
      <c r="AE2" s="79">
        <v>2043.0</v>
      </c>
      <c r="AF2" s="79">
        <v>2044.0</v>
      </c>
      <c r="AG2" s="79">
        <v>2045.0</v>
      </c>
      <c r="AH2" s="79">
        <v>2046.0</v>
      </c>
      <c r="AI2" s="79">
        <v>2047.0</v>
      </c>
      <c r="AJ2" s="79">
        <v>2048.0</v>
      </c>
      <c r="AK2" s="79">
        <v>2049.0</v>
      </c>
      <c r="AL2" s="79">
        <v>2050.0</v>
      </c>
      <c r="AM2" s="111" t="s">
        <v>562</v>
      </c>
      <c r="AN2" s="79" t="s">
        <v>563</v>
      </c>
      <c r="AO2" s="79" t="s">
        <v>564</v>
      </c>
    </row>
    <row r="3">
      <c r="A3" s="5"/>
      <c r="B3" s="5" t="s">
        <v>221</v>
      </c>
      <c r="C3" s="5" t="s">
        <v>220</v>
      </c>
      <c r="D3" s="112">
        <v>26.71441286378078</v>
      </c>
      <c r="E3" s="7">
        <v>1557.687</v>
      </c>
      <c r="F3" s="7">
        <v>96186.23</v>
      </c>
      <c r="G3" s="10">
        <f t="shared" ref="G3:G200" si="2">E3</f>
        <v>1557.687</v>
      </c>
      <c r="H3" s="8">
        <f t="shared" ref="H3:AL3" si="1">G3*0.92</f>
        <v>1433.07204</v>
      </c>
      <c r="I3" s="8">
        <f t="shared" si="1"/>
        <v>1318.426277</v>
      </c>
      <c r="J3" s="8">
        <f t="shared" si="1"/>
        <v>1212.952175</v>
      </c>
      <c r="K3" s="8">
        <f t="shared" si="1"/>
        <v>1115.916001</v>
      </c>
      <c r="L3" s="8">
        <f t="shared" si="1"/>
        <v>1026.642721</v>
      </c>
      <c r="M3" s="8">
        <f t="shared" si="1"/>
        <v>944.511303</v>
      </c>
      <c r="N3" s="8">
        <f t="shared" si="1"/>
        <v>868.9503987</v>
      </c>
      <c r="O3" s="8">
        <f t="shared" si="1"/>
        <v>799.4343668</v>
      </c>
      <c r="P3" s="8">
        <f t="shared" si="1"/>
        <v>735.4796175</v>
      </c>
      <c r="Q3" s="8">
        <f t="shared" si="1"/>
        <v>676.6412481</v>
      </c>
      <c r="R3" s="8">
        <f t="shared" si="1"/>
        <v>622.5099482</v>
      </c>
      <c r="S3" s="8">
        <f t="shared" si="1"/>
        <v>572.7091524</v>
      </c>
      <c r="T3" s="8">
        <f t="shared" si="1"/>
        <v>526.8924202</v>
      </c>
      <c r="U3" s="8">
        <f t="shared" si="1"/>
        <v>484.7410266</v>
      </c>
      <c r="V3" s="8">
        <f t="shared" si="1"/>
        <v>445.9617445</v>
      </c>
      <c r="W3" s="8">
        <f t="shared" si="1"/>
        <v>410.2848049</v>
      </c>
      <c r="X3" s="8">
        <f t="shared" si="1"/>
        <v>377.4620205</v>
      </c>
      <c r="Y3" s="8">
        <f t="shared" si="1"/>
        <v>347.2650589</v>
      </c>
      <c r="Z3" s="8">
        <f t="shared" si="1"/>
        <v>319.4838542</v>
      </c>
      <c r="AA3" s="8">
        <f t="shared" si="1"/>
        <v>293.9251458</v>
      </c>
      <c r="AB3" s="8">
        <f t="shared" si="1"/>
        <v>270.4111342</v>
      </c>
      <c r="AC3" s="8">
        <f t="shared" si="1"/>
        <v>248.7782434</v>
      </c>
      <c r="AD3" s="8">
        <f t="shared" si="1"/>
        <v>228.875984</v>
      </c>
      <c r="AE3" s="8">
        <f t="shared" si="1"/>
        <v>210.5659052</v>
      </c>
      <c r="AF3" s="8">
        <f t="shared" si="1"/>
        <v>193.7206328</v>
      </c>
      <c r="AG3" s="8">
        <f t="shared" si="1"/>
        <v>178.2229822</v>
      </c>
      <c r="AH3" s="8">
        <f t="shared" si="1"/>
        <v>163.9651436</v>
      </c>
      <c r="AI3" s="8">
        <f t="shared" si="1"/>
        <v>150.8479321</v>
      </c>
      <c r="AJ3" s="8">
        <f t="shared" si="1"/>
        <v>138.7800976</v>
      </c>
      <c r="AK3" s="8">
        <f t="shared" si="1"/>
        <v>127.6776898</v>
      </c>
      <c r="AL3" s="8">
        <f t="shared" si="1"/>
        <v>117.4634746</v>
      </c>
      <c r="AM3" s="10">
        <f t="shared" ref="AM3:AM198" si="4">SUM(G3:AL3)</f>
        <v>18120.25754</v>
      </c>
      <c r="AN3" s="10">
        <f t="shared" ref="AN3:AN198" si="5">F3</f>
        <v>96186.23</v>
      </c>
      <c r="AO3" s="10">
        <f t="shared" ref="AO3:AO198" si="6">AN3-AM3</f>
        <v>78065.97246</v>
      </c>
    </row>
    <row r="4">
      <c r="A4" s="5"/>
      <c r="B4" s="5" t="s">
        <v>219</v>
      </c>
      <c r="C4" s="5" t="s">
        <v>220</v>
      </c>
      <c r="D4" s="112">
        <v>27.804431085129913</v>
      </c>
      <c r="E4" s="7">
        <v>1399.604</v>
      </c>
      <c r="F4" s="7">
        <v>89568.24</v>
      </c>
      <c r="G4" s="10">
        <f t="shared" si="2"/>
        <v>1399.604</v>
      </c>
      <c r="H4" s="8">
        <f t="shared" ref="H4:AL4" si="3">G4*0.92</f>
        <v>1287.63568</v>
      </c>
      <c r="I4" s="8">
        <f t="shared" si="3"/>
        <v>1184.624826</v>
      </c>
      <c r="J4" s="8">
        <f t="shared" si="3"/>
        <v>1089.85484</v>
      </c>
      <c r="K4" s="8">
        <f t="shared" si="3"/>
        <v>1002.666452</v>
      </c>
      <c r="L4" s="8">
        <f t="shared" si="3"/>
        <v>922.4531362</v>
      </c>
      <c r="M4" s="8">
        <f t="shared" si="3"/>
        <v>848.6568853</v>
      </c>
      <c r="N4" s="8">
        <f t="shared" si="3"/>
        <v>780.7643345</v>
      </c>
      <c r="O4" s="8">
        <f t="shared" si="3"/>
        <v>718.3031877</v>
      </c>
      <c r="P4" s="8">
        <f t="shared" si="3"/>
        <v>660.8389327</v>
      </c>
      <c r="Q4" s="8">
        <f t="shared" si="3"/>
        <v>607.9718181</v>
      </c>
      <c r="R4" s="8">
        <f t="shared" si="3"/>
        <v>559.3340726</v>
      </c>
      <c r="S4" s="8">
        <f t="shared" si="3"/>
        <v>514.5873468</v>
      </c>
      <c r="T4" s="8">
        <f t="shared" si="3"/>
        <v>473.4203591</v>
      </c>
      <c r="U4" s="8">
        <f t="shared" si="3"/>
        <v>435.5467304</v>
      </c>
      <c r="V4" s="8">
        <f t="shared" si="3"/>
        <v>400.7029919</v>
      </c>
      <c r="W4" s="8">
        <f t="shared" si="3"/>
        <v>368.6467526</v>
      </c>
      <c r="X4" s="8">
        <f t="shared" si="3"/>
        <v>339.1550124</v>
      </c>
      <c r="Y4" s="8">
        <f t="shared" si="3"/>
        <v>312.0226114</v>
      </c>
      <c r="Z4" s="8">
        <f t="shared" si="3"/>
        <v>287.0608025</v>
      </c>
      <c r="AA4" s="8">
        <f t="shared" si="3"/>
        <v>264.0959383</v>
      </c>
      <c r="AB4" s="8">
        <f t="shared" si="3"/>
        <v>242.9682632</v>
      </c>
      <c r="AC4" s="8">
        <f t="shared" si="3"/>
        <v>223.5308022</v>
      </c>
      <c r="AD4" s="8">
        <f t="shared" si="3"/>
        <v>205.648338</v>
      </c>
      <c r="AE4" s="8">
        <f t="shared" si="3"/>
        <v>189.1964709</v>
      </c>
      <c r="AF4" s="8">
        <f t="shared" si="3"/>
        <v>174.0607533</v>
      </c>
      <c r="AG4" s="8">
        <f t="shared" si="3"/>
        <v>160.135893</v>
      </c>
      <c r="AH4" s="8">
        <f t="shared" si="3"/>
        <v>147.3250216</v>
      </c>
      <c r="AI4" s="8">
        <f t="shared" si="3"/>
        <v>135.5390198</v>
      </c>
      <c r="AJ4" s="8">
        <f t="shared" si="3"/>
        <v>124.6958983</v>
      </c>
      <c r="AK4" s="8">
        <f t="shared" si="3"/>
        <v>114.7202264</v>
      </c>
      <c r="AL4" s="8">
        <f t="shared" si="3"/>
        <v>105.5426083</v>
      </c>
      <c r="AM4" s="10">
        <f t="shared" si="4"/>
        <v>16281.31</v>
      </c>
      <c r="AN4" s="10">
        <f t="shared" si="5"/>
        <v>89568.24</v>
      </c>
      <c r="AO4" s="10">
        <f t="shared" si="6"/>
        <v>73286.93</v>
      </c>
    </row>
    <row r="5">
      <c r="A5" s="5" t="s">
        <v>28</v>
      </c>
      <c r="B5" s="5" t="s">
        <v>148</v>
      </c>
      <c r="C5" s="5" t="s">
        <v>149</v>
      </c>
      <c r="D5" s="112">
        <v>11.612750764405785</v>
      </c>
      <c r="E5" s="7">
        <v>0.0</v>
      </c>
      <c r="F5" s="7">
        <v>42432.37</v>
      </c>
      <c r="G5" s="10">
        <f t="shared" si="2"/>
        <v>0</v>
      </c>
      <c r="H5" s="8">
        <f t="shared" ref="H5:AL5" si="7">G5*0.92</f>
        <v>0</v>
      </c>
      <c r="I5" s="8">
        <f t="shared" si="7"/>
        <v>0</v>
      </c>
      <c r="J5" s="8">
        <f t="shared" si="7"/>
        <v>0</v>
      </c>
      <c r="K5" s="8">
        <f t="shared" si="7"/>
        <v>0</v>
      </c>
      <c r="L5" s="8">
        <f t="shared" si="7"/>
        <v>0</v>
      </c>
      <c r="M5" s="8">
        <f t="shared" si="7"/>
        <v>0</v>
      </c>
      <c r="N5" s="8">
        <f t="shared" si="7"/>
        <v>0</v>
      </c>
      <c r="O5" s="8">
        <f t="shared" si="7"/>
        <v>0</v>
      </c>
      <c r="P5" s="8">
        <f t="shared" si="7"/>
        <v>0</v>
      </c>
      <c r="Q5" s="8">
        <f t="shared" si="7"/>
        <v>0</v>
      </c>
      <c r="R5" s="8">
        <f t="shared" si="7"/>
        <v>0</v>
      </c>
      <c r="S5" s="8">
        <f t="shared" si="7"/>
        <v>0</v>
      </c>
      <c r="T5" s="8">
        <f t="shared" si="7"/>
        <v>0</v>
      </c>
      <c r="U5" s="8">
        <f t="shared" si="7"/>
        <v>0</v>
      </c>
      <c r="V5" s="8">
        <f t="shared" si="7"/>
        <v>0</v>
      </c>
      <c r="W5" s="8">
        <f t="shared" si="7"/>
        <v>0</v>
      </c>
      <c r="X5" s="8">
        <f t="shared" si="7"/>
        <v>0</v>
      </c>
      <c r="Y5" s="8">
        <f t="shared" si="7"/>
        <v>0</v>
      </c>
      <c r="Z5" s="8">
        <f t="shared" si="7"/>
        <v>0</v>
      </c>
      <c r="AA5" s="8">
        <f t="shared" si="7"/>
        <v>0</v>
      </c>
      <c r="AB5" s="8">
        <f t="shared" si="7"/>
        <v>0</v>
      </c>
      <c r="AC5" s="8">
        <f t="shared" si="7"/>
        <v>0</v>
      </c>
      <c r="AD5" s="8">
        <f t="shared" si="7"/>
        <v>0</v>
      </c>
      <c r="AE5" s="8">
        <f t="shared" si="7"/>
        <v>0</v>
      </c>
      <c r="AF5" s="8">
        <f t="shared" si="7"/>
        <v>0</v>
      </c>
      <c r="AG5" s="8">
        <f t="shared" si="7"/>
        <v>0</v>
      </c>
      <c r="AH5" s="8">
        <f t="shared" si="7"/>
        <v>0</v>
      </c>
      <c r="AI5" s="8">
        <f t="shared" si="7"/>
        <v>0</v>
      </c>
      <c r="AJ5" s="8">
        <f t="shared" si="7"/>
        <v>0</v>
      </c>
      <c r="AK5" s="8">
        <f t="shared" si="7"/>
        <v>0</v>
      </c>
      <c r="AL5" s="8">
        <f t="shared" si="7"/>
        <v>0</v>
      </c>
      <c r="AM5" s="10">
        <f t="shared" si="4"/>
        <v>0</v>
      </c>
      <c r="AN5" s="10">
        <f t="shared" si="5"/>
        <v>42432.37</v>
      </c>
      <c r="AO5" s="10">
        <f t="shared" si="6"/>
        <v>42432.37</v>
      </c>
    </row>
    <row r="6">
      <c r="A6" s="5"/>
      <c r="B6" s="5" t="s">
        <v>187</v>
      </c>
      <c r="C6" s="5" t="s">
        <v>188</v>
      </c>
      <c r="D6" s="112">
        <v>19.22190525051364</v>
      </c>
      <c r="E6" s="7">
        <v>804.2184</v>
      </c>
      <c r="F6" s="7">
        <v>57903.71</v>
      </c>
      <c r="G6" s="10">
        <f t="shared" si="2"/>
        <v>804.2184</v>
      </c>
      <c r="H6" s="8">
        <f t="shared" ref="H6:AL6" si="8">G6*0.92</f>
        <v>739.880928</v>
      </c>
      <c r="I6" s="8">
        <f t="shared" si="8"/>
        <v>680.6904538</v>
      </c>
      <c r="J6" s="8">
        <f t="shared" si="8"/>
        <v>626.2352175</v>
      </c>
      <c r="K6" s="8">
        <f t="shared" si="8"/>
        <v>576.1364001</v>
      </c>
      <c r="L6" s="8">
        <f t="shared" si="8"/>
        <v>530.0454881</v>
      </c>
      <c r="M6" s="8">
        <f t="shared" si="8"/>
        <v>487.641849</v>
      </c>
      <c r="N6" s="8">
        <f t="shared" si="8"/>
        <v>448.6305011</v>
      </c>
      <c r="O6" s="8">
        <f t="shared" si="8"/>
        <v>412.740061</v>
      </c>
      <c r="P6" s="8">
        <f t="shared" si="8"/>
        <v>379.7208561</v>
      </c>
      <c r="Q6" s="8">
        <f t="shared" si="8"/>
        <v>349.3431876</v>
      </c>
      <c r="R6" s="8">
        <f t="shared" si="8"/>
        <v>321.3957326</v>
      </c>
      <c r="S6" s="8">
        <f t="shared" si="8"/>
        <v>295.684074</v>
      </c>
      <c r="T6" s="8">
        <f t="shared" si="8"/>
        <v>272.0293481</v>
      </c>
      <c r="U6" s="8">
        <f t="shared" si="8"/>
        <v>250.2670002</v>
      </c>
      <c r="V6" s="8">
        <f t="shared" si="8"/>
        <v>230.2456402</v>
      </c>
      <c r="W6" s="8">
        <f t="shared" si="8"/>
        <v>211.825989</v>
      </c>
      <c r="X6" s="8">
        <f t="shared" si="8"/>
        <v>194.8799099</v>
      </c>
      <c r="Y6" s="8">
        <f t="shared" si="8"/>
        <v>179.2895171</v>
      </c>
      <c r="Z6" s="8">
        <f t="shared" si="8"/>
        <v>164.9463557</v>
      </c>
      <c r="AA6" s="8">
        <f t="shared" si="8"/>
        <v>151.7506473</v>
      </c>
      <c r="AB6" s="8">
        <f t="shared" si="8"/>
        <v>139.6105955</v>
      </c>
      <c r="AC6" s="8">
        <f t="shared" si="8"/>
        <v>128.4417478</v>
      </c>
      <c r="AD6" s="8">
        <f t="shared" si="8"/>
        <v>118.166408</v>
      </c>
      <c r="AE6" s="8">
        <f t="shared" si="8"/>
        <v>108.7130954</v>
      </c>
      <c r="AF6" s="8">
        <f t="shared" si="8"/>
        <v>100.0160477</v>
      </c>
      <c r="AG6" s="8">
        <f t="shared" si="8"/>
        <v>92.01476393</v>
      </c>
      <c r="AH6" s="8">
        <f t="shared" si="8"/>
        <v>84.65358281</v>
      </c>
      <c r="AI6" s="8">
        <f t="shared" si="8"/>
        <v>77.88129619</v>
      </c>
      <c r="AJ6" s="8">
        <f t="shared" si="8"/>
        <v>71.65079249</v>
      </c>
      <c r="AK6" s="8">
        <f t="shared" si="8"/>
        <v>65.9187291</v>
      </c>
      <c r="AL6" s="8">
        <f t="shared" si="8"/>
        <v>60.64523077</v>
      </c>
      <c r="AM6" s="10">
        <f t="shared" si="4"/>
        <v>9355.309846</v>
      </c>
      <c r="AN6" s="10">
        <f t="shared" si="5"/>
        <v>57903.71</v>
      </c>
      <c r="AO6" s="10">
        <f t="shared" si="6"/>
        <v>48548.40015</v>
      </c>
    </row>
    <row r="7">
      <c r="A7" s="5"/>
      <c r="B7" s="5" t="s">
        <v>48</v>
      </c>
      <c r="C7" s="5" t="s">
        <v>49</v>
      </c>
      <c r="D7" s="112">
        <v>13.688489100862306</v>
      </c>
      <c r="E7" s="7">
        <v>616.9435</v>
      </c>
      <c r="F7" s="7">
        <v>48821.96</v>
      </c>
      <c r="G7" s="10">
        <f t="shared" si="2"/>
        <v>616.9435</v>
      </c>
      <c r="H7" s="8">
        <f t="shared" ref="H7:AL7" si="9">G7*0.92</f>
        <v>567.58802</v>
      </c>
      <c r="I7" s="8">
        <f t="shared" si="9"/>
        <v>522.1809784</v>
      </c>
      <c r="J7" s="8">
        <f t="shared" si="9"/>
        <v>480.4065001</v>
      </c>
      <c r="K7" s="8">
        <f t="shared" si="9"/>
        <v>441.9739801</v>
      </c>
      <c r="L7" s="8">
        <f t="shared" si="9"/>
        <v>406.6160617</v>
      </c>
      <c r="M7" s="8">
        <f t="shared" si="9"/>
        <v>374.0867768</v>
      </c>
      <c r="N7" s="8">
        <f t="shared" si="9"/>
        <v>344.1598346</v>
      </c>
      <c r="O7" s="8">
        <f t="shared" si="9"/>
        <v>316.6270479</v>
      </c>
      <c r="P7" s="8">
        <f t="shared" si="9"/>
        <v>291.296884</v>
      </c>
      <c r="Q7" s="8">
        <f t="shared" si="9"/>
        <v>267.9931333</v>
      </c>
      <c r="R7" s="8">
        <f t="shared" si="9"/>
        <v>246.5536826</v>
      </c>
      <c r="S7" s="8">
        <f t="shared" si="9"/>
        <v>226.829388</v>
      </c>
      <c r="T7" s="8">
        <f t="shared" si="9"/>
        <v>208.683037</v>
      </c>
      <c r="U7" s="8">
        <f t="shared" si="9"/>
        <v>191.988394</v>
      </c>
      <c r="V7" s="8">
        <f t="shared" si="9"/>
        <v>176.6293225</v>
      </c>
      <c r="W7" s="8">
        <f t="shared" si="9"/>
        <v>162.4989767</v>
      </c>
      <c r="X7" s="8">
        <f t="shared" si="9"/>
        <v>149.4990586</v>
      </c>
      <c r="Y7" s="8">
        <f t="shared" si="9"/>
        <v>137.5391339</v>
      </c>
      <c r="Z7" s="8">
        <f t="shared" si="9"/>
        <v>126.5360032</v>
      </c>
      <c r="AA7" s="8">
        <f t="shared" si="9"/>
        <v>116.4131229</v>
      </c>
      <c r="AB7" s="8">
        <f t="shared" si="9"/>
        <v>107.1000731</v>
      </c>
      <c r="AC7" s="8">
        <f t="shared" si="9"/>
        <v>98.53206724</v>
      </c>
      <c r="AD7" s="8">
        <f t="shared" si="9"/>
        <v>90.64950186</v>
      </c>
      <c r="AE7" s="8">
        <f t="shared" si="9"/>
        <v>83.39754171</v>
      </c>
      <c r="AF7" s="8">
        <f t="shared" si="9"/>
        <v>76.72573837</v>
      </c>
      <c r="AG7" s="8">
        <f t="shared" si="9"/>
        <v>70.5876793</v>
      </c>
      <c r="AH7" s="8">
        <f t="shared" si="9"/>
        <v>64.94066496</v>
      </c>
      <c r="AI7" s="8">
        <f t="shared" si="9"/>
        <v>59.74541176</v>
      </c>
      <c r="AJ7" s="8">
        <f t="shared" si="9"/>
        <v>54.96577882</v>
      </c>
      <c r="AK7" s="8">
        <f t="shared" si="9"/>
        <v>50.56851652</v>
      </c>
      <c r="AL7" s="8">
        <f t="shared" si="9"/>
        <v>46.5230352</v>
      </c>
      <c r="AM7" s="10">
        <f t="shared" si="4"/>
        <v>7176.778845</v>
      </c>
      <c r="AN7" s="10">
        <f t="shared" si="5"/>
        <v>48821.96</v>
      </c>
      <c r="AO7" s="10">
        <f t="shared" si="6"/>
        <v>41645.18115</v>
      </c>
    </row>
    <row r="8">
      <c r="A8" s="5"/>
      <c r="B8" s="5" t="s">
        <v>223</v>
      </c>
      <c r="C8" s="5" t="s">
        <v>220</v>
      </c>
      <c r="D8" s="112">
        <v>13.204131177322234</v>
      </c>
      <c r="E8" s="7">
        <v>572.3102</v>
      </c>
      <c r="F8" s="7">
        <v>46296.66</v>
      </c>
      <c r="G8" s="10">
        <f t="shared" si="2"/>
        <v>572.3102</v>
      </c>
      <c r="H8" s="8">
        <f t="shared" ref="H8:AL8" si="10">G8*0.92</f>
        <v>526.525384</v>
      </c>
      <c r="I8" s="8">
        <f t="shared" si="10"/>
        <v>484.4033533</v>
      </c>
      <c r="J8" s="8">
        <f t="shared" si="10"/>
        <v>445.651085</v>
      </c>
      <c r="K8" s="8">
        <f t="shared" si="10"/>
        <v>409.9989982</v>
      </c>
      <c r="L8" s="8">
        <f t="shared" si="10"/>
        <v>377.1990784</v>
      </c>
      <c r="M8" s="8">
        <f t="shared" si="10"/>
        <v>347.0231521</v>
      </c>
      <c r="N8" s="8">
        <f t="shared" si="10"/>
        <v>319.2612999</v>
      </c>
      <c r="O8" s="8">
        <f t="shared" si="10"/>
        <v>293.7203959</v>
      </c>
      <c r="P8" s="8">
        <f t="shared" si="10"/>
        <v>270.2227643</v>
      </c>
      <c r="Q8" s="8">
        <f t="shared" si="10"/>
        <v>248.6049431</v>
      </c>
      <c r="R8" s="8">
        <f t="shared" si="10"/>
        <v>228.7165477</v>
      </c>
      <c r="S8" s="8">
        <f t="shared" si="10"/>
        <v>210.4192239</v>
      </c>
      <c r="T8" s="8">
        <f t="shared" si="10"/>
        <v>193.5856859</v>
      </c>
      <c r="U8" s="8">
        <f t="shared" si="10"/>
        <v>178.0988311</v>
      </c>
      <c r="V8" s="8">
        <f t="shared" si="10"/>
        <v>163.8509246</v>
      </c>
      <c r="W8" s="8">
        <f t="shared" si="10"/>
        <v>150.7428506</v>
      </c>
      <c r="X8" s="8">
        <f t="shared" si="10"/>
        <v>138.6834226</v>
      </c>
      <c r="Y8" s="8">
        <f t="shared" si="10"/>
        <v>127.5887488</v>
      </c>
      <c r="Z8" s="8">
        <f t="shared" si="10"/>
        <v>117.3816489</v>
      </c>
      <c r="AA8" s="8">
        <f t="shared" si="10"/>
        <v>107.991117</v>
      </c>
      <c r="AB8" s="8">
        <f t="shared" si="10"/>
        <v>99.3518276</v>
      </c>
      <c r="AC8" s="8">
        <f t="shared" si="10"/>
        <v>91.40368139</v>
      </c>
      <c r="AD8" s="8">
        <f t="shared" si="10"/>
        <v>84.09138688</v>
      </c>
      <c r="AE8" s="8">
        <f t="shared" si="10"/>
        <v>77.36407593</v>
      </c>
      <c r="AF8" s="8">
        <f t="shared" si="10"/>
        <v>71.17494985</v>
      </c>
      <c r="AG8" s="8">
        <f t="shared" si="10"/>
        <v>65.48095386</v>
      </c>
      <c r="AH8" s="8">
        <f t="shared" si="10"/>
        <v>60.24247756</v>
      </c>
      <c r="AI8" s="8">
        <f t="shared" si="10"/>
        <v>55.42307935</v>
      </c>
      <c r="AJ8" s="8">
        <f t="shared" si="10"/>
        <v>50.989233</v>
      </c>
      <c r="AK8" s="8">
        <f t="shared" si="10"/>
        <v>46.91009436</v>
      </c>
      <c r="AL8" s="8">
        <f t="shared" si="10"/>
        <v>43.15728681</v>
      </c>
      <c r="AM8" s="10">
        <f t="shared" si="4"/>
        <v>6657.568702</v>
      </c>
      <c r="AN8" s="10">
        <f t="shared" si="5"/>
        <v>46296.66</v>
      </c>
      <c r="AO8" s="10">
        <f t="shared" si="6"/>
        <v>39639.0913</v>
      </c>
    </row>
    <row r="9">
      <c r="A9" s="5" t="s">
        <v>28</v>
      </c>
      <c r="B9" s="5" t="s">
        <v>164</v>
      </c>
      <c r="C9" s="5" t="s">
        <v>162</v>
      </c>
      <c r="D9" s="112">
        <v>8.8438218336</v>
      </c>
      <c r="E9" s="7">
        <v>0.0</v>
      </c>
      <c r="F9" s="7">
        <v>30882.63</v>
      </c>
      <c r="G9" s="10">
        <f t="shared" si="2"/>
        <v>0</v>
      </c>
      <c r="H9" s="8">
        <f t="shared" ref="H9:AL9" si="11">G9*0.92</f>
        <v>0</v>
      </c>
      <c r="I9" s="8">
        <f t="shared" si="11"/>
        <v>0</v>
      </c>
      <c r="J9" s="8">
        <f t="shared" si="11"/>
        <v>0</v>
      </c>
      <c r="K9" s="8">
        <f t="shared" si="11"/>
        <v>0</v>
      </c>
      <c r="L9" s="8">
        <f t="shared" si="11"/>
        <v>0</v>
      </c>
      <c r="M9" s="8">
        <f t="shared" si="11"/>
        <v>0</v>
      </c>
      <c r="N9" s="8">
        <f t="shared" si="11"/>
        <v>0</v>
      </c>
      <c r="O9" s="8">
        <f t="shared" si="11"/>
        <v>0</v>
      </c>
      <c r="P9" s="8">
        <f t="shared" si="11"/>
        <v>0</v>
      </c>
      <c r="Q9" s="8">
        <f t="shared" si="11"/>
        <v>0</v>
      </c>
      <c r="R9" s="8">
        <f t="shared" si="11"/>
        <v>0</v>
      </c>
      <c r="S9" s="8">
        <f t="shared" si="11"/>
        <v>0</v>
      </c>
      <c r="T9" s="8">
        <f t="shared" si="11"/>
        <v>0</v>
      </c>
      <c r="U9" s="8">
        <f t="shared" si="11"/>
        <v>0</v>
      </c>
      <c r="V9" s="8">
        <f t="shared" si="11"/>
        <v>0</v>
      </c>
      <c r="W9" s="8">
        <f t="shared" si="11"/>
        <v>0</v>
      </c>
      <c r="X9" s="8">
        <f t="shared" si="11"/>
        <v>0</v>
      </c>
      <c r="Y9" s="8">
        <f t="shared" si="11"/>
        <v>0</v>
      </c>
      <c r="Z9" s="8">
        <f t="shared" si="11"/>
        <v>0</v>
      </c>
      <c r="AA9" s="8">
        <f t="shared" si="11"/>
        <v>0</v>
      </c>
      <c r="AB9" s="8">
        <f t="shared" si="11"/>
        <v>0</v>
      </c>
      <c r="AC9" s="8">
        <f t="shared" si="11"/>
        <v>0</v>
      </c>
      <c r="AD9" s="8">
        <f t="shared" si="11"/>
        <v>0</v>
      </c>
      <c r="AE9" s="8">
        <f t="shared" si="11"/>
        <v>0</v>
      </c>
      <c r="AF9" s="8">
        <f t="shared" si="11"/>
        <v>0</v>
      </c>
      <c r="AG9" s="8">
        <f t="shared" si="11"/>
        <v>0</v>
      </c>
      <c r="AH9" s="8">
        <f t="shared" si="11"/>
        <v>0</v>
      </c>
      <c r="AI9" s="8">
        <f t="shared" si="11"/>
        <v>0</v>
      </c>
      <c r="AJ9" s="8">
        <f t="shared" si="11"/>
        <v>0</v>
      </c>
      <c r="AK9" s="8">
        <f t="shared" si="11"/>
        <v>0</v>
      </c>
      <c r="AL9" s="8">
        <f t="shared" si="11"/>
        <v>0</v>
      </c>
      <c r="AM9" s="10">
        <f t="shared" si="4"/>
        <v>0</v>
      </c>
      <c r="AN9" s="10">
        <f t="shared" si="5"/>
        <v>30882.63</v>
      </c>
      <c r="AO9" s="10">
        <f t="shared" si="6"/>
        <v>30882.63</v>
      </c>
    </row>
    <row r="10">
      <c r="A10" s="5"/>
      <c r="B10" s="5" t="s">
        <v>211</v>
      </c>
      <c r="C10" s="5" t="s">
        <v>212</v>
      </c>
      <c r="D10" s="112">
        <v>9.548227901020114</v>
      </c>
      <c r="E10" s="7">
        <v>159.0</v>
      </c>
      <c r="F10" s="7">
        <v>33684.62</v>
      </c>
      <c r="G10" s="10">
        <f t="shared" si="2"/>
        <v>159</v>
      </c>
      <c r="H10" s="8">
        <f t="shared" ref="H10:AL10" si="12">G10*0.92</f>
        <v>146.28</v>
      </c>
      <c r="I10" s="8">
        <f t="shared" si="12"/>
        <v>134.5776</v>
      </c>
      <c r="J10" s="8">
        <f t="shared" si="12"/>
        <v>123.811392</v>
      </c>
      <c r="K10" s="8">
        <f t="shared" si="12"/>
        <v>113.9064806</v>
      </c>
      <c r="L10" s="8">
        <f t="shared" si="12"/>
        <v>104.7939622</v>
      </c>
      <c r="M10" s="8">
        <f t="shared" si="12"/>
        <v>96.41044521</v>
      </c>
      <c r="N10" s="8">
        <f t="shared" si="12"/>
        <v>88.6976096</v>
      </c>
      <c r="O10" s="8">
        <f t="shared" si="12"/>
        <v>81.60180083</v>
      </c>
      <c r="P10" s="8">
        <f t="shared" si="12"/>
        <v>75.07365676</v>
      </c>
      <c r="Q10" s="8">
        <f t="shared" si="12"/>
        <v>69.06776422</v>
      </c>
      <c r="R10" s="8">
        <f t="shared" si="12"/>
        <v>63.54234308</v>
      </c>
      <c r="S10" s="8">
        <f t="shared" si="12"/>
        <v>58.45895564</v>
      </c>
      <c r="T10" s="8">
        <f t="shared" si="12"/>
        <v>53.78223919</v>
      </c>
      <c r="U10" s="8">
        <f t="shared" si="12"/>
        <v>49.47966005</v>
      </c>
      <c r="V10" s="8">
        <f t="shared" si="12"/>
        <v>45.52128725</v>
      </c>
      <c r="W10" s="8">
        <f t="shared" si="12"/>
        <v>41.87958427</v>
      </c>
      <c r="X10" s="8">
        <f t="shared" si="12"/>
        <v>38.52921753</v>
      </c>
      <c r="Y10" s="8">
        <f t="shared" si="12"/>
        <v>35.44688012</v>
      </c>
      <c r="Z10" s="8">
        <f t="shared" si="12"/>
        <v>32.61112971</v>
      </c>
      <c r="AA10" s="8">
        <f t="shared" si="12"/>
        <v>30.00223934</v>
      </c>
      <c r="AB10" s="8">
        <f t="shared" si="12"/>
        <v>27.60206019</v>
      </c>
      <c r="AC10" s="8">
        <f t="shared" si="12"/>
        <v>25.39389537</v>
      </c>
      <c r="AD10" s="8">
        <f t="shared" si="12"/>
        <v>23.36238374</v>
      </c>
      <c r="AE10" s="8">
        <f t="shared" si="12"/>
        <v>21.49339305</v>
      </c>
      <c r="AF10" s="8">
        <f t="shared" si="12"/>
        <v>19.7739216</v>
      </c>
      <c r="AG10" s="8">
        <f t="shared" si="12"/>
        <v>18.19200787</v>
      </c>
      <c r="AH10" s="8">
        <f t="shared" si="12"/>
        <v>16.73664724</v>
      </c>
      <c r="AI10" s="8">
        <f t="shared" si="12"/>
        <v>15.39771546</v>
      </c>
      <c r="AJ10" s="8">
        <f t="shared" si="12"/>
        <v>14.16589823</v>
      </c>
      <c r="AK10" s="8">
        <f t="shared" si="12"/>
        <v>13.03262637</v>
      </c>
      <c r="AL10" s="8">
        <f t="shared" si="12"/>
        <v>11.99001626</v>
      </c>
      <c r="AM10" s="10">
        <f t="shared" si="4"/>
        <v>1849.614813</v>
      </c>
      <c r="AN10" s="10">
        <f t="shared" si="5"/>
        <v>33684.62</v>
      </c>
      <c r="AO10" s="10">
        <f t="shared" si="6"/>
        <v>31835.00519</v>
      </c>
    </row>
    <row r="11">
      <c r="A11" s="5"/>
      <c r="B11" s="5" t="s">
        <v>222</v>
      </c>
      <c r="C11" s="5" t="s">
        <v>220</v>
      </c>
      <c r="D11" s="112">
        <v>16.628818211959153</v>
      </c>
      <c r="E11" s="7">
        <v>1065.831</v>
      </c>
      <c r="F11" s="7">
        <v>52167.61</v>
      </c>
      <c r="G11" s="10">
        <f t="shared" si="2"/>
        <v>1065.831</v>
      </c>
      <c r="H11" s="8">
        <f t="shared" ref="H11:AL11" si="13">G11*0.92</f>
        <v>980.56452</v>
      </c>
      <c r="I11" s="8">
        <f t="shared" si="13"/>
        <v>902.1193584</v>
      </c>
      <c r="J11" s="8">
        <f t="shared" si="13"/>
        <v>829.9498097</v>
      </c>
      <c r="K11" s="8">
        <f t="shared" si="13"/>
        <v>763.5538249</v>
      </c>
      <c r="L11" s="8">
        <f t="shared" si="13"/>
        <v>702.469519</v>
      </c>
      <c r="M11" s="8">
        <f t="shared" si="13"/>
        <v>646.2719574</v>
      </c>
      <c r="N11" s="8">
        <f t="shared" si="13"/>
        <v>594.5702008</v>
      </c>
      <c r="O11" s="8">
        <f t="shared" si="13"/>
        <v>547.0045848</v>
      </c>
      <c r="P11" s="8">
        <f t="shared" si="13"/>
        <v>503.244218</v>
      </c>
      <c r="Q11" s="8">
        <f t="shared" si="13"/>
        <v>462.9846806</v>
      </c>
      <c r="R11" s="8">
        <f t="shared" si="13"/>
        <v>425.9459061</v>
      </c>
      <c r="S11" s="8">
        <f t="shared" si="13"/>
        <v>391.8702336</v>
      </c>
      <c r="T11" s="8">
        <f t="shared" si="13"/>
        <v>360.5206149</v>
      </c>
      <c r="U11" s="8">
        <f t="shared" si="13"/>
        <v>331.6789657</v>
      </c>
      <c r="V11" s="8">
        <f t="shared" si="13"/>
        <v>305.1446485</v>
      </c>
      <c r="W11" s="8">
        <f t="shared" si="13"/>
        <v>280.7330766</v>
      </c>
      <c r="X11" s="8">
        <f t="shared" si="13"/>
        <v>258.2744305</v>
      </c>
      <c r="Y11" s="8">
        <f t="shared" si="13"/>
        <v>237.612476</v>
      </c>
      <c r="Z11" s="8">
        <f t="shared" si="13"/>
        <v>218.603478</v>
      </c>
      <c r="AA11" s="8">
        <f t="shared" si="13"/>
        <v>201.1151997</v>
      </c>
      <c r="AB11" s="8">
        <f t="shared" si="13"/>
        <v>185.0259837</v>
      </c>
      <c r="AC11" s="8">
        <f t="shared" si="13"/>
        <v>170.223905</v>
      </c>
      <c r="AD11" s="8">
        <f t="shared" si="13"/>
        <v>156.6059926</v>
      </c>
      <c r="AE11" s="8">
        <f t="shared" si="13"/>
        <v>144.0775132</v>
      </c>
      <c r="AF11" s="8">
        <f t="shared" si="13"/>
        <v>132.5513122</v>
      </c>
      <c r="AG11" s="8">
        <f t="shared" si="13"/>
        <v>121.9472072</v>
      </c>
      <c r="AH11" s="8">
        <f t="shared" si="13"/>
        <v>112.1914306</v>
      </c>
      <c r="AI11" s="8">
        <f t="shared" si="13"/>
        <v>103.2161162</v>
      </c>
      <c r="AJ11" s="8">
        <f t="shared" si="13"/>
        <v>94.95882688</v>
      </c>
      <c r="AK11" s="8">
        <f t="shared" si="13"/>
        <v>87.36212073</v>
      </c>
      <c r="AL11" s="8">
        <f t="shared" si="13"/>
        <v>80.37315107</v>
      </c>
      <c r="AM11" s="10">
        <f t="shared" si="4"/>
        <v>12398.59626</v>
      </c>
      <c r="AN11" s="10">
        <f t="shared" si="5"/>
        <v>52167.61</v>
      </c>
      <c r="AO11" s="10">
        <f t="shared" si="6"/>
        <v>39769.01374</v>
      </c>
    </row>
    <row r="12">
      <c r="A12" s="5" t="s">
        <v>28</v>
      </c>
      <c r="B12" s="5" t="s">
        <v>150</v>
      </c>
      <c r="C12" s="5" t="s">
        <v>149</v>
      </c>
      <c r="D12" s="112">
        <v>7.768105079287002</v>
      </c>
      <c r="E12" s="7">
        <v>0.0</v>
      </c>
      <c r="F12" s="7">
        <v>28380.97</v>
      </c>
      <c r="G12" s="10">
        <f t="shared" si="2"/>
        <v>0</v>
      </c>
      <c r="H12" s="8">
        <f t="shared" ref="H12:AL12" si="14">G12*0.92</f>
        <v>0</v>
      </c>
      <c r="I12" s="8">
        <f t="shared" si="14"/>
        <v>0</v>
      </c>
      <c r="J12" s="8">
        <f t="shared" si="14"/>
        <v>0</v>
      </c>
      <c r="K12" s="8">
        <f t="shared" si="14"/>
        <v>0</v>
      </c>
      <c r="L12" s="8">
        <f t="shared" si="14"/>
        <v>0</v>
      </c>
      <c r="M12" s="8">
        <f t="shared" si="14"/>
        <v>0</v>
      </c>
      <c r="N12" s="8">
        <f t="shared" si="14"/>
        <v>0</v>
      </c>
      <c r="O12" s="8">
        <f t="shared" si="14"/>
        <v>0</v>
      </c>
      <c r="P12" s="8">
        <f t="shared" si="14"/>
        <v>0</v>
      </c>
      <c r="Q12" s="8">
        <f t="shared" si="14"/>
        <v>0</v>
      </c>
      <c r="R12" s="8">
        <f t="shared" si="14"/>
        <v>0</v>
      </c>
      <c r="S12" s="8">
        <f t="shared" si="14"/>
        <v>0</v>
      </c>
      <c r="T12" s="8">
        <f t="shared" si="14"/>
        <v>0</v>
      </c>
      <c r="U12" s="8">
        <f t="shared" si="14"/>
        <v>0</v>
      </c>
      <c r="V12" s="8">
        <f t="shared" si="14"/>
        <v>0</v>
      </c>
      <c r="W12" s="8">
        <f t="shared" si="14"/>
        <v>0</v>
      </c>
      <c r="X12" s="8">
        <f t="shared" si="14"/>
        <v>0</v>
      </c>
      <c r="Y12" s="8">
        <f t="shared" si="14"/>
        <v>0</v>
      </c>
      <c r="Z12" s="8">
        <f t="shared" si="14"/>
        <v>0</v>
      </c>
      <c r="AA12" s="8">
        <f t="shared" si="14"/>
        <v>0</v>
      </c>
      <c r="AB12" s="8">
        <f t="shared" si="14"/>
        <v>0</v>
      </c>
      <c r="AC12" s="8">
        <f t="shared" si="14"/>
        <v>0</v>
      </c>
      <c r="AD12" s="8">
        <f t="shared" si="14"/>
        <v>0</v>
      </c>
      <c r="AE12" s="8">
        <f t="shared" si="14"/>
        <v>0</v>
      </c>
      <c r="AF12" s="8">
        <f t="shared" si="14"/>
        <v>0</v>
      </c>
      <c r="AG12" s="8">
        <f t="shared" si="14"/>
        <v>0</v>
      </c>
      <c r="AH12" s="8">
        <f t="shared" si="14"/>
        <v>0</v>
      </c>
      <c r="AI12" s="8">
        <f t="shared" si="14"/>
        <v>0</v>
      </c>
      <c r="AJ12" s="8">
        <f t="shared" si="14"/>
        <v>0</v>
      </c>
      <c r="AK12" s="8">
        <f t="shared" si="14"/>
        <v>0</v>
      </c>
      <c r="AL12" s="8">
        <f t="shared" si="14"/>
        <v>0</v>
      </c>
      <c r="AM12" s="10">
        <f t="shared" si="4"/>
        <v>0</v>
      </c>
      <c r="AN12" s="10">
        <f t="shared" si="5"/>
        <v>28380.97</v>
      </c>
      <c r="AO12" s="10">
        <f t="shared" si="6"/>
        <v>28380.97</v>
      </c>
    </row>
    <row r="13">
      <c r="A13" s="5"/>
      <c r="B13" s="5" t="s">
        <v>161</v>
      </c>
      <c r="C13" s="5" t="s">
        <v>162</v>
      </c>
      <c r="D13" s="112">
        <v>11.158636248803424</v>
      </c>
      <c r="E13" s="7">
        <v>689.9531</v>
      </c>
      <c r="F13" s="7">
        <v>39645.89</v>
      </c>
      <c r="G13" s="10">
        <f t="shared" si="2"/>
        <v>689.9531</v>
      </c>
      <c r="H13" s="8">
        <f t="shared" ref="H13:AL13" si="15">G13*0.92</f>
        <v>634.756852</v>
      </c>
      <c r="I13" s="8">
        <f t="shared" si="15"/>
        <v>583.9763038</v>
      </c>
      <c r="J13" s="8">
        <f t="shared" si="15"/>
        <v>537.2581995</v>
      </c>
      <c r="K13" s="8">
        <f t="shared" si="15"/>
        <v>494.2775436</v>
      </c>
      <c r="L13" s="8">
        <f t="shared" si="15"/>
        <v>454.7353401</v>
      </c>
      <c r="M13" s="8">
        <f t="shared" si="15"/>
        <v>418.3565129</v>
      </c>
      <c r="N13" s="8">
        <f t="shared" si="15"/>
        <v>384.8879918</v>
      </c>
      <c r="O13" s="8">
        <f t="shared" si="15"/>
        <v>354.0969525</v>
      </c>
      <c r="P13" s="8">
        <f t="shared" si="15"/>
        <v>325.7691963</v>
      </c>
      <c r="Q13" s="8">
        <f t="shared" si="15"/>
        <v>299.7076606</v>
      </c>
      <c r="R13" s="8">
        <f t="shared" si="15"/>
        <v>275.7310477</v>
      </c>
      <c r="S13" s="8">
        <f t="shared" si="15"/>
        <v>253.6725639</v>
      </c>
      <c r="T13" s="8">
        <f t="shared" si="15"/>
        <v>233.3787588</v>
      </c>
      <c r="U13" s="8">
        <f t="shared" si="15"/>
        <v>214.7084581</v>
      </c>
      <c r="V13" s="8">
        <f t="shared" si="15"/>
        <v>197.5317815</v>
      </c>
      <c r="W13" s="8">
        <f t="shared" si="15"/>
        <v>181.7292389</v>
      </c>
      <c r="X13" s="8">
        <f t="shared" si="15"/>
        <v>167.1908998</v>
      </c>
      <c r="Y13" s="8">
        <f t="shared" si="15"/>
        <v>153.8156278</v>
      </c>
      <c r="Z13" s="8">
        <f t="shared" si="15"/>
        <v>141.5103776</v>
      </c>
      <c r="AA13" s="8">
        <f t="shared" si="15"/>
        <v>130.1895474</v>
      </c>
      <c r="AB13" s="8">
        <f t="shared" si="15"/>
        <v>119.7743836</v>
      </c>
      <c r="AC13" s="8">
        <f t="shared" si="15"/>
        <v>110.1924329</v>
      </c>
      <c r="AD13" s="8">
        <f t="shared" si="15"/>
        <v>101.3770383</v>
      </c>
      <c r="AE13" s="8">
        <f t="shared" si="15"/>
        <v>93.26687523</v>
      </c>
      <c r="AF13" s="8">
        <f t="shared" si="15"/>
        <v>85.80552521</v>
      </c>
      <c r="AG13" s="8">
        <f t="shared" si="15"/>
        <v>78.94108319</v>
      </c>
      <c r="AH13" s="8">
        <f t="shared" si="15"/>
        <v>72.62579654</v>
      </c>
      <c r="AI13" s="8">
        <f t="shared" si="15"/>
        <v>66.81573281</v>
      </c>
      <c r="AJ13" s="8">
        <f t="shared" si="15"/>
        <v>61.47047419</v>
      </c>
      <c r="AK13" s="8">
        <f t="shared" si="15"/>
        <v>56.55283625</v>
      </c>
      <c r="AL13" s="8">
        <f t="shared" si="15"/>
        <v>52.02860935</v>
      </c>
      <c r="AM13" s="10">
        <f t="shared" si="4"/>
        <v>8026.084742</v>
      </c>
      <c r="AN13" s="10">
        <f t="shared" si="5"/>
        <v>39645.89</v>
      </c>
      <c r="AO13" s="10">
        <f t="shared" si="6"/>
        <v>31619.80526</v>
      </c>
    </row>
    <row r="14">
      <c r="A14" s="5"/>
      <c r="B14" s="5" t="s">
        <v>189</v>
      </c>
      <c r="C14" s="5" t="s">
        <v>188</v>
      </c>
      <c r="D14" s="112">
        <v>11.926143554624</v>
      </c>
      <c r="E14" s="7">
        <v>414.7723</v>
      </c>
      <c r="F14" s="7">
        <v>33705.99</v>
      </c>
      <c r="G14" s="10">
        <f t="shared" si="2"/>
        <v>414.7723</v>
      </c>
      <c r="H14" s="8">
        <f t="shared" ref="H14:AL14" si="16">G14*0.92</f>
        <v>381.590516</v>
      </c>
      <c r="I14" s="8">
        <f t="shared" si="16"/>
        <v>351.0632747</v>
      </c>
      <c r="J14" s="8">
        <f t="shared" si="16"/>
        <v>322.9782127</v>
      </c>
      <c r="K14" s="8">
        <f t="shared" si="16"/>
        <v>297.1399557</v>
      </c>
      <c r="L14" s="8">
        <f t="shared" si="16"/>
        <v>273.3687593</v>
      </c>
      <c r="M14" s="8">
        <f t="shared" si="16"/>
        <v>251.4992585</v>
      </c>
      <c r="N14" s="8">
        <f t="shared" si="16"/>
        <v>231.3793178</v>
      </c>
      <c r="O14" s="8">
        <f t="shared" si="16"/>
        <v>212.8689724</v>
      </c>
      <c r="P14" s="8">
        <f t="shared" si="16"/>
        <v>195.8394546</v>
      </c>
      <c r="Q14" s="8">
        <f t="shared" si="16"/>
        <v>180.1722983</v>
      </c>
      <c r="R14" s="8">
        <f t="shared" si="16"/>
        <v>165.7585144</v>
      </c>
      <c r="S14" s="8">
        <f t="shared" si="16"/>
        <v>152.4978332</v>
      </c>
      <c r="T14" s="8">
        <f t="shared" si="16"/>
        <v>140.2980066</v>
      </c>
      <c r="U14" s="8">
        <f t="shared" si="16"/>
        <v>129.0741661</v>
      </c>
      <c r="V14" s="8">
        <f t="shared" si="16"/>
        <v>118.7482328</v>
      </c>
      <c r="W14" s="8">
        <f t="shared" si="16"/>
        <v>109.2483741</v>
      </c>
      <c r="X14" s="8">
        <f t="shared" si="16"/>
        <v>100.5085042</v>
      </c>
      <c r="Y14" s="8">
        <f t="shared" si="16"/>
        <v>92.46782388</v>
      </c>
      <c r="Z14" s="8">
        <f t="shared" si="16"/>
        <v>85.07039797</v>
      </c>
      <c r="AA14" s="8">
        <f t="shared" si="16"/>
        <v>78.26476613</v>
      </c>
      <c r="AB14" s="8">
        <f t="shared" si="16"/>
        <v>72.00358484</v>
      </c>
      <c r="AC14" s="8">
        <f t="shared" si="16"/>
        <v>66.24329805</v>
      </c>
      <c r="AD14" s="8">
        <f t="shared" si="16"/>
        <v>60.94383421</v>
      </c>
      <c r="AE14" s="8">
        <f t="shared" si="16"/>
        <v>56.06832747</v>
      </c>
      <c r="AF14" s="8">
        <f t="shared" si="16"/>
        <v>51.58286127</v>
      </c>
      <c r="AG14" s="8">
        <f t="shared" si="16"/>
        <v>47.45623237</v>
      </c>
      <c r="AH14" s="8">
        <f t="shared" si="16"/>
        <v>43.65973378</v>
      </c>
      <c r="AI14" s="8">
        <f t="shared" si="16"/>
        <v>40.16695508</v>
      </c>
      <c r="AJ14" s="8">
        <f t="shared" si="16"/>
        <v>36.95359867</v>
      </c>
      <c r="AK14" s="8">
        <f t="shared" si="16"/>
        <v>33.99731078</v>
      </c>
      <c r="AL14" s="8">
        <f t="shared" si="16"/>
        <v>31.27752592</v>
      </c>
      <c r="AM14" s="10">
        <f t="shared" si="4"/>
        <v>4824.962202</v>
      </c>
      <c r="AN14" s="10">
        <f t="shared" si="5"/>
        <v>33705.99</v>
      </c>
      <c r="AO14" s="10">
        <f t="shared" si="6"/>
        <v>28881.0278</v>
      </c>
    </row>
    <row r="15">
      <c r="A15" s="5" t="s">
        <v>28</v>
      </c>
      <c r="B15" s="5" t="s">
        <v>165</v>
      </c>
      <c r="C15" s="5" t="s">
        <v>162</v>
      </c>
      <c r="D15" s="112">
        <v>6.135874131518798</v>
      </c>
      <c r="E15" s="7">
        <v>0.0</v>
      </c>
      <c r="F15" s="7">
        <v>21790.18</v>
      </c>
      <c r="G15" s="10">
        <f t="shared" si="2"/>
        <v>0</v>
      </c>
      <c r="H15" s="8">
        <f t="shared" ref="H15:AL15" si="17">G15*0.92</f>
        <v>0</v>
      </c>
      <c r="I15" s="8">
        <f t="shared" si="17"/>
        <v>0</v>
      </c>
      <c r="J15" s="8">
        <f t="shared" si="17"/>
        <v>0</v>
      </c>
      <c r="K15" s="8">
        <f t="shared" si="17"/>
        <v>0</v>
      </c>
      <c r="L15" s="8">
        <f t="shared" si="17"/>
        <v>0</v>
      </c>
      <c r="M15" s="8">
        <f t="shared" si="17"/>
        <v>0</v>
      </c>
      <c r="N15" s="8">
        <f t="shared" si="17"/>
        <v>0</v>
      </c>
      <c r="O15" s="8">
        <f t="shared" si="17"/>
        <v>0</v>
      </c>
      <c r="P15" s="8">
        <f t="shared" si="17"/>
        <v>0</v>
      </c>
      <c r="Q15" s="8">
        <f t="shared" si="17"/>
        <v>0</v>
      </c>
      <c r="R15" s="8">
        <f t="shared" si="17"/>
        <v>0</v>
      </c>
      <c r="S15" s="8">
        <f t="shared" si="17"/>
        <v>0</v>
      </c>
      <c r="T15" s="8">
        <f t="shared" si="17"/>
        <v>0</v>
      </c>
      <c r="U15" s="8">
        <f t="shared" si="17"/>
        <v>0</v>
      </c>
      <c r="V15" s="8">
        <f t="shared" si="17"/>
        <v>0</v>
      </c>
      <c r="W15" s="8">
        <f t="shared" si="17"/>
        <v>0</v>
      </c>
      <c r="X15" s="8">
        <f t="shared" si="17"/>
        <v>0</v>
      </c>
      <c r="Y15" s="8">
        <f t="shared" si="17"/>
        <v>0</v>
      </c>
      <c r="Z15" s="8">
        <f t="shared" si="17"/>
        <v>0</v>
      </c>
      <c r="AA15" s="8">
        <f t="shared" si="17"/>
        <v>0</v>
      </c>
      <c r="AB15" s="8">
        <f t="shared" si="17"/>
        <v>0</v>
      </c>
      <c r="AC15" s="8">
        <f t="shared" si="17"/>
        <v>0</v>
      </c>
      <c r="AD15" s="8">
        <f t="shared" si="17"/>
        <v>0</v>
      </c>
      <c r="AE15" s="8">
        <f t="shared" si="17"/>
        <v>0</v>
      </c>
      <c r="AF15" s="8">
        <f t="shared" si="17"/>
        <v>0</v>
      </c>
      <c r="AG15" s="8">
        <f t="shared" si="17"/>
        <v>0</v>
      </c>
      <c r="AH15" s="8">
        <f t="shared" si="17"/>
        <v>0</v>
      </c>
      <c r="AI15" s="8">
        <f t="shared" si="17"/>
        <v>0</v>
      </c>
      <c r="AJ15" s="8">
        <f t="shared" si="17"/>
        <v>0</v>
      </c>
      <c r="AK15" s="8">
        <f t="shared" si="17"/>
        <v>0</v>
      </c>
      <c r="AL15" s="8">
        <f t="shared" si="17"/>
        <v>0</v>
      </c>
      <c r="AM15" s="10">
        <f t="shared" si="4"/>
        <v>0</v>
      </c>
      <c r="AN15" s="10">
        <f t="shared" si="5"/>
        <v>21790.18</v>
      </c>
      <c r="AO15" s="10">
        <f t="shared" si="6"/>
        <v>21790.18</v>
      </c>
    </row>
    <row r="16">
      <c r="A16" s="5" t="s">
        <v>28</v>
      </c>
      <c r="B16" s="5" t="s">
        <v>35</v>
      </c>
      <c r="C16" s="5" t="s">
        <v>188</v>
      </c>
      <c r="D16" s="112">
        <v>6.860051660800001</v>
      </c>
      <c r="E16" s="7">
        <v>0.0</v>
      </c>
      <c r="F16" s="7">
        <v>20673.18</v>
      </c>
      <c r="G16" s="10">
        <f t="shared" si="2"/>
        <v>0</v>
      </c>
      <c r="H16" s="8">
        <f t="shared" ref="H16:AL16" si="18">G16*0.92</f>
        <v>0</v>
      </c>
      <c r="I16" s="8">
        <f t="shared" si="18"/>
        <v>0</v>
      </c>
      <c r="J16" s="8">
        <f t="shared" si="18"/>
        <v>0</v>
      </c>
      <c r="K16" s="8">
        <f t="shared" si="18"/>
        <v>0</v>
      </c>
      <c r="L16" s="8">
        <f t="shared" si="18"/>
        <v>0</v>
      </c>
      <c r="M16" s="8">
        <f t="shared" si="18"/>
        <v>0</v>
      </c>
      <c r="N16" s="8">
        <f t="shared" si="18"/>
        <v>0</v>
      </c>
      <c r="O16" s="8">
        <f t="shared" si="18"/>
        <v>0</v>
      </c>
      <c r="P16" s="8">
        <f t="shared" si="18"/>
        <v>0</v>
      </c>
      <c r="Q16" s="8">
        <f t="shared" si="18"/>
        <v>0</v>
      </c>
      <c r="R16" s="8">
        <f t="shared" si="18"/>
        <v>0</v>
      </c>
      <c r="S16" s="8">
        <f t="shared" si="18"/>
        <v>0</v>
      </c>
      <c r="T16" s="8">
        <f t="shared" si="18"/>
        <v>0</v>
      </c>
      <c r="U16" s="8">
        <f t="shared" si="18"/>
        <v>0</v>
      </c>
      <c r="V16" s="8">
        <f t="shared" si="18"/>
        <v>0</v>
      </c>
      <c r="W16" s="8">
        <f t="shared" si="18"/>
        <v>0</v>
      </c>
      <c r="X16" s="8">
        <f t="shared" si="18"/>
        <v>0</v>
      </c>
      <c r="Y16" s="8">
        <f t="shared" si="18"/>
        <v>0</v>
      </c>
      <c r="Z16" s="8">
        <f t="shared" si="18"/>
        <v>0</v>
      </c>
      <c r="AA16" s="8">
        <f t="shared" si="18"/>
        <v>0</v>
      </c>
      <c r="AB16" s="8">
        <f t="shared" si="18"/>
        <v>0</v>
      </c>
      <c r="AC16" s="8">
        <f t="shared" si="18"/>
        <v>0</v>
      </c>
      <c r="AD16" s="8">
        <f t="shared" si="18"/>
        <v>0</v>
      </c>
      <c r="AE16" s="8">
        <f t="shared" si="18"/>
        <v>0</v>
      </c>
      <c r="AF16" s="8">
        <f t="shared" si="18"/>
        <v>0</v>
      </c>
      <c r="AG16" s="8">
        <f t="shared" si="18"/>
        <v>0</v>
      </c>
      <c r="AH16" s="8">
        <f t="shared" si="18"/>
        <v>0</v>
      </c>
      <c r="AI16" s="8">
        <f t="shared" si="18"/>
        <v>0</v>
      </c>
      <c r="AJ16" s="8">
        <f t="shared" si="18"/>
        <v>0</v>
      </c>
      <c r="AK16" s="8">
        <f t="shared" si="18"/>
        <v>0</v>
      </c>
      <c r="AL16" s="8">
        <f t="shared" si="18"/>
        <v>0</v>
      </c>
      <c r="AM16" s="10">
        <f t="shared" si="4"/>
        <v>0</v>
      </c>
      <c r="AN16" s="10">
        <f t="shared" si="5"/>
        <v>20673.18</v>
      </c>
      <c r="AO16" s="10">
        <f t="shared" si="6"/>
        <v>20673.18</v>
      </c>
    </row>
    <row r="17">
      <c r="A17" s="5" t="s">
        <v>28</v>
      </c>
      <c r="B17" s="5" t="s">
        <v>128</v>
      </c>
      <c r="C17" s="5" t="s">
        <v>129</v>
      </c>
      <c r="D17" s="112">
        <v>5.068029399764671</v>
      </c>
      <c r="E17" s="7">
        <v>0.0</v>
      </c>
      <c r="F17" s="7">
        <v>17850.03</v>
      </c>
      <c r="G17" s="10">
        <f t="shared" si="2"/>
        <v>0</v>
      </c>
      <c r="H17" s="8">
        <f t="shared" ref="H17:AL17" si="19">G17*0.92</f>
        <v>0</v>
      </c>
      <c r="I17" s="8">
        <f t="shared" si="19"/>
        <v>0</v>
      </c>
      <c r="J17" s="8">
        <f t="shared" si="19"/>
        <v>0</v>
      </c>
      <c r="K17" s="8">
        <f t="shared" si="19"/>
        <v>0</v>
      </c>
      <c r="L17" s="8">
        <f t="shared" si="19"/>
        <v>0</v>
      </c>
      <c r="M17" s="8">
        <f t="shared" si="19"/>
        <v>0</v>
      </c>
      <c r="N17" s="8">
        <f t="shared" si="19"/>
        <v>0</v>
      </c>
      <c r="O17" s="8">
        <f t="shared" si="19"/>
        <v>0</v>
      </c>
      <c r="P17" s="8">
        <f t="shared" si="19"/>
        <v>0</v>
      </c>
      <c r="Q17" s="8">
        <f t="shared" si="19"/>
        <v>0</v>
      </c>
      <c r="R17" s="8">
        <f t="shared" si="19"/>
        <v>0</v>
      </c>
      <c r="S17" s="8">
        <f t="shared" si="19"/>
        <v>0</v>
      </c>
      <c r="T17" s="8">
        <f t="shared" si="19"/>
        <v>0</v>
      </c>
      <c r="U17" s="8">
        <f t="shared" si="19"/>
        <v>0</v>
      </c>
      <c r="V17" s="8">
        <f t="shared" si="19"/>
        <v>0</v>
      </c>
      <c r="W17" s="8">
        <f t="shared" si="19"/>
        <v>0</v>
      </c>
      <c r="X17" s="8">
        <f t="shared" si="19"/>
        <v>0</v>
      </c>
      <c r="Y17" s="8">
        <f t="shared" si="19"/>
        <v>0</v>
      </c>
      <c r="Z17" s="8">
        <f t="shared" si="19"/>
        <v>0</v>
      </c>
      <c r="AA17" s="8">
        <f t="shared" si="19"/>
        <v>0</v>
      </c>
      <c r="AB17" s="8">
        <f t="shared" si="19"/>
        <v>0</v>
      </c>
      <c r="AC17" s="8">
        <f t="shared" si="19"/>
        <v>0</v>
      </c>
      <c r="AD17" s="8">
        <f t="shared" si="19"/>
        <v>0</v>
      </c>
      <c r="AE17" s="8">
        <f t="shared" si="19"/>
        <v>0</v>
      </c>
      <c r="AF17" s="8">
        <f t="shared" si="19"/>
        <v>0</v>
      </c>
      <c r="AG17" s="8">
        <f t="shared" si="19"/>
        <v>0</v>
      </c>
      <c r="AH17" s="8">
        <f t="shared" si="19"/>
        <v>0</v>
      </c>
      <c r="AI17" s="8">
        <f t="shared" si="19"/>
        <v>0</v>
      </c>
      <c r="AJ17" s="8">
        <f t="shared" si="19"/>
        <v>0</v>
      </c>
      <c r="AK17" s="8">
        <f t="shared" si="19"/>
        <v>0</v>
      </c>
      <c r="AL17" s="8">
        <f t="shared" si="19"/>
        <v>0</v>
      </c>
      <c r="AM17" s="10">
        <f t="shared" si="4"/>
        <v>0</v>
      </c>
      <c r="AN17" s="10">
        <f t="shared" si="5"/>
        <v>17850.03</v>
      </c>
      <c r="AO17" s="10">
        <f t="shared" si="6"/>
        <v>17850.03</v>
      </c>
    </row>
    <row r="18">
      <c r="A18" s="5" t="s">
        <v>28</v>
      </c>
      <c r="B18" s="5" t="s">
        <v>146</v>
      </c>
      <c r="C18" s="5" t="s">
        <v>147</v>
      </c>
      <c r="D18" s="112">
        <v>5.647084841026989</v>
      </c>
      <c r="E18" s="7">
        <v>0.0</v>
      </c>
      <c r="F18" s="7">
        <v>17783.45</v>
      </c>
      <c r="G18" s="10">
        <f t="shared" si="2"/>
        <v>0</v>
      </c>
      <c r="H18" s="8">
        <f t="shared" ref="H18:AL18" si="20">G18*0.92</f>
        <v>0</v>
      </c>
      <c r="I18" s="8">
        <f t="shared" si="20"/>
        <v>0</v>
      </c>
      <c r="J18" s="8">
        <f t="shared" si="20"/>
        <v>0</v>
      </c>
      <c r="K18" s="8">
        <f t="shared" si="20"/>
        <v>0</v>
      </c>
      <c r="L18" s="8">
        <f t="shared" si="20"/>
        <v>0</v>
      </c>
      <c r="M18" s="8">
        <f t="shared" si="20"/>
        <v>0</v>
      </c>
      <c r="N18" s="8">
        <f t="shared" si="20"/>
        <v>0</v>
      </c>
      <c r="O18" s="8">
        <f t="shared" si="20"/>
        <v>0</v>
      </c>
      <c r="P18" s="8">
        <f t="shared" si="20"/>
        <v>0</v>
      </c>
      <c r="Q18" s="8">
        <f t="shared" si="20"/>
        <v>0</v>
      </c>
      <c r="R18" s="8">
        <f t="shared" si="20"/>
        <v>0</v>
      </c>
      <c r="S18" s="8">
        <f t="shared" si="20"/>
        <v>0</v>
      </c>
      <c r="T18" s="8">
        <f t="shared" si="20"/>
        <v>0</v>
      </c>
      <c r="U18" s="8">
        <f t="shared" si="20"/>
        <v>0</v>
      </c>
      <c r="V18" s="8">
        <f t="shared" si="20"/>
        <v>0</v>
      </c>
      <c r="W18" s="8">
        <f t="shared" si="20"/>
        <v>0</v>
      </c>
      <c r="X18" s="8">
        <f t="shared" si="20"/>
        <v>0</v>
      </c>
      <c r="Y18" s="8">
        <f t="shared" si="20"/>
        <v>0</v>
      </c>
      <c r="Z18" s="8">
        <f t="shared" si="20"/>
        <v>0</v>
      </c>
      <c r="AA18" s="8">
        <f t="shared" si="20"/>
        <v>0</v>
      </c>
      <c r="AB18" s="8">
        <f t="shared" si="20"/>
        <v>0</v>
      </c>
      <c r="AC18" s="8">
        <f t="shared" si="20"/>
        <v>0</v>
      </c>
      <c r="AD18" s="8">
        <f t="shared" si="20"/>
        <v>0</v>
      </c>
      <c r="AE18" s="8">
        <f t="shared" si="20"/>
        <v>0</v>
      </c>
      <c r="AF18" s="8">
        <f t="shared" si="20"/>
        <v>0</v>
      </c>
      <c r="AG18" s="8">
        <f t="shared" si="20"/>
        <v>0</v>
      </c>
      <c r="AH18" s="8">
        <f t="shared" si="20"/>
        <v>0</v>
      </c>
      <c r="AI18" s="8">
        <f t="shared" si="20"/>
        <v>0</v>
      </c>
      <c r="AJ18" s="8">
        <f t="shared" si="20"/>
        <v>0</v>
      </c>
      <c r="AK18" s="8">
        <f t="shared" si="20"/>
        <v>0</v>
      </c>
      <c r="AL18" s="8">
        <f t="shared" si="20"/>
        <v>0</v>
      </c>
      <c r="AM18" s="10">
        <f t="shared" si="4"/>
        <v>0</v>
      </c>
      <c r="AN18" s="10">
        <f t="shared" si="5"/>
        <v>17783.45</v>
      </c>
      <c r="AO18" s="10">
        <f t="shared" si="6"/>
        <v>17783.45</v>
      </c>
    </row>
    <row r="19">
      <c r="A19" s="5"/>
      <c r="B19" s="5" t="s">
        <v>58</v>
      </c>
      <c r="C19" s="5" t="s">
        <v>59</v>
      </c>
      <c r="D19" s="112">
        <v>5.691701534651861</v>
      </c>
      <c r="E19" s="7">
        <v>59.8053</v>
      </c>
      <c r="F19" s="7">
        <v>18742.65</v>
      </c>
      <c r="G19" s="10">
        <f t="shared" si="2"/>
        <v>59.8053</v>
      </c>
      <c r="H19" s="8">
        <f t="shared" ref="H19:AL19" si="21">G19*0.92</f>
        <v>55.020876</v>
      </c>
      <c r="I19" s="8">
        <f t="shared" si="21"/>
        <v>50.61920592</v>
      </c>
      <c r="J19" s="8">
        <f t="shared" si="21"/>
        <v>46.56966945</v>
      </c>
      <c r="K19" s="8">
        <f t="shared" si="21"/>
        <v>42.84409589</v>
      </c>
      <c r="L19" s="8">
        <f t="shared" si="21"/>
        <v>39.41656822</v>
      </c>
      <c r="M19" s="8">
        <f t="shared" si="21"/>
        <v>36.26324276</v>
      </c>
      <c r="N19" s="8">
        <f t="shared" si="21"/>
        <v>33.36218334</v>
      </c>
      <c r="O19" s="8">
        <f t="shared" si="21"/>
        <v>30.69320867</v>
      </c>
      <c r="P19" s="8">
        <f t="shared" si="21"/>
        <v>28.23775198</v>
      </c>
      <c r="Q19" s="8">
        <f t="shared" si="21"/>
        <v>25.97873182</v>
      </c>
      <c r="R19" s="8">
        <f t="shared" si="21"/>
        <v>23.90043328</v>
      </c>
      <c r="S19" s="8">
        <f t="shared" si="21"/>
        <v>21.98839861</v>
      </c>
      <c r="T19" s="8">
        <f t="shared" si="21"/>
        <v>20.22932672</v>
      </c>
      <c r="U19" s="8">
        <f t="shared" si="21"/>
        <v>18.61098059</v>
      </c>
      <c r="V19" s="8">
        <f t="shared" si="21"/>
        <v>17.12210214</v>
      </c>
      <c r="W19" s="8">
        <f t="shared" si="21"/>
        <v>15.75233397</v>
      </c>
      <c r="X19" s="8">
        <f t="shared" si="21"/>
        <v>14.49214725</v>
      </c>
      <c r="Y19" s="8">
        <f t="shared" si="21"/>
        <v>13.33277547</v>
      </c>
      <c r="Z19" s="8">
        <f t="shared" si="21"/>
        <v>12.26615343</v>
      </c>
      <c r="AA19" s="8">
        <f t="shared" si="21"/>
        <v>11.28486116</v>
      </c>
      <c r="AB19" s="8">
        <f t="shared" si="21"/>
        <v>10.38207227</v>
      </c>
      <c r="AC19" s="8">
        <f t="shared" si="21"/>
        <v>9.551506485</v>
      </c>
      <c r="AD19" s="8">
        <f t="shared" si="21"/>
        <v>8.787385966</v>
      </c>
      <c r="AE19" s="8">
        <f t="shared" si="21"/>
        <v>8.084395089</v>
      </c>
      <c r="AF19" s="8">
        <f t="shared" si="21"/>
        <v>7.437643481</v>
      </c>
      <c r="AG19" s="8">
        <f t="shared" si="21"/>
        <v>6.842632003</v>
      </c>
      <c r="AH19" s="8">
        <f t="shared" si="21"/>
        <v>6.295221443</v>
      </c>
      <c r="AI19" s="8">
        <f t="shared" si="21"/>
        <v>5.791603727</v>
      </c>
      <c r="AJ19" s="8">
        <f t="shared" si="21"/>
        <v>5.328275429</v>
      </c>
      <c r="AK19" s="8">
        <f t="shared" si="21"/>
        <v>4.902013395</v>
      </c>
      <c r="AL19" s="8">
        <f t="shared" si="21"/>
        <v>4.509852323</v>
      </c>
      <c r="AM19" s="10">
        <f t="shared" si="4"/>
        <v>695.7029483</v>
      </c>
      <c r="AN19" s="10">
        <f t="shared" si="5"/>
        <v>18742.65</v>
      </c>
      <c r="AO19" s="10">
        <f t="shared" si="6"/>
        <v>18046.94705</v>
      </c>
    </row>
    <row r="20">
      <c r="A20" s="5" t="s">
        <v>28</v>
      </c>
      <c r="B20" s="5" t="s">
        <v>167</v>
      </c>
      <c r="C20" s="5" t="s">
        <v>162</v>
      </c>
      <c r="D20" s="112">
        <v>4.906095479999999</v>
      </c>
      <c r="E20" s="7">
        <v>0.0</v>
      </c>
      <c r="F20" s="7">
        <v>17132.09</v>
      </c>
      <c r="G20" s="10">
        <f t="shared" si="2"/>
        <v>0</v>
      </c>
      <c r="H20" s="8">
        <f t="shared" ref="H20:AL20" si="22">G20*0.92</f>
        <v>0</v>
      </c>
      <c r="I20" s="8">
        <f t="shared" si="22"/>
        <v>0</v>
      </c>
      <c r="J20" s="8">
        <f t="shared" si="22"/>
        <v>0</v>
      </c>
      <c r="K20" s="8">
        <f t="shared" si="22"/>
        <v>0</v>
      </c>
      <c r="L20" s="8">
        <f t="shared" si="22"/>
        <v>0</v>
      </c>
      <c r="M20" s="8">
        <f t="shared" si="22"/>
        <v>0</v>
      </c>
      <c r="N20" s="8">
        <f t="shared" si="22"/>
        <v>0</v>
      </c>
      <c r="O20" s="8">
        <f t="shared" si="22"/>
        <v>0</v>
      </c>
      <c r="P20" s="8">
        <f t="shared" si="22"/>
        <v>0</v>
      </c>
      <c r="Q20" s="8">
        <f t="shared" si="22"/>
        <v>0</v>
      </c>
      <c r="R20" s="8">
        <f t="shared" si="22"/>
        <v>0</v>
      </c>
      <c r="S20" s="8">
        <f t="shared" si="22"/>
        <v>0</v>
      </c>
      <c r="T20" s="8">
        <f t="shared" si="22"/>
        <v>0</v>
      </c>
      <c r="U20" s="8">
        <f t="shared" si="22"/>
        <v>0</v>
      </c>
      <c r="V20" s="8">
        <f t="shared" si="22"/>
        <v>0</v>
      </c>
      <c r="W20" s="8">
        <f t="shared" si="22"/>
        <v>0</v>
      </c>
      <c r="X20" s="8">
        <f t="shared" si="22"/>
        <v>0</v>
      </c>
      <c r="Y20" s="8">
        <f t="shared" si="22"/>
        <v>0</v>
      </c>
      <c r="Z20" s="8">
        <f t="shared" si="22"/>
        <v>0</v>
      </c>
      <c r="AA20" s="8">
        <f t="shared" si="22"/>
        <v>0</v>
      </c>
      <c r="AB20" s="8">
        <f t="shared" si="22"/>
        <v>0</v>
      </c>
      <c r="AC20" s="8">
        <f t="shared" si="22"/>
        <v>0</v>
      </c>
      <c r="AD20" s="8">
        <f t="shared" si="22"/>
        <v>0</v>
      </c>
      <c r="AE20" s="8">
        <f t="shared" si="22"/>
        <v>0</v>
      </c>
      <c r="AF20" s="8">
        <f t="shared" si="22"/>
        <v>0</v>
      </c>
      <c r="AG20" s="8">
        <f t="shared" si="22"/>
        <v>0</v>
      </c>
      <c r="AH20" s="8">
        <f t="shared" si="22"/>
        <v>0</v>
      </c>
      <c r="AI20" s="8">
        <f t="shared" si="22"/>
        <v>0</v>
      </c>
      <c r="AJ20" s="8">
        <f t="shared" si="22"/>
        <v>0</v>
      </c>
      <c r="AK20" s="8">
        <f t="shared" si="22"/>
        <v>0</v>
      </c>
      <c r="AL20" s="8">
        <f t="shared" si="22"/>
        <v>0</v>
      </c>
      <c r="AM20" s="10">
        <f t="shared" si="4"/>
        <v>0</v>
      </c>
      <c r="AN20" s="10">
        <f t="shared" si="5"/>
        <v>17132.09</v>
      </c>
      <c r="AO20" s="10">
        <f t="shared" si="6"/>
        <v>17132.09</v>
      </c>
    </row>
    <row r="21">
      <c r="A21" s="5" t="s">
        <v>28</v>
      </c>
      <c r="B21" s="5" t="s">
        <v>151</v>
      </c>
      <c r="C21" s="5" t="s">
        <v>149</v>
      </c>
      <c r="D21" s="112">
        <v>4.594474423024538</v>
      </c>
      <c r="E21" s="7">
        <v>0.0</v>
      </c>
      <c r="F21" s="7">
        <v>16875.52</v>
      </c>
      <c r="G21" s="10">
        <f t="shared" si="2"/>
        <v>0</v>
      </c>
      <c r="H21" s="8">
        <f t="shared" ref="H21:AL21" si="23">G21*0.92</f>
        <v>0</v>
      </c>
      <c r="I21" s="8">
        <f t="shared" si="23"/>
        <v>0</v>
      </c>
      <c r="J21" s="8">
        <f t="shared" si="23"/>
        <v>0</v>
      </c>
      <c r="K21" s="8">
        <f t="shared" si="23"/>
        <v>0</v>
      </c>
      <c r="L21" s="8">
        <f t="shared" si="23"/>
        <v>0</v>
      </c>
      <c r="M21" s="8">
        <f t="shared" si="23"/>
        <v>0</v>
      </c>
      <c r="N21" s="8">
        <f t="shared" si="23"/>
        <v>0</v>
      </c>
      <c r="O21" s="8">
        <f t="shared" si="23"/>
        <v>0</v>
      </c>
      <c r="P21" s="8">
        <f t="shared" si="23"/>
        <v>0</v>
      </c>
      <c r="Q21" s="8">
        <f t="shared" si="23"/>
        <v>0</v>
      </c>
      <c r="R21" s="8">
        <f t="shared" si="23"/>
        <v>0</v>
      </c>
      <c r="S21" s="8">
        <f t="shared" si="23"/>
        <v>0</v>
      </c>
      <c r="T21" s="8">
        <f t="shared" si="23"/>
        <v>0</v>
      </c>
      <c r="U21" s="8">
        <f t="shared" si="23"/>
        <v>0</v>
      </c>
      <c r="V21" s="8">
        <f t="shared" si="23"/>
        <v>0</v>
      </c>
      <c r="W21" s="8">
        <f t="shared" si="23"/>
        <v>0</v>
      </c>
      <c r="X21" s="8">
        <f t="shared" si="23"/>
        <v>0</v>
      </c>
      <c r="Y21" s="8">
        <f t="shared" si="23"/>
        <v>0</v>
      </c>
      <c r="Z21" s="8">
        <f t="shared" si="23"/>
        <v>0</v>
      </c>
      <c r="AA21" s="8">
        <f t="shared" si="23"/>
        <v>0</v>
      </c>
      <c r="AB21" s="8">
        <f t="shared" si="23"/>
        <v>0</v>
      </c>
      <c r="AC21" s="8">
        <f t="shared" si="23"/>
        <v>0</v>
      </c>
      <c r="AD21" s="8">
        <f t="shared" si="23"/>
        <v>0</v>
      </c>
      <c r="AE21" s="8">
        <f t="shared" si="23"/>
        <v>0</v>
      </c>
      <c r="AF21" s="8">
        <f t="shared" si="23"/>
        <v>0</v>
      </c>
      <c r="AG21" s="8">
        <f t="shared" si="23"/>
        <v>0</v>
      </c>
      <c r="AH21" s="8">
        <f t="shared" si="23"/>
        <v>0</v>
      </c>
      <c r="AI21" s="8">
        <f t="shared" si="23"/>
        <v>0</v>
      </c>
      <c r="AJ21" s="8">
        <f t="shared" si="23"/>
        <v>0</v>
      </c>
      <c r="AK21" s="8">
        <f t="shared" si="23"/>
        <v>0</v>
      </c>
      <c r="AL21" s="8">
        <f t="shared" si="23"/>
        <v>0</v>
      </c>
      <c r="AM21" s="10">
        <f t="shared" si="4"/>
        <v>0</v>
      </c>
      <c r="AN21" s="10">
        <f t="shared" si="5"/>
        <v>16875.52</v>
      </c>
      <c r="AO21" s="10">
        <f t="shared" si="6"/>
        <v>16875.52</v>
      </c>
    </row>
    <row r="22">
      <c r="A22" s="5"/>
      <c r="B22" s="5" t="s">
        <v>224</v>
      </c>
      <c r="C22" s="5" t="s">
        <v>220</v>
      </c>
      <c r="D22" s="112">
        <v>7.713186850505922</v>
      </c>
      <c r="E22" s="7">
        <v>522.3959</v>
      </c>
      <c r="F22" s="7">
        <v>27383.89</v>
      </c>
      <c r="G22" s="10">
        <f t="shared" si="2"/>
        <v>522.3959</v>
      </c>
      <c r="H22" s="8">
        <f t="shared" ref="H22:AL22" si="24">G22*0.92</f>
        <v>480.604228</v>
      </c>
      <c r="I22" s="8">
        <f t="shared" si="24"/>
        <v>442.1558898</v>
      </c>
      <c r="J22" s="8">
        <f t="shared" si="24"/>
        <v>406.7834186</v>
      </c>
      <c r="K22" s="8">
        <f t="shared" si="24"/>
        <v>374.2407451</v>
      </c>
      <c r="L22" s="8">
        <f t="shared" si="24"/>
        <v>344.3014855</v>
      </c>
      <c r="M22" s="8">
        <f t="shared" si="24"/>
        <v>316.7573666</v>
      </c>
      <c r="N22" s="8">
        <f t="shared" si="24"/>
        <v>291.4167773</v>
      </c>
      <c r="O22" s="8">
        <f t="shared" si="24"/>
        <v>268.1034351</v>
      </c>
      <c r="P22" s="8">
        <f t="shared" si="24"/>
        <v>246.6551603</v>
      </c>
      <c r="Q22" s="8">
        <f t="shared" si="24"/>
        <v>226.9227475</v>
      </c>
      <c r="R22" s="8">
        <f t="shared" si="24"/>
        <v>208.7689277</v>
      </c>
      <c r="S22" s="8">
        <f t="shared" si="24"/>
        <v>192.0674135</v>
      </c>
      <c r="T22" s="8">
        <f t="shared" si="24"/>
        <v>176.7020204</v>
      </c>
      <c r="U22" s="8">
        <f t="shared" si="24"/>
        <v>162.5658588</v>
      </c>
      <c r="V22" s="8">
        <f t="shared" si="24"/>
        <v>149.5605901</v>
      </c>
      <c r="W22" s="8">
        <f t="shared" si="24"/>
        <v>137.5957429</v>
      </c>
      <c r="X22" s="8">
        <f t="shared" si="24"/>
        <v>126.5880834</v>
      </c>
      <c r="Y22" s="8">
        <f t="shared" si="24"/>
        <v>116.4610368</v>
      </c>
      <c r="Z22" s="8">
        <f t="shared" si="24"/>
        <v>107.1441538</v>
      </c>
      <c r="AA22" s="8">
        <f t="shared" si="24"/>
        <v>98.57262151</v>
      </c>
      <c r="AB22" s="8">
        <f t="shared" si="24"/>
        <v>90.68681179</v>
      </c>
      <c r="AC22" s="8">
        <f t="shared" si="24"/>
        <v>83.43186685</v>
      </c>
      <c r="AD22" s="8">
        <f t="shared" si="24"/>
        <v>76.7573175</v>
      </c>
      <c r="AE22" s="8">
        <f t="shared" si="24"/>
        <v>70.6167321</v>
      </c>
      <c r="AF22" s="8">
        <f t="shared" si="24"/>
        <v>64.96739353</v>
      </c>
      <c r="AG22" s="8">
        <f t="shared" si="24"/>
        <v>59.77000205</v>
      </c>
      <c r="AH22" s="8">
        <f t="shared" si="24"/>
        <v>54.98840189</v>
      </c>
      <c r="AI22" s="8">
        <f t="shared" si="24"/>
        <v>50.58932973</v>
      </c>
      <c r="AJ22" s="8">
        <f t="shared" si="24"/>
        <v>46.54218336</v>
      </c>
      <c r="AK22" s="8">
        <f t="shared" si="24"/>
        <v>42.81880869</v>
      </c>
      <c r="AL22" s="8">
        <f t="shared" si="24"/>
        <v>39.39330399</v>
      </c>
      <c r="AM22" s="10">
        <f t="shared" si="4"/>
        <v>6076.925754</v>
      </c>
      <c r="AN22" s="10">
        <f t="shared" si="5"/>
        <v>27383.89</v>
      </c>
      <c r="AO22" s="10">
        <f t="shared" si="6"/>
        <v>21306.96425</v>
      </c>
    </row>
    <row r="23">
      <c r="A23" s="5"/>
      <c r="B23" s="5" t="s">
        <v>241</v>
      </c>
      <c r="C23" s="5" t="s">
        <v>242</v>
      </c>
      <c r="D23" s="112">
        <v>6.703396161976542</v>
      </c>
      <c r="E23" s="7">
        <v>141.9888</v>
      </c>
      <c r="F23" s="7">
        <v>19024.82</v>
      </c>
      <c r="G23" s="10">
        <f t="shared" si="2"/>
        <v>141.9888</v>
      </c>
      <c r="H23" s="8">
        <f t="shared" ref="H23:AL23" si="25">G23*0.92</f>
        <v>130.629696</v>
      </c>
      <c r="I23" s="8">
        <f t="shared" si="25"/>
        <v>120.1793203</v>
      </c>
      <c r="J23" s="8">
        <f t="shared" si="25"/>
        <v>110.5649747</v>
      </c>
      <c r="K23" s="8">
        <f t="shared" si="25"/>
        <v>101.7197767</v>
      </c>
      <c r="L23" s="8">
        <f t="shared" si="25"/>
        <v>93.58219458</v>
      </c>
      <c r="M23" s="8">
        <f t="shared" si="25"/>
        <v>86.09561901</v>
      </c>
      <c r="N23" s="8">
        <f t="shared" si="25"/>
        <v>79.20796949</v>
      </c>
      <c r="O23" s="8">
        <f t="shared" si="25"/>
        <v>72.87133193</v>
      </c>
      <c r="P23" s="8">
        <f t="shared" si="25"/>
        <v>67.04162538</v>
      </c>
      <c r="Q23" s="8">
        <f t="shared" si="25"/>
        <v>61.67829535</v>
      </c>
      <c r="R23" s="8">
        <f t="shared" si="25"/>
        <v>56.74403172</v>
      </c>
      <c r="S23" s="8">
        <f t="shared" si="25"/>
        <v>52.20450918</v>
      </c>
      <c r="T23" s="8">
        <f t="shared" si="25"/>
        <v>48.02814845</v>
      </c>
      <c r="U23" s="8">
        <f t="shared" si="25"/>
        <v>44.18589657</v>
      </c>
      <c r="V23" s="8">
        <f t="shared" si="25"/>
        <v>40.65102485</v>
      </c>
      <c r="W23" s="8">
        <f t="shared" si="25"/>
        <v>37.39894286</v>
      </c>
      <c r="X23" s="8">
        <f t="shared" si="25"/>
        <v>34.40702743</v>
      </c>
      <c r="Y23" s="8">
        <f t="shared" si="25"/>
        <v>31.65446524</v>
      </c>
      <c r="Z23" s="8">
        <f t="shared" si="25"/>
        <v>29.12210802</v>
      </c>
      <c r="AA23" s="8">
        <f t="shared" si="25"/>
        <v>26.79233938</v>
      </c>
      <c r="AB23" s="8">
        <f t="shared" si="25"/>
        <v>24.64895223</v>
      </c>
      <c r="AC23" s="8">
        <f t="shared" si="25"/>
        <v>22.67703605</v>
      </c>
      <c r="AD23" s="8">
        <f t="shared" si="25"/>
        <v>20.86287316</v>
      </c>
      <c r="AE23" s="8">
        <f t="shared" si="25"/>
        <v>19.19384331</v>
      </c>
      <c r="AF23" s="8">
        <f t="shared" si="25"/>
        <v>17.65833585</v>
      </c>
      <c r="AG23" s="8">
        <f t="shared" si="25"/>
        <v>16.24566898</v>
      </c>
      <c r="AH23" s="8">
        <f t="shared" si="25"/>
        <v>14.94601546</v>
      </c>
      <c r="AI23" s="8">
        <f t="shared" si="25"/>
        <v>13.75033422</v>
      </c>
      <c r="AJ23" s="8">
        <f t="shared" si="25"/>
        <v>12.65030749</v>
      </c>
      <c r="AK23" s="8">
        <f t="shared" si="25"/>
        <v>11.63828289</v>
      </c>
      <c r="AL23" s="8">
        <f t="shared" si="25"/>
        <v>10.70722026</v>
      </c>
      <c r="AM23" s="10">
        <f t="shared" si="4"/>
        <v>1651.726967</v>
      </c>
      <c r="AN23" s="10">
        <f t="shared" si="5"/>
        <v>19024.82</v>
      </c>
      <c r="AO23" s="10">
        <f t="shared" si="6"/>
        <v>17373.09303</v>
      </c>
    </row>
    <row r="24">
      <c r="A24" s="5"/>
      <c r="B24" s="5" t="s">
        <v>191</v>
      </c>
      <c r="C24" s="5" t="s">
        <v>188</v>
      </c>
      <c r="D24" s="112">
        <v>6.96682782850095</v>
      </c>
      <c r="E24" s="7">
        <v>264.7565</v>
      </c>
      <c r="F24" s="7">
        <v>21437.54</v>
      </c>
      <c r="G24" s="10">
        <f t="shared" si="2"/>
        <v>264.7565</v>
      </c>
      <c r="H24" s="8">
        <f t="shared" ref="H24:AL24" si="26">G24*0.92</f>
        <v>243.57598</v>
      </c>
      <c r="I24" s="8">
        <f t="shared" si="26"/>
        <v>224.0899016</v>
      </c>
      <c r="J24" s="8">
        <f t="shared" si="26"/>
        <v>206.1627095</v>
      </c>
      <c r="K24" s="8">
        <f t="shared" si="26"/>
        <v>189.6696927</v>
      </c>
      <c r="L24" s="8">
        <f t="shared" si="26"/>
        <v>174.4961173</v>
      </c>
      <c r="M24" s="8">
        <f t="shared" si="26"/>
        <v>160.5364279</v>
      </c>
      <c r="N24" s="8">
        <f t="shared" si="26"/>
        <v>147.6935137</v>
      </c>
      <c r="O24" s="8">
        <f t="shared" si="26"/>
        <v>135.8780326</v>
      </c>
      <c r="P24" s="8">
        <f t="shared" si="26"/>
        <v>125.00779</v>
      </c>
      <c r="Q24" s="8">
        <f t="shared" si="26"/>
        <v>115.0071668</v>
      </c>
      <c r="R24" s="8">
        <f t="shared" si="26"/>
        <v>105.8065934</v>
      </c>
      <c r="S24" s="8">
        <f t="shared" si="26"/>
        <v>97.34206596</v>
      </c>
      <c r="T24" s="8">
        <f t="shared" si="26"/>
        <v>89.55470069</v>
      </c>
      <c r="U24" s="8">
        <f t="shared" si="26"/>
        <v>82.39032463</v>
      </c>
      <c r="V24" s="8">
        <f t="shared" si="26"/>
        <v>75.79909866</v>
      </c>
      <c r="W24" s="8">
        <f t="shared" si="26"/>
        <v>69.73517077</v>
      </c>
      <c r="X24" s="8">
        <f t="shared" si="26"/>
        <v>64.15635711</v>
      </c>
      <c r="Y24" s="8">
        <f t="shared" si="26"/>
        <v>59.02384854</v>
      </c>
      <c r="Z24" s="8">
        <f t="shared" si="26"/>
        <v>54.30194065</v>
      </c>
      <c r="AA24" s="8">
        <f t="shared" si="26"/>
        <v>49.9577854</v>
      </c>
      <c r="AB24" s="8">
        <f t="shared" si="26"/>
        <v>45.96116257</v>
      </c>
      <c r="AC24" s="8">
        <f t="shared" si="26"/>
        <v>42.28426956</v>
      </c>
      <c r="AD24" s="8">
        <f t="shared" si="26"/>
        <v>38.901528</v>
      </c>
      <c r="AE24" s="8">
        <f t="shared" si="26"/>
        <v>35.78940576</v>
      </c>
      <c r="AF24" s="8">
        <f t="shared" si="26"/>
        <v>32.9262533</v>
      </c>
      <c r="AG24" s="8">
        <f t="shared" si="26"/>
        <v>30.29215303</v>
      </c>
      <c r="AH24" s="8">
        <f t="shared" si="26"/>
        <v>27.86878079</v>
      </c>
      <c r="AI24" s="8">
        <f t="shared" si="26"/>
        <v>25.63927833</v>
      </c>
      <c r="AJ24" s="8">
        <f t="shared" si="26"/>
        <v>23.58813606</v>
      </c>
      <c r="AK24" s="8">
        <f t="shared" si="26"/>
        <v>21.70108518</v>
      </c>
      <c r="AL24" s="8">
        <f t="shared" si="26"/>
        <v>19.96499836</v>
      </c>
      <c r="AM24" s="10">
        <f t="shared" si="4"/>
        <v>3079.858769</v>
      </c>
      <c r="AN24" s="10">
        <f t="shared" si="5"/>
        <v>21437.54</v>
      </c>
      <c r="AO24" s="10">
        <f t="shared" si="6"/>
        <v>18357.68123</v>
      </c>
    </row>
    <row r="25">
      <c r="A25" s="5"/>
      <c r="B25" s="5" t="s">
        <v>169</v>
      </c>
      <c r="C25" s="5" t="s">
        <v>162</v>
      </c>
      <c r="D25" s="112">
        <v>4.274058366198339</v>
      </c>
      <c r="E25" s="7">
        <v>0.602138</v>
      </c>
      <c r="F25" s="7">
        <v>15145.01</v>
      </c>
      <c r="G25" s="10">
        <f t="shared" si="2"/>
        <v>0.602138</v>
      </c>
      <c r="H25" s="8">
        <f t="shared" ref="H25:AL25" si="27">G25*0.92</f>
        <v>0.55396696</v>
      </c>
      <c r="I25" s="8">
        <f t="shared" si="27"/>
        <v>0.5096496032</v>
      </c>
      <c r="J25" s="8">
        <f t="shared" si="27"/>
        <v>0.4688776349</v>
      </c>
      <c r="K25" s="8">
        <f t="shared" si="27"/>
        <v>0.4313674241</v>
      </c>
      <c r="L25" s="8">
        <f t="shared" si="27"/>
        <v>0.3968580302</v>
      </c>
      <c r="M25" s="8">
        <f t="shared" si="27"/>
        <v>0.3651093878</v>
      </c>
      <c r="N25" s="8">
        <f t="shared" si="27"/>
        <v>0.3359006368</v>
      </c>
      <c r="O25" s="8">
        <f t="shared" si="27"/>
        <v>0.3090285858</v>
      </c>
      <c r="P25" s="8">
        <f t="shared" si="27"/>
        <v>0.284306299</v>
      </c>
      <c r="Q25" s="8">
        <f t="shared" si="27"/>
        <v>0.261561795</v>
      </c>
      <c r="R25" s="8">
        <f t="shared" si="27"/>
        <v>0.2406368514</v>
      </c>
      <c r="S25" s="8">
        <f t="shared" si="27"/>
        <v>0.2213859033</v>
      </c>
      <c r="T25" s="8">
        <f t="shared" si="27"/>
        <v>0.2036750311</v>
      </c>
      <c r="U25" s="8">
        <f t="shared" si="27"/>
        <v>0.1873810286</v>
      </c>
      <c r="V25" s="8">
        <f t="shared" si="27"/>
        <v>0.1723905463</v>
      </c>
      <c r="W25" s="8">
        <f t="shared" si="27"/>
        <v>0.1585993026</v>
      </c>
      <c r="X25" s="8">
        <f t="shared" si="27"/>
        <v>0.1459113584</v>
      </c>
      <c r="Y25" s="8">
        <f t="shared" si="27"/>
        <v>0.1342384497</v>
      </c>
      <c r="Z25" s="8">
        <f t="shared" si="27"/>
        <v>0.1234993737</v>
      </c>
      <c r="AA25" s="8">
        <f t="shared" si="27"/>
        <v>0.1136194238</v>
      </c>
      <c r="AB25" s="8">
        <f t="shared" si="27"/>
        <v>0.1045298699</v>
      </c>
      <c r="AC25" s="8">
        <f t="shared" si="27"/>
        <v>0.09616748033</v>
      </c>
      <c r="AD25" s="8">
        <f t="shared" si="27"/>
        <v>0.08847408191</v>
      </c>
      <c r="AE25" s="8">
        <f t="shared" si="27"/>
        <v>0.08139615535</v>
      </c>
      <c r="AF25" s="8">
        <f t="shared" si="27"/>
        <v>0.07488446293</v>
      </c>
      <c r="AG25" s="8">
        <f t="shared" si="27"/>
        <v>0.06889370589</v>
      </c>
      <c r="AH25" s="8">
        <f t="shared" si="27"/>
        <v>0.06338220942</v>
      </c>
      <c r="AI25" s="8">
        <f t="shared" si="27"/>
        <v>0.05831163267</v>
      </c>
      <c r="AJ25" s="8">
        <f t="shared" si="27"/>
        <v>0.05364670205</v>
      </c>
      <c r="AK25" s="8">
        <f t="shared" si="27"/>
        <v>0.04935496589</v>
      </c>
      <c r="AL25" s="8">
        <f t="shared" si="27"/>
        <v>0.04540656862</v>
      </c>
      <c r="AM25" s="10">
        <f t="shared" si="4"/>
        <v>7.004549461</v>
      </c>
      <c r="AN25" s="10">
        <f t="shared" si="5"/>
        <v>15145.01</v>
      </c>
      <c r="AO25" s="10">
        <f t="shared" si="6"/>
        <v>15138.00545</v>
      </c>
    </row>
    <row r="26">
      <c r="A26" s="5" t="s">
        <v>28</v>
      </c>
      <c r="B26" s="5" t="s">
        <v>39</v>
      </c>
      <c r="C26" s="5" t="s">
        <v>38</v>
      </c>
      <c r="D26" s="112">
        <v>4.273465064999537</v>
      </c>
      <c r="E26" s="7">
        <v>0.0</v>
      </c>
      <c r="F26" s="7">
        <v>15051.51</v>
      </c>
      <c r="G26" s="10">
        <f t="shared" si="2"/>
        <v>0</v>
      </c>
      <c r="H26" s="8">
        <f t="shared" ref="H26:AL26" si="28">G26*0.92</f>
        <v>0</v>
      </c>
      <c r="I26" s="8">
        <f t="shared" si="28"/>
        <v>0</v>
      </c>
      <c r="J26" s="8">
        <f t="shared" si="28"/>
        <v>0</v>
      </c>
      <c r="K26" s="8">
        <f t="shared" si="28"/>
        <v>0</v>
      </c>
      <c r="L26" s="8">
        <f t="shared" si="28"/>
        <v>0</v>
      </c>
      <c r="M26" s="8">
        <f t="shared" si="28"/>
        <v>0</v>
      </c>
      <c r="N26" s="8">
        <f t="shared" si="28"/>
        <v>0</v>
      </c>
      <c r="O26" s="8">
        <f t="shared" si="28"/>
        <v>0</v>
      </c>
      <c r="P26" s="8">
        <f t="shared" si="28"/>
        <v>0</v>
      </c>
      <c r="Q26" s="8">
        <f t="shared" si="28"/>
        <v>0</v>
      </c>
      <c r="R26" s="8">
        <f t="shared" si="28"/>
        <v>0</v>
      </c>
      <c r="S26" s="8">
        <f t="shared" si="28"/>
        <v>0</v>
      </c>
      <c r="T26" s="8">
        <f t="shared" si="28"/>
        <v>0</v>
      </c>
      <c r="U26" s="8">
        <f t="shared" si="28"/>
        <v>0</v>
      </c>
      <c r="V26" s="8">
        <f t="shared" si="28"/>
        <v>0</v>
      </c>
      <c r="W26" s="8">
        <f t="shared" si="28"/>
        <v>0</v>
      </c>
      <c r="X26" s="8">
        <f t="shared" si="28"/>
        <v>0</v>
      </c>
      <c r="Y26" s="8">
        <f t="shared" si="28"/>
        <v>0</v>
      </c>
      <c r="Z26" s="8">
        <f t="shared" si="28"/>
        <v>0</v>
      </c>
      <c r="AA26" s="8">
        <f t="shared" si="28"/>
        <v>0</v>
      </c>
      <c r="AB26" s="8">
        <f t="shared" si="28"/>
        <v>0</v>
      </c>
      <c r="AC26" s="8">
        <f t="shared" si="28"/>
        <v>0</v>
      </c>
      <c r="AD26" s="8">
        <f t="shared" si="28"/>
        <v>0</v>
      </c>
      <c r="AE26" s="8">
        <f t="shared" si="28"/>
        <v>0</v>
      </c>
      <c r="AF26" s="8">
        <f t="shared" si="28"/>
        <v>0</v>
      </c>
      <c r="AG26" s="8">
        <f t="shared" si="28"/>
        <v>0</v>
      </c>
      <c r="AH26" s="8">
        <f t="shared" si="28"/>
        <v>0</v>
      </c>
      <c r="AI26" s="8">
        <f t="shared" si="28"/>
        <v>0</v>
      </c>
      <c r="AJ26" s="8">
        <f t="shared" si="28"/>
        <v>0</v>
      </c>
      <c r="AK26" s="8">
        <f t="shared" si="28"/>
        <v>0</v>
      </c>
      <c r="AL26" s="8">
        <f t="shared" si="28"/>
        <v>0</v>
      </c>
      <c r="AM26" s="10">
        <f t="shared" si="4"/>
        <v>0</v>
      </c>
      <c r="AN26" s="10">
        <f t="shared" si="5"/>
        <v>15051.51</v>
      </c>
      <c r="AO26" s="10">
        <f t="shared" si="6"/>
        <v>15051.51</v>
      </c>
    </row>
    <row r="27">
      <c r="A27" s="5"/>
      <c r="B27" s="5" t="s">
        <v>26</v>
      </c>
      <c r="C27" s="5" t="s">
        <v>27</v>
      </c>
      <c r="D27" s="112">
        <v>5.1777820012388815</v>
      </c>
      <c r="E27" s="7">
        <v>102.6452</v>
      </c>
      <c r="F27" s="7">
        <v>16380.65</v>
      </c>
      <c r="G27" s="10">
        <f t="shared" si="2"/>
        <v>102.6452</v>
      </c>
      <c r="H27" s="8">
        <f t="shared" ref="H27:AL27" si="29">G27*0.92</f>
        <v>94.433584</v>
      </c>
      <c r="I27" s="8">
        <f t="shared" si="29"/>
        <v>86.87889728</v>
      </c>
      <c r="J27" s="8">
        <f t="shared" si="29"/>
        <v>79.9285855</v>
      </c>
      <c r="K27" s="8">
        <f t="shared" si="29"/>
        <v>73.53429866</v>
      </c>
      <c r="L27" s="8">
        <f t="shared" si="29"/>
        <v>67.65155477</v>
      </c>
      <c r="M27" s="8">
        <f t="shared" si="29"/>
        <v>62.23943038</v>
      </c>
      <c r="N27" s="8">
        <f t="shared" si="29"/>
        <v>57.26027595</v>
      </c>
      <c r="O27" s="8">
        <f t="shared" si="29"/>
        <v>52.67945388</v>
      </c>
      <c r="P27" s="8">
        <f t="shared" si="29"/>
        <v>48.46509757</v>
      </c>
      <c r="Q27" s="8">
        <f t="shared" si="29"/>
        <v>44.58788976</v>
      </c>
      <c r="R27" s="8">
        <f t="shared" si="29"/>
        <v>41.02085858</v>
      </c>
      <c r="S27" s="8">
        <f t="shared" si="29"/>
        <v>37.73918989</v>
      </c>
      <c r="T27" s="8">
        <f t="shared" si="29"/>
        <v>34.7200547</v>
      </c>
      <c r="U27" s="8">
        <f t="shared" si="29"/>
        <v>31.94245033</v>
      </c>
      <c r="V27" s="8">
        <f t="shared" si="29"/>
        <v>29.3870543</v>
      </c>
      <c r="W27" s="8">
        <f t="shared" si="29"/>
        <v>27.03608996</v>
      </c>
      <c r="X27" s="8">
        <f t="shared" si="29"/>
        <v>24.87320276</v>
      </c>
      <c r="Y27" s="8">
        <f t="shared" si="29"/>
        <v>22.88334654</v>
      </c>
      <c r="Z27" s="8">
        <f t="shared" si="29"/>
        <v>21.05267882</v>
      </c>
      <c r="AA27" s="8">
        <f t="shared" si="29"/>
        <v>19.36846451</v>
      </c>
      <c r="AB27" s="8">
        <f t="shared" si="29"/>
        <v>17.81898735</v>
      </c>
      <c r="AC27" s="8">
        <f t="shared" si="29"/>
        <v>16.39346836</v>
      </c>
      <c r="AD27" s="8">
        <f t="shared" si="29"/>
        <v>15.08199089</v>
      </c>
      <c r="AE27" s="8">
        <f t="shared" si="29"/>
        <v>13.87543162</v>
      </c>
      <c r="AF27" s="8">
        <f t="shared" si="29"/>
        <v>12.76539709</v>
      </c>
      <c r="AG27" s="8">
        <f t="shared" si="29"/>
        <v>11.74416532</v>
      </c>
      <c r="AH27" s="8">
        <f t="shared" si="29"/>
        <v>10.8046321</v>
      </c>
      <c r="AI27" s="8">
        <f t="shared" si="29"/>
        <v>9.940261531</v>
      </c>
      <c r="AJ27" s="8">
        <f t="shared" si="29"/>
        <v>9.145040608</v>
      </c>
      <c r="AK27" s="8">
        <f t="shared" si="29"/>
        <v>8.413437359</v>
      </c>
      <c r="AL27" s="8">
        <f t="shared" si="29"/>
        <v>7.740362371</v>
      </c>
      <c r="AM27" s="10">
        <f t="shared" si="4"/>
        <v>1194.050833</v>
      </c>
      <c r="AN27" s="10">
        <f t="shared" si="5"/>
        <v>16380.65</v>
      </c>
      <c r="AO27" s="10">
        <f t="shared" si="6"/>
        <v>15186.59917</v>
      </c>
    </row>
    <row r="28">
      <c r="A28" s="5" t="s">
        <v>28</v>
      </c>
      <c r="B28" s="5" t="s">
        <v>29</v>
      </c>
      <c r="C28" s="5" t="s">
        <v>30</v>
      </c>
      <c r="D28" s="112">
        <v>4.468806417198375</v>
      </c>
      <c r="E28" s="7">
        <v>0.0</v>
      </c>
      <c r="F28" s="7">
        <v>14073.62</v>
      </c>
      <c r="G28" s="10">
        <f t="shared" si="2"/>
        <v>0</v>
      </c>
      <c r="H28" s="8">
        <f t="shared" ref="H28:AL28" si="30">G28*0.92</f>
        <v>0</v>
      </c>
      <c r="I28" s="8">
        <f t="shared" si="30"/>
        <v>0</v>
      </c>
      <c r="J28" s="8">
        <f t="shared" si="30"/>
        <v>0</v>
      </c>
      <c r="K28" s="8">
        <f t="shared" si="30"/>
        <v>0</v>
      </c>
      <c r="L28" s="8">
        <f t="shared" si="30"/>
        <v>0</v>
      </c>
      <c r="M28" s="8">
        <f t="shared" si="30"/>
        <v>0</v>
      </c>
      <c r="N28" s="8">
        <f t="shared" si="30"/>
        <v>0</v>
      </c>
      <c r="O28" s="8">
        <f t="shared" si="30"/>
        <v>0</v>
      </c>
      <c r="P28" s="8">
        <f t="shared" si="30"/>
        <v>0</v>
      </c>
      <c r="Q28" s="8">
        <f t="shared" si="30"/>
        <v>0</v>
      </c>
      <c r="R28" s="8">
        <f t="shared" si="30"/>
        <v>0</v>
      </c>
      <c r="S28" s="8">
        <f t="shared" si="30"/>
        <v>0</v>
      </c>
      <c r="T28" s="8">
        <f t="shared" si="30"/>
        <v>0</v>
      </c>
      <c r="U28" s="8">
        <f t="shared" si="30"/>
        <v>0</v>
      </c>
      <c r="V28" s="8">
        <f t="shared" si="30"/>
        <v>0</v>
      </c>
      <c r="W28" s="8">
        <f t="shared" si="30"/>
        <v>0</v>
      </c>
      <c r="X28" s="8">
        <f t="shared" si="30"/>
        <v>0</v>
      </c>
      <c r="Y28" s="8">
        <f t="shared" si="30"/>
        <v>0</v>
      </c>
      <c r="Z28" s="8">
        <f t="shared" si="30"/>
        <v>0</v>
      </c>
      <c r="AA28" s="8">
        <f t="shared" si="30"/>
        <v>0</v>
      </c>
      <c r="AB28" s="8">
        <f t="shared" si="30"/>
        <v>0</v>
      </c>
      <c r="AC28" s="8">
        <f t="shared" si="30"/>
        <v>0</v>
      </c>
      <c r="AD28" s="8">
        <f t="shared" si="30"/>
        <v>0</v>
      </c>
      <c r="AE28" s="8">
        <f t="shared" si="30"/>
        <v>0</v>
      </c>
      <c r="AF28" s="8">
        <f t="shared" si="30"/>
        <v>0</v>
      </c>
      <c r="AG28" s="8">
        <f t="shared" si="30"/>
        <v>0</v>
      </c>
      <c r="AH28" s="8">
        <f t="shared" si="30"/>
        <v>0</v>
      </c>
      <c r="AI28" s="8">
        <f t="shared" si="30"/>
        <v>0</v>
      </c>
      <c r="AJ28" s="8">
        <f t="shared" si="30"/>
        <v>0</v>
      </c>
      <c r="AK28" s="8">
        <f t="shared" si="30"/>
        <v>0</v>
      </c>
      <c r="AL28" s="8">
        <f t="shared" si="30"/>
        <v>0</v>
      </c>
      <c r="AM28" s="10">
        <f t="shared" si="4"/>
        <v>0</v>
      </c>
      <c r="AN28" s="10">
        <f t="shared" si="5"/>
        <v>14073.62</v>
      </c>
      <c r="AO28" s="10">
        <f t="shared" si="6"/>
        <v>14073.62</v>
      </c>
    </row>
    <row r="29">
      <c r="A29" s="5"/>
      <c r="B29" s="5" t="s">
        <v>117</v>
      </c>
      <c r="C29" s="5" t="s">
        <v>118</v>
      </c>
      <c r="D29" s="112">
        <v>8.341919008384002</v>
      </c>
      <c r="E29" s="7">
        <v>483.0</v>
      </c>
      <c r="F29" s="7">
        <v>23536.96</v>
      </c>
      <c r="G29" s="10">
        <f t="shared" si="2"/>
        <v>483</v>
      </c>
      <c r="H29" s="8">
        <f t="shared" ref="H29:AL29" si="31">G29*0.92</f>
        <v>444.36</v>
      </c>
      <c r="I29" s="8">
        <f t="shared" si="31"/>
        <v>408.8112</v>
      </c>
      <c r="J29" s="8">
        <f t="shared" si="31"/>
        <v>376.106304</v>
      </c>
      <c r="K29" s="8">
        <f t="shared" si="31"/>
        <v>346.0177997</v>
      </c>
      <c r="L29" s="8">
        <f t="shared" si="31"/>
        <v>318.3363757</v>
      </c>
      <c r="M29" s="8">
        <f t="shared" si="31"/>
        <v>292.8694656</v>
      </c>
      <c r="N29" s="8">
        <f t="shared" si="31"/>
        <v>269.4399084</v>
      </c>
      <c r="O29" s="8">
        <f t="shared" si="31"/>
        <v>247.8847157</v>
      </c>
      <c r="P29" s="8">
        <f t="shared" si="31"/>
        <v>228.0539385</v>
      </c>
      <c r="Q29" s="8">
        <f t="shared" si="31"/>
        <v>209.8096234</v>
      </c>
      <c r="R29" s="8">
        <f t="shared" si="31"/>
        <v>193.0248535</v>
      </c>
      <c r="S29" s="8">
        <f t="shared" si="31"/>
        <v>177.5828652</v>
      </c>
      <c r="T29" s="8">
        <f t="shared" si="31"/>
        <v>163.376236</v>
      </c>
      <c r="U29" s="8">
        <f t="shared" si="31"/>
        <v>150.3061371</v>
      </c>
      <c r="V29" s="8">
        <f t="shared" si="31"/>
        <v>138.2816462</v>
      </c>
      <c r="W29" s="8">
        <f t="shared" si="31"/>
        <v>127.2191145</v>
      </c>
      <c r="X29" s="8">
        <f t="shared" si="31"/>
        <v>117.0415853</v>
      </c>
      <c r="Y29" s="8">
        <f t="shared" si="31"/>
        <v>107.6782585</v>
      </c>
      <c r="Z29" s="8">
        <f t="shared" si="31"/>
        <v>99.06399781</v>
      </c>
      <c r="AA29" s="8">
        <f t="shared" si="31"/>
        <v>91.13887799</v>
      </c>
      <c r="AB29" s="8">
        <f t="shared" si="31"/>
        <v>83.84776775</v>
      </c>
      <c r="AC29" s="8">
        <f t="shared" si="31"/>
        <v>77.13994633</v>
      </c>
      <c r="AD29" s="8">
        <f t="shared" si="31"/>
        <v>70.96875062</v>
      </c>
      <c r="AE29" s="8">
        <f t="shared" si="31"/>
        <v>65.29125057</v>
      </c>
      <c r="AF29" s="8">
        <f t="shared" si="31"/>
        <v>60.06795053</v>
      </c>
      <c r="AG29" s="8">
        <f t="shared" si="31"/>
        <v>55.26251448</v>
      </c>
      <c r="AH29" s="8">
        <f t="shared" si="31"/>
        <v>50.84151332</v>
      </c>
      <c r="AI29" s="8">
        <f t="shared" si="31"/>
        <v>46.77419226</v>
      </c>
      <c r="AJ29" s="8">
        <f t="shared" si="31"/>
        <v>43.03225688</v>
      </c>
      <c r="AK29" s="8">
        <f t="shared" si="31"/>
        <v>39.58967633</v>
      </c>
      <c r="AL29" s="8">
        <f t="shared" si="31"/>
        <v>36.42250222</v>
      </c>
      <c r="AM29" s="10">
        <f t="shared" si="4"/>
        <v>5618.641224</v>
      </c>
      <c r="AN29" s="10">
        <f t="shared" si="5"/>
        <v>23536.96</v>
      </c>
      <c r="AO29" s="10">
        <f t="shared" si="6"/>
        <v>17918.31878</v>
      </c>
    </row>
    <row r="30">
      <c r="A30" s="5"/>
      <c r="B30" s="5" t="s">
        <v>190</v>
      </c>
      <c r="C30" s="5" t="s">
        <v>188</v>
      </c>
      <c r="D30" s="112">
        <v>7.634938271719794</v>
      </c>
      <c r="E30" s="7">
        <v>413.0865</v>
      </c>
      <c r="F30" s="7">
        <v>21926.46</v>
      </c>
      <c r="G30" s="10">
        <f t="shared" si="2"/>
        <v>413.0865</v>
      </c>
      <c r="H30" s="8">
        <f t="shared" ref="H30:AL30" si="32">G30*0.92</f>
        <v>380.03958</v>
      </c>
      <c r="I30" s="8">
        <f t="shared" si="32"/>
        <v>349.6364136</v>
      </c>
      <c r="J30" s="8">
        <f t="shared" si="32"/>
        <v>321.6655005</v>
      </c>
      <c r="K30" s="8">
        <f t="shared" si="32"/>
        <v>295.9322605</v>
      </c>
      <c r="L30" s="8">
        <f t="shared" si="32"/>
        <v>272.2576796</v>
      </c>
      <c r="M30" s="8">
        <f t="shared" si="32"/>
        <v>250.4770653</v>
      </c>
      <c r="N30" s="8">
        <f t="shared" si="32"/>
        <v>230.4389</v>
      </c>
      <c r="O30" s="8">
        <f t="shared" si="32"/>
        <v>212.003788</v>
      </c>
      <c r="P30" s="8">
        <f t="shared" si="32"/>
        <v>195.043485</v>
      </c>
      <c r="Q30" s="8">
        <f t="shared" si="32"/>
        <v>179.4400062</v>
      </c>
      <c r="R30" s="8">
        <f t="shared" si="32"/>
        <v>165.0848057</v>
      </c>
      <c r="S30" s="8">
        <f t="shared" si="32"/>
        <v>151.8780212</v>
      </c>
      <c r="T30" s="8">
        <f t="shared" si="32"/>
        <v>139.7277795</v>
      </c>
      <c r="U30" s="8">
        <f t="shared" si="32"/>
        <v>128.5495572</v>
      </c>
      <c r="V30" s="8">
        <f t="shared" si="32"/>
        <v>118.2655926</v>
      </c>
      <c r="W30" s="8">
        <f t="shared" si="32"/>
        <v>108.8043452</v>
      </c>
      <c r="X30" s="8">
        <f t="shared" si="32"/>
        <v>100.0999976</v>
      </c>
      <c r="Y30" s="8">
        <f t="shared" si="32"/>
        <v>92.09199778</v>
      </c>
      <c r="Z30" s="8">
        <f t="shared" si="32"/>
        <v>84.72463795</v>
      </c>
      <c r="AA30" s="8">
        <f t="shared" si="32"/>
        <v>77.94666692</v>
      </c>
      <c r="AB30" s="8">
        <f t="shared" si="32"/>
        <v>71.71093356</v>
      </c>
      <c r="AC30" s="8">
        <f t="shared" si="32"/>
        <v>65.97405888</v>
      </c>
      <c r="AD30" s="8">
        <f t="shared" si="32"/>
        <v>60.69613417</v>
      </c>
      <c r="AE30" s="8">
        <f t="shared" si="32"/>
        <v>55.84044343</v>
      </c>
      <c r="AF30" s="8">
        <f t="shared" si="32"/>
        <v>51.37320796</v>
      </c>
      <c r="AG30" s="8">
        <f t="shared" si="32"/>
        <v>47.26335132</v>
      </c>
      <c r="AH30" s="8">
        <f t="shared" si="32"/>
        <v>43.48228322</v>
      </c>
      <c r="AI30" s="8">
        <f t="shared" si="32"/>
        <v>40.00370056</v>
      </c>
      <c r="AJ30" s="8">
        <f t="shared" si="32"/>
        <v>36.80340452</v>
      </c>
      <c r="AK30" s="8">
        <f t="shared" si="32"/>
        <v>33.85913215</v>
      </c>
      <c r="AL30" s="8">
        <f t="shared" si="32"/>
        <v>31.15040158</v>
      </c>
      <c r="AM30" s="10">
        <f t="shared" si="4"/>
        <v>4805.351632</v>
      </c>
      <c r="AN30" s="10">
        <f t="shared" si="5"/>
        <v>21926.46</v>
      </c>
      <c r="AO30" s="10">
        <f t="shared" si="6"/>
        <v>17121.10837</v>
      </c>
    </row>
    <row r="31">
      <c r="A31" s="5" t="s">
        <v>28</v>
      </c>
      <c r="B31" s="5" t="s">
        <v>93</v>
      </c>
      <c r="C31" s="5" t="s">
        <v>188</v>
      </c>
      <c r="D31" s="112">
        <v>4.35997371264</v>
      </c>
      <c r="E31" s="7">
        <v>0.0</v>
      </c>
      <c r="F31" s="7">
        <v>13201.35</v>
      </c>
      <c r="G31" s="10">
        <f t="shared" si="2"/>
        <v>0</v>
      </c>
      <c r="H31" s="8">
        <f t="shared" ref="H31:AL31" si="33">G31*0.92</f>
        <v>0</v>
      </c>
      <c r="I31" s="8">
        <f t="shared" si="33"/>
        <v>0</v>
      </c>
      <c r="J31" s="8">
        <f t="shared" si="33"/>
        <v>0</v>
      </c>
      <c r="K31" s="8">
        <f t="shared" si="33"/>
        <v>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3"/>
        <v>0</v>
      </c>
      <c r="P31" s="8">
        <f t="shared" si="33"/>
        <v>0</v>
      </c>
      <c r="Q31" s="8">
        <f t="shared" si="33"/>
        <v>0</v>
      </c>
      <c r="R31" s="8">
        <f t="shared" si="33"/>
        <v>0</v>
      </c>
      <c r="S31" s="8">
        <f t="shared" si="33"/>
        <v>0</v>
      </c>
      <c r="T31" s="8">
        <f t="shared" si="33"/>
        <v>0</v>
      </c>
      <c r="U31" s="8">
        <f t="shared" si="33"/>
        <v>0</v>
      </c>
      <c r="V31" s="8">
        <f t="shared" si="33"/>
        <v>0</v>
      </c>
      <c r="W31" s="8">
        <f t="shared" si="33"/>
        <v>0</v>
      </c>
      <c r="X31" s="8">
        <f t="shared" si="33"/>
        <v>0</v>
      </c>
      <c r="Y31" s="8">
        <f t="shared" si="33"/>
        <v>0</v>
      </c>
      <c r="Z31" s="8">
        <f t="shared" si="33"/>
        <v>0</v>
      </c>
      <c r="AA31" s="8">
        <f t="shared" si="33"/>
        <v>0</v>
      </c>
      <c r="AB31" s="8">
        <f t="shared" si="33"/>
        <v>0</v>
      </c>
      <c r="AC31" s="8">
        <f t="shared" si="33"/>
        <v>0</v>
      </c>
      <c r="AD31" s="8">
        <f t="shared" si="33"/>
        <v>0</v>
      </c>
      <c r="AE31" s="8">
        <f t="shared" si="33"/>
        <v>0</v>
      </c>
      <c r="AF31" s="8">
        <f t="shared" si="33"/>
        <v>0</v>
      </c>
      <c r="AG31" s="8">
        <f t="shared" si="33"/>
        <v>0</v>
      </c>
      <c r="AH31" s="8">
        <f t="shared" si="33"/>
        <v>0</v>
      </c>
      <c r="AI31" s="8">
        <f t="shared" si="33"/>
        <v>0</v>
      </c>
      <c r="AJ31" s="8">
        <f t="shared" si="33"/>
        <v>0</v>
      </c>
      <c r="AK31" s="8">
        <f t="shared" si="33"/>
        <v>0</v>
      </c>
      <c r="AL31" s="8">
        <f t="shared" si="33"/>
        <v>0</v>
      </c>
      <c r="AM31" s="10">
        <f t="shared" si="4"/>
        <v>0</v>
      </c>
      <c r="AN31" s="10">
        <f t="shared" si="5"/>
        <v>13201.35</v>
      </c>
      <c r="AO31" s="10">
        <f t="shared" si="6"/>
        <v>13201.35</v>
      </c>
    </row>
    <row r="32">
      <c r="A32" s="5" t="s">
        <v>28</v>
      </c>
      <c r="B32" s="5" t="s">
        <v>37</v>
      </c>
      <c r="C32" s="5" t="s">
        <v>38</v>
      </c>
      <c r="D32" s="112">
        <v>4.3398410276</v>
      </c>
      <c r="E32" s="7">
        <v>0.0</v>
      </c>
      <c r="F32" s="7">
        <v>13049.17</v>
      </c>
      <c r="G32" s="10">
        <f t="shared" si="2"/>
        <v>0</v>
      </c>
      <c r="H32" s="8">
        <f t="shared" ref="H32:AL32" si="34">G32*0.92</f>
        <v>0</v>
      </c>
      <c r="I32" s="8">
        <f t="shared" si="34"/>
        <v>0</v>
      </c>
      <c r="J32" s="8">
        <f t="shared" si="34"/>
        <v>0</v>
      </c>
      <c r="K32" s="8">
        <f t="shared" si="34"/>
        <v>0</v>
      </c>
      <c r="L32" s="8">
        <f t="shared" si="34"/>
        <v>0</v>
      </c>
      <c r="M32" s="8">
        <f t="shared" si="34"/>
        <v>0</v>
      </c>
      <c r="N32" s="8">
        <f t="shared" si="34"/>
        <v>0</v>
      </c>
      <c r="O32" s="8">
        <f t="shared" si="34"/>
        <v>0</v>
      </c>
      <c r="P32" s="8">
        <f t="shared" si="34"/>
        <v>0</v>
      </c>
      <c r="Q32" s="8">
        <f t="shared" si="34"/>
        <v>0</v>
      </c>
      <c r="R32" s="8">
        <f t="shared" si="34"/>
        <v>0</v>
      </c>
      <c r="S32" s="8">
        <f t="shared" si="34"/>
        <v>0</v>
      </c>
      <c r="T32" s="8">
        <f t="shared" si="34"/>
        <v>0</v>
      </c>
      <c r="U32" s="8">
        <f t="shared" si="34"/>
        <v>0</v>
      </c>
      <c r="V32" s="8">
        <f t="shared" si="34"/>
        <v>0</v>
      </c>
      <c r="W32" s="8">
        <f t="shared" si="34"/>
        <v>0</v>
      </c>
      <c r="X32" s="8">
        <f t="shared" si="34"/>
        <v>0</v>
      </c>
      <c r="Y32" s="8">
        <f t="shared" si="34"/>
        <v>0</v>
      </c>
      <c r="Z32" s="8">
        <f t="shared" si="34"/>
        <v>0</v>
      </c>
      <c r="AA32" s="8">
        <f t="shared" si="34"/>
        <v>0</v>
      </c>
      <c r="AB32" s="8">
        <f t="shared" si="34"/>
        <v>0</v>
      </c>
      <c r="AC32" s="8">
        <f t="shared" si="34"/>
        <v>0</v>
      </c>
      <c r="AD32" s="8">
        <f t="shared" si="34"/>
        <v>0</v>
      </c>
      <c r="AE32" s="8">
        <f t="shared" si="34"/>
        <v>0</v>
      </c>
      <c r="AF32" s="8">
        <f t="shared" si="34"/>
        <v>0</v>
      </c>
      <c r="AG32" s="8">
        <f t="shared" si="34"/>
        <v>0</v>
      </c>
      <c r="AH32" s="8">
        <f t="shared" si="34"/>
        <v>0</v>
      </c>
      <c r="AI32" s="8">
        <f t="shared" si="34"/>
        <v>0</v>
      </c>
      <c r="AJ32" s="8">
        <f t="shared" si="34"/>
        <v>0</v>
      </c>
      <c r="AK32" s="8">
        <f t="shared" si="34"/>
        <v>0</v>
      </c>
      <c r="AL32" s="8">
        <f t="shared" si="34"/>
        <v>0</v>
      </c>
      <c r="AM32" s="10">
        <f t="shared" si="4"/>
        <v>0</v>
      </c>
      <c r="AN32" s="10">
        <f t="shared" si="5"/>
        <v>13049.17</v>
      </c>
      <c r="AO32" s="10">
        <f t="shared" si="6"/>
        <v>13049.17</v>
      </c>
    </row>
    <row r="33">
      <c r="A33" s="5"/>
      <c r="B33" s="5" t="s">
        <v>195</v>
      </c>
      <c r="C33" s="5" t="s">
        <v>188</v>
      </c>
      <c r="D33" s="112">
        <v>4.649714459398611</v>
      </c>
      <c r="E33" s="7">
        <v>109.2011</v>
      </c>
      <c r="F33" s="7">
        <v>14978.87</v>
      </c>
      <c r="G33" s="10">
        <f t="shared" si="2"/>
        <v>109.2011</v>
      </c>
      <c r="H33" s="8">
        <f t="shared" ref="H33:AL33" si="35">G33*0.92</f>
        <v>100.465012</v>
      </c>
      <c r="I33" s="8">
        <f t="shared" si="35"/>
        <v>92.42781104</v>
      </c>
      <c r="J33" s="8">
        <f t="shared" si="35"/>
        <v>85.03358616</v>
      </c>
      <c r="K33" s="8">
        <f t="shared" si="35"/>
        <v>78.23089926</v>
      </c>
      <c r="L33" s="8">
        <f t="shared" si="35"/>
        <v>71.97242732</v>
      </c>
      <c r="M33" s="8">
        <f t="shared" si="35"/>
        <v>66.21463314</v>
      </c>
      <c r="N33" s="8">
        <f t="shared" si="35"/>
        <v>60.91746249</v>
      </c>
      <c r="O33" s="8">
        <f t="shared" si="35"/>
        <v>56.04406549</v>
      </c>
      <c r="P33" s="8">
        <f t="shared" si="35"/>
        <v>51.56054025</v>
      </c>
      <c r="Q33" s="8">
        <f t="shared" si="35"/>
        <v>47.43569703</v>
      </c>
      <c r="R33" s="8">
        <f t="shared" si="35"/>
        <v>43.64084127</v>
      </c>
      <c r="S33" s="8">
        <f t="shared" si="35"/>
        <v>40.14957396</v>
      </c>
      <c r="T33" s="8">
        <f t="shared" si="35"/>
        <v>36.93760805</v>
      </c>
      <c r="U33" s="8">
        <f t="shared" si="35"/>
        <v>33.9825994</v>
      </c>
      <c r="V33" s="8">
        <f t="shared" si="35"/>
        <v>31.26399145</v>
      </c>
      <c r="W33" s="8">
        <f t="shared" si="35"/>
        <v>28.76287214</v>
      </c>
      <c r="X33" s="8">
        <f t="shared" si="35"/>
        <v>26.46184236</v>
      </c>
      <c r="Y33" s="8">
        <f t="shared" si="35"/>
        <v>24.34489498</v>
      </c>
      <c r="Z33" s="8">
        <f t="shared" si="35"/>
        <v>22.39730338</v>
      </c>
      <c r="AA33" s="8">
        <f t="shared" si="35"/>
        <v>20.60551911</v>
      </c>
      <c r="AB33" s="8">
        <f t="shared" si="35"/>
        <v>18.95707758</v>
      </c>
      <c r="AC33" s="8">
        <f t="shared" si="35"/>
        <v>17.44051137</v>
      </c>
      <c r="AD33" s="8">
        <f t="shared" si="35"/>
        <v>16.04527046</v>
      </c>
      <c r="AE33" s="8">
        <f t="shared" si="35"/>
        <v>14.76164883</v>
      </c>
      <c r="AF33" s="8">
        <f t="shared" si="35"/>
        <v>13.58071692</v>
      </c>
      <c r="AG33" s="8">
        <f t="shared" si="35"/>
        <v>12.49425957</v>
      </c>
      <c r="AH33" s="8">
        <f t="shared" si="35"/>
        <v>11.4947188</v>
      </c>
      <c r="AI33" s="8">
        <f t="shared" si="35"/>
        <v>10.5751413</v>
      </c>
      <c r="AJ33" s="8">
        <f t="shared" si="35"/>
        <v>9.729129993</v>
      </c>
      <c r="AK33" s="8">
        <f t="shared" si="35"/>
        <v>8.950799593</v>
      </c>
      <c r="AL33" s="8">
        <f t="shared" si="35"/>
        <v>8.234735626</v>
      </c>
      <c r="AM33" s="10">
        <f t="shared" si="4"/>
        <v>1270.31429</v>
      </c>
      <c r="AN33" s="10">
        <f t="shared" si="5"/>
        <v>14978.87</v>
      </c>
      <c r="AO33" s="10">
        <f t="shared" si="6"/>
        <v>13708.55571</v>
      </c>
    </row>
    <row r="34">
      <c r="A34" s="5"/>
      <c r="B34" s="5" t="s">
        <v>166</v>
      </c>
      <c r="C34" s="5" t="s">
        <v>162</v>
      </c>
      <c r="D34" s="112">
        <v>5.199312831838382</v>
      </c>
      <c r="E34" s="7">
        <v>289.4346</v>
      </c>
      <c r="F34" s="7">
        <v>18625.9</v>
      </c>
      <c r="G34" s="10">
        <f t="shared" si="2"/>
        <v>289.4346</v>
      </c>
      <c r="H34" s="8">
        <f t="shared" ref="H34:AL34" si="36">G34*0.92</f>
        <v>266.279832</v>
      </c>
      <c r="I34" s="8">
        <f t="shared" si="36"/>
        <v>244.9774454</v>
      </c>
      <c r="J34" s="8">
        <f t="shared" si="36"/>
        <v>225.3792498</v>
      </c>
      <c r="K34" s="8">
        <f t="shared" si="36"/>
        <v>207.3489098</v>
      </c>
      <c r="L34" s="8">
        <f t="shared" si="36"/>
        <v>190.760997</v>
      </c>
      <c r="M34" s="8">
        <f t="shared" si="36"/>
        <v>175.5001173</v>
      </c>
      <c r="N34" s="8">
        <f t="shared" si="36"/>
        <v>161.4601079</v>
      </c>
      <c r="O34" s="8">
        <f t="shared" si="36"/>
        <v>148.5432993</v>
      </c>
      <c r="P34" s="8">
        <f t="shared" si="36"/>
        <v>136.6598353</v>
      </c>
      <c r="Q34" s="8">
        <f t="shared" si="36"/>
        <v>125.7270485</v>
      </c>
      <c r="R34" s="8">
        <f t="shared" si="36"/>
        <v>115.6688846</v>
      </c>
      <c r="S34" s="8">
        <f t="shared" si="36"/>
        <v>106.4153738</v>
      </c>
      <c r="T34" s="8">
        <f t="shared" si="36"/>
        <v>97.90214394</v>
      </c>
      <c r="U34" s="8">
        <f t="shared" si="36"/>
        <v>90.06997242</v>
      </c>
      <c r="V34" s="8">
        <f t="shared" si="36"/>
        <v>82.86437463</v>
      </c>
      <c r="W34" s="8">
        <f t="shared" si="36"/>
        <v>76.23522466</v>
      </c>
      <c r="X34" s="8">
        <f t="shared" si="36"/>
        <v>70.13640669</v>
      </c>
      <c r="Y34" s="8">
        <f t="shared" si="36"/>
        <v>64.52549415</v>
      </c>
      <c r="Z34" s="8">
        <f t="shared" si="36"/>
        <v>59.36345462</v>
      </c>
      <c r="AA34" s="8">
        <f t="shared" si="36"/>
        <v>54.61437825</v>
      </c>
      <c r="AB34" s="8">
        <f t="shared" si="36"/>
        <v>50.24522799</v>
      </c>
      <c r="AC34" s="8">
        <f t="shared" si="36"/>
        <v>46.22560975</v>
      </c>
      <c r="AD34" s="8">
        <f t="shared" si="36"/>
        <v>42.52756097</v>
      </c>
      <c r="AE34" s="8">
        <f t="shared" si="36"/>
        <v>39.12535609</v>
      </c>
      <c r="AF34" s="8">
        <f t="shared" si="36"/>
        <v>35.9953276</v>
      </c>
      <c r="AG34" s="8">
        <f t="shared" si="36"/>
        <v>33.1157014</v>
      </c>
      <c r="AH34" s="8">
        <f t="shared" si="36"/>
        <v>30.46644528</v>
      </c>
      <c r="AI34" s="8">
        <f t="shared" si="36"/>
        <v>28.02912966</v>
      </c>
      <c r="AJ34" s="8">
        <f t="shared" si="36"/>
        <v>25.78679929</v>
      </c>
      <c r="AK34" s="8">
        <f t="shared" si="36"/>
        <v>23.72385535</v>
      </c>
      <c r="AL34" s="8">
        <f t="shared" si="36"/>
        <v>21.82594692</v>
      </c>
      <c r="AM34" s="10">
        <f t="shared" si="4"/>
        <v>3366.93411</v>
      </c>
      <c r="AN34" s="10">
        <f t="shared" si="5"/>
        <v>18625.9</v>
      </c>
      <c r="AO34" s="10">
        <f t="shared" si="6"/>
        <v>15258.96589</v>
      </c>
    </row>
    <row r="35">
      <c r="A35" s="5"/>
      <c r="B35" s="5" t="s">
        <v>18</v>
      </c>
      <c r="C35" s="5" t="s">
        <v>19</v>
      </c>
      <c r="D35" s="112">
        <v>6.440382519584</v>
      </c>
      <c r="E35" s="7">
        <v>272.2856</v>
      </c>
      <c r="F35" s="7">
        <v>18255.85</v>
      </c>
      <c r="G35" s="10">
        <f t="shared" si="2"/>
        <v>272.2856</v>
      </c>
      <c r="H35" s="8">
        <f t="shared" ref="H35:AL35" si="37">G35*0.92</f>
        <v>250.502752</v>
      </c>
      <c r="I35" s="8">
        <f t="shared" si="37"/>
        <v>230.4625318</v>
      </c>
      <c r="J35" s="8">
        <f t="shared" si="37"/>
        <v>212.0255293</v>
      </c>
      <c r="K35" s="8">
        <f t="shared" si="37"/>
        <v>195.0634869</v>
      </c>
      <c r="L35" s="8">
        <f t="shared" si="37"/>
        <v>179.458408</v>
      </c>
      <c r="M35" s="8">
        <f t="shared" si="37"/>
        <v>165.1017354</v>
      </c>
      <c r="N35" s="8">
        <f t="shared" si="37"/>
        <v>151.8935965</v>
      </c>
      <c r="O35" s="8">
        <f t="shared" si="37"/>
        <v>139.7421088</v>
      </c>
      <c r="P35" s="8">
        <f t="shared" si="37"/>
        <v>128.5627401</v>
      </c>
      <c r="Q35" s="8">
        <f t="shared" si="37"/>
        <v>118.2777209</v>
      </c>
      <c r="R35" s="8">
        <f t="shared" si="37"/>
        <v>108.8155032</v>
      </c>
      <c r="S35" s="8">
        <f t="shared" si="37"/>
        <v>100.110263</v>
      </c>
      <c r="T35" s="8">
        <f t="shared" si="37"/>
        <v>92.10144193</v>
      </c>
      <c r="U35" s="8">
        <f t="shared" si="37"/>
        <v>84.73332657</v>
      </c>
      <c r="V35" s="8">
        <f t="shared" si="37"/>
        <v>77.95466045</v>
      </c>
      <c r="W35" s="8">
        <f t="shared" si="37"/>
        <v>71.71828761</v>
      </c>
      <c r="X35" s="8">
        <f t="shared" si="37"/>
        <v>65.9808246</v>
      </c>
      <c r="Y35" s="8">
        <f t="shared" si="37"/>
        <v>60.70235863</v>
      </c>
      <c r="Z35" s="8">
        <f t="shared" si="37"/>
        <v>55.84616994</v>
      </c>
      <c r="AA35" s="8">
        <f t="shared" si="37"/>
        <v>51.37847635</v>
      </c>
      <c r="AB35" s="8">
        <f t="shared" si="37"/>
        <v>47.26819824</v>
      </c>
      <c r="AC35" s="8">
        <f t="shared" si="37"/>
        <v>43.48674238</v>
      </c>
      <c r="AD35" s="8">
        <f t="shared" si="37"/>
        <v>40.00780299</v>
      </c>
      <c r="AE35" s="8">
        <f t="shared" si="37"/>
        <v>36.80717875</v>
      </c>
      <c r="AF35" s="8">
        <f t="shared" si="37"/>
        <v>33.86260445</v>
      </c>
      <c r="AG35" s="8">
        <f t="shared" si="37"/>
        <v>31.15359609</v>
      </c>
      <c r="AH35" s="8">
        <f t="shared" si="37"/>
        <v>28.66130841</v>
      </c>
      <c r="AI35" s="8">
        <f t="shared" si="37"/>
        <v>26.36840373</v>
      </c>
      <c r="AJ35" s="8">
        <f t="shared" si="37"/>
        <v>24.25893144</v>
      </c>
      <c r="AK35" s="8">
        <f t="shared" si="37"/>
        <v>22.31821692</v>
      </c>
      <c r="AL35" s="8">
        <f t="shared" si="37"/>
        <v>20.53275957</v>
      </c>
      <c r="AM35" s="10">
        <f t="shared" si="4"/>
        <v>3167.443265</v>
      </c>
      <c r="AN35" s="10">
        <f t="shared" si="5"/>
        <v>18255.85</v>
      </c>
      <c r="AO35" s="10">
        <f t="shared" si="6"/>
        <v>15088.40674</v>
      </c>
    </row>
    <row r="36">
      <c r="A36" s="5" t="s">
        <v>28</v>
      </c>
      <c r="B36" s="5" t="s">
        <v>152</v>
      </c>
      <c r="C36" s="5" t="s">
        <v>149</v>
      </c>
      <c r="D36" s="112">
        <v>3.3949753195368304</v>
      </c>
      <c r="E36" s="7">
        <v>0.0</v>
      </c>
      <c r="F36" s="7">
        <v>12523.58</v>
      </c>
      <c r="G36" s="10">
        <f t="shared" si="2"/>
        <v>0</v>
      </c>
      <c r="H36" s="8">
        <f t="shared" ref="H36:AL36" si="38">G36*0.92</f>
        <v>0</v>
      </c>
      <c r="I36" s="8">
        <f t="shared" si="38"/>
        <v>0</v>
      </c>
      <c r="J36" s="8">
        <f t="shared" si="38"/>
        <v>0</v>
      </c>
      <c r="K36" s="8">
        <f t="shared" si="38"/>
        <v>0</v>
      </c>
      <c r="L36" s="8">
        <f t="shared" si="38"/>
        <v>0</v>
      </c>
      <c r="M36" s="8">
        <f t="shared" si="38"/>
        <v>0</v>
      </c>
      <c r="N36" s="8">
        <f t="shared" si="38"/>
        <v>0</v>
      </c>
      <c r="O36" s="8">
        <f t="shared" si="38"/>
        <v>0</v>
      </c>
      <c r="P36" s="8">
        <f t="shared" si="38"/>
        <v>0</v>
      </c>
      <c r="Q36" s="8">
        <f t="shared" si="38"/>
        <v>0</v>
      </c>
      <c r="R36" s="8">
        <f t="shared" si="38"/>
        <v>0</v>
      </c>
      <c r="S36" s="8">
        <f t="shared" si="38"/>
        <v>0</v>
      </c>
      <c r="T36" s="8">
        <f t="shared" si="38"/>
        <v>0</v>
      </c>
      <c r="U36" s="8">
        <f t="shared" si="38"/>
        <v>0</v>
      </c>
      <c r="V36" s="8">
        <f t="shared" si="38"/>
        <v>0</v>
      </c>
      <c r="W36" s="8">
        <f t="shared" si="38"/>
        <v>0</v>
      </c>
      <c r="X36" s="8">
        <f t="shared" si="38"/>
        <v>0</v>
      </c>
      <c r="Y36" s="8">
        <f t="shared" si="38"/>
        <v>0</v>
      </c>
      <c r="Z36" s="8">
        <f t="shared" si="38"/>
        <v>0</v>
      </c>
      <c r="AA36" s="8">
        <f t="shared" si="38"/>
        <v>0</v>
      </c>
      <c r="AB36" s="8">
        <f t="shared" si="38"/>
        <v>0</v>
      </c>
      <c r="AC36" s="8">
        <f t="shared" si="38"/>
        <v>0</v>
      </c>
      <c r="AD36" s="8">
        <f t="shared" si="38"/>
        <v>0</v>
      </c>
      <c r="AE36" s="8">
        <f t="shared" si="38"/>
        <v>0</v>
      </c>
      <c r="AF36" s="8">
        <f t="shared" si="38"/>
        <v>0</v>
      </c>
      <c r="AG36" s="8">
        <f t="shared" si="38"/>
        <v>0</v>
      </c>
      <c r="AH36" s="8">
        <f t="shared" si="38"/>
        <v>0</v>
      </c>
      <c r="AI36" s="8">
        <f t="shared" si="38"/>
        <v>0</v>
      </c>
      <c r="AJ36" s="8">
        <f t="shared" si="38"/>
        <v>0</v>
      </c>
      <c r="AK36" s="8">
        <f t="shared" si="38"/>
        <v>0</v>
      </c>
      <c r="AL36" s="8">
        <f t="shared" si="38"/>
        <v>0</v>
      </c>
      <c r="AM36" s="10">
        <f t="shared" si="4"/>
        <v>0</v>
      </c>
      <c r="AN36" s="10">
        <f t="shared" si="5"/>
        <v>12523.58</v>
      </c>
      <c r="AO36" s="10">
        <f t="shared" si="6"/>
        <v>12523.58</v>
      </c>
    </row>
    <row r="37">
      <c r="A37" s="5"/>
      <c r="B37" s="5" t="s">
        <v>120</v>
      </c>
      <c r="C37" s="5" t="s">
        <v>121</v>
      </c>
      <c r="D37" s="112">
        <v>5.08616126130123</v>
      </c>
      <c r="E37" s="7">
        <v>132.2491</v>
      </c>
      <c r="F37" s="7">
        <v>14699.63</v>
      </c>
      <c r="G37" s="10">
        <f t="shared" si="2"/>
        <v>132.2491</v>
      </c>
      <c r="H37" s="8">
        <f t="shared" ref="H37:AL37" si="39">G37*0.92</f>
        <v>121.669172</v>
      </c>
      <c r="I37" s="8">
        <f t="shared" si="39"/>
        <v>111.9356382</v>
      </c>
      <c r="J37" s="8">
        <f t="shared" si="39"/>
        <v>102.9807872</v>
      </c>
      <c r="K37" s="8">
        <f t="shared" si="39"/>
        <v>94.74232421</v>
      </c>
      <c r="L37" s="8">
        <f t="shared" si="39"/>
        <v>87.16293827</v>
      </c>
      <c r="M37" s="8">
        <f t="shared" si="39"/>
        <v>80.18990321</v>
      </c>
      <c r="N37" s="8">
        <f t="shared" si="39"/>
        <v>73.77471095</v>
      </c>
      <c r="O37" s="8">
        <f t="shared" si="39"/>
        <v>67.87273408</v>
      </c>
      <c r="P37" s="8">
        <f t="shared" si="39"/>
        <v>62.44291535</v>
      </c>
      <c r="Q37" s="8">
        <f t="shared" si="39"/>
        <v>57.44748212</v>
      </c>
      <c r="R37" s="8">
        <f t="shared" si="39"/>
        <v>52.85168355</v>
      </c>
      <c r="S37" s="8">
        <f t="shared" si="39"/>
        <v>48.62354887</v>
      </c>
      <c r="T37" s="8">
        <f t="shared" si="39"/>
        <v>44.73366496</v>
      </c>
      <c r="U37" s="8">
        <f t="shared" si="39"/>
        <v>41.15497176</v>
      </c>
      <c r="V37" s="8">
        <f t="shared" si="39"/>
        <v>37.86257402</v>
      </c>
      <c r="W37" s="8">
        <f t="shared" si="39"/>
        <v>34.8335681</v>
      </c>
      <c r="X37" s="8">
        <f t="shared" si="39"/>
        <v>32.04688265</v>
      </c>
      <c r="Y37" s="8">
        <f t="shared" si="39"/>
        <v>29.48313204</v>
      </c>
      <c r="Z37" s="8">
        <f t="shared" si="39"/>
        <v>27.12448148</v>
      </c>
      <c r="AA37" s="8">
        <f t="shared" si="39"/>
        <v>24.95452296</v>
      </c>
      <c r="AB37" s="8">
        <f t="shared" si="39"/>
        <v>22.95816112</v>
      </c>
      <c r="AC37" s="8">
        <f t="shared" si="39"/>
        <v>21.12150823</v>
      </c>
      <c r="AD37" s="8">
        <f t="shared" si="39"/>
        <v>19.43178757</v>
      </c>
      <c r="AE37" s="8">
        <f t="shared" si="39"/>
        <v>17.87724457</v>
      </c>
      <c r="AF37" s="8">
        <f t="shared" si="39"/>
        <v>16.447065</v>
      </c>
      <c r="AG37" s="8">
        <f t="shared" si="39"/>
        <v>15.1312998</v>
      </c>
      <c r="AH37" s="8">
        <f t="shared" si="39"/>
        <v>13.92079582</v>
      </c>
      <c r="AI37" s="8">
        <f t="shared" si="39"/>
        <v>12.80713215</v>
      </c>
      <c r="AJ37" s="8">
        <f t="shared" si="39"/>
        <v>11.78256158</v>
      </c>
      <c r="AK37" s="8">
        <f t="shared" si="39"/>
        <v>10.83995665</v>
      </c>
      <c r="AL37" s="8">
        <f t="shared" si="39"/>
        <v>9.972760121</v>
      </c>
      <c r="AM37" s="10">
        <f t="shared" si="4"/>
        <v>1538.427009</v>
      </c>
      <c r="AN37" s="10">
        <f t="shared" si="5"/>
        <v>14699.63</v>
      </c>
      <c r="AO37" s="10">
        <f t="shared" si="6"/>
        <v>13161.20299</v>
      </c>
    </row>
    <row r="38">
      <c r="A38" s="5"/>
      <c r="B38" s="5" t="s">
        <v>227</v>
      </c>
      <c r="C38" s="5" t="s">
        <v>220</v>
      </c>
      <c r="D38" s="112">
        <v>5.061653121234896</v>
      </c>
      <c r="E38" s="7">
        <v>286.7542</v>
      </c>
      <c r="F38" s="7">
        <v>17404.45</v>
      </c>
      <c r="G38" s="10">
        <f t="shared" si="2"/>
        <v>286.7542</v>
      </c>
      <c r="H38" s="8">
        <f t="shared" ref="H38:AL38" si="40">G38*0.92</f>
        <v>263.813864</v>
      </c>
      <c r="I38" s="8">
        <f t="shared" si="40"/>
        <v>242.7087549</v>
      </c>
      <c r="J38" s="8">
        <f t="shared" si="40"/>
        <v>223.2920545</v>
      </c>
      <c r="K38" s="8">
        <f t="shared" si="40"/>
        <v>205.4286901</v>
      </c>
      <c r="L38" s="8">
        <f t="shared" si="40"/>
        <v>188.9943949</v>
      </c>
      <c r="M38" s="8">
        <f t="shared" si="40"/>
        <v>173.8748433</v>
      </c>
      <c r="N38" s="8">
        <f t="shared" si="40"/>
        <v>159.9648559</v>
      </c>
      <c r="O38" s="8">
        <f t="shared" si="40"/>
        <v>147.1676674</v>
      </c>
      <c r="P38" s="8">
        <f t="shared" si="40"/>
        <v>135.394254</v>
      </c>
      <c r="Q38" s="8">
        <f t="shared" si="40"/>
        <v>124.5627137</v>
      </c>
      <c r="R38" s="8">
        <f t="shared" si="40"/>
        <v>114.5976966</v>
      </c>
      <c r="S38" s="8">
        <f t="shared" si="40"/>
        <v>105.4298809</v>
      </c>
      <c r="T38" s="8">
        <f t="shared" si="40"/>
        <v>96.99549039</v>
      </c>
      <c r="U38" s="8">
        <f t="shared" si="40"/>
        <v>89.23585116</v>
      </c>
      <c r="V38" s="8">
        <f t="shared" si="40"/>
        <v>82.09698307</v>
      </c>
      <c r="W38" s="8">
        <f t="shared" si="40"/>
        <v>75.52922442</v>
      </c>
      <c r="X38" s="8">
        <f t="shared" si="40"/>
        <v>69.48688647</v>
      </c>
      <c r="Y38" s="8">
        <f t="shared" si="40"/>
        <v>63.92793555</v>
      </c>
      <c r="Z38" s="8">
        <f t="shared" si="40"/>
        <v>58.81370071</v>
      </c>
      <c r="AA38" s="8">
        <f t="shared" si="40"/>
        <v>54.10860465</v>
      </c>
      <c r="AB38" s="8">
        <f t="shared" si="40"/>
        <v>49.77991628</v>
      </c>
      <c r="AC38" s="8">
        <f t="shared" si="40"/>
        <v>45.79752298</v>
      </c>
      <c r="AD38" s="8">
        <f t="shared" si="40"/>
        <v>42.13372114</v>
      </c>
      <c r="AE38" s="8">
        <f t="shared" si="40"/>
        <v>38.76302345</v>
      </c>
      <c r="AF38" s="8">
        <f t="shared" si="40"/>
        <v>35.66198157</v>
      </c>
      <c r="AG38" s="8">
        <f t="shared" si="40"/>
        <v>32.80902304</v>
      </c>
      <c r="AH38" s="8">
        <f t="shared" si="40"/>
        <v>30.1843012</v>
      </c>
      <c r="AI38" s="8">
        <f t="shared" si="40"/>
        <v>27.76955711</v>
      </c>
      <c r="AJ38" s="8">
        <f t="shared" si="40"/>
        <v>25.54799254</v>
      </c>
      <c r="AK38" s="8">
        <f t="shared" si="40"/>
        <v>23.50415313</v>
      </c>
      <c r="AL38" s="8">
        <f t="shared" si="40"/>
        <v>21.62382088</v>
      </c>
      <c r="AM38" s="10">
        <f t="shared" si="4"/>
        <v>3335.75356</v>
      </c>
      <c r="AN38" s="10">
        <f t="shared" si="5"/>
        <v>17404.45</v>
      </c>
      <c r="AO38" s="10">
        <f t="shared" si="6"/>
        <v>14068.69644</v>
      </c>
    </row>
    <row r="39">
      <c r="A39" s="5" t="s">
        <v>28</v>
      </c>
      <c r="B39" s="5" t="s">
        <v>153</v>
      </c>
      <c r="C39" s="5" t="s">
        <v>149</v>
      </c>
      <c r="D39" s="112">
        <v>3.0940951084095216</v>
      </c>
      <c r="E39" s="7">
        <v>0.0</v>
      </c>
      <c r="F39" s="7">
        <v>11247.48</v>
      </c>
      <c r="G39" s="10">
        <f t="shared" si="2"/>
        <v>0</v>
      </c>
      <c r="H39" s="8">
        <f t="shared" ref="H39:AL39" si="41">G39*0.92</f>
        <v>0</v>
      </c>
      <c r="I39" s="8">
        <f t="shared" si="41"/>
        <v>0</v>
      </c>
      <c r="J39" s="8">
        <f t="shared" si="41"/>
        <v>0</v>
      </c>
      <c r="K39" s="8">
        <f t="shared" si="41"/>
        <v>0</v>
      </c>
      <c r="L39" s="8">
        <f t="shared" si="41"/>
        <v>0</v>
      </c>
      <c r="M39" s="8">
        <f t="shared" si="41"/>
        <v>0</v>
      </c>
      <c r="N39" s="8">
        <f t="shared" si="41"/>
        <v>0</v>
      </c>
      <c r="O39" s="8">
        <f t="shared" si="41"/>
        <v>0</v>
      </c>
      <c r="P39" s="8">
        <f t="shared" si="41"/>
        <v>0</v>
      </c>
      <c r="Q39" s="8">
        <f t="shared" si="41"/>
        <v>0</v>
      </c>
      <c r="R39" s="8">
        <f t="shared" si="41"/>
        <v>0</v>
      </c>
      <c r="S39" s="8">
        <f t="shared" si="41"/>
        <v>0</v>
      </c>
      <c r="T39" s="8">
        <f t="shared" si="41"/>
        <v>0</v>
      </c>
      <c r="U39" s="8">
        <f t="shared" si="41"/>
        <v>0</v>
      </c>
      <c r="V39" s="8">
        <f t="shared" si="41"/>
        <v>0</v>
      </c>
      <c r="W39" s="8">
        <f t="shared" si="41"/>
        <v>0</v>
      </c>
      <c r="X39" s="8">
        <f t="shared" si="41"/>
        <v>0</v>
      </c>
      <c r="Y39" s="8">
        <f t="shared" si="41"/>
        <v>0</v>
      </c>
      <c r="Z39" s="8">
        <f t="shared" si="41"/>
        <v>0</v>
      </c>
      <c r="AA39" s="8">
        <f t="shared" si="41"/>
        <v>0</v>
      </c>
      <c r="AB39" s="8">
        <f t="shared" si="41"/>
        <v>0</v>
      </c>
      <c r="AC39" s="8">
        <f t="shared" si="41"/>
        <v>0</v>
      </c>
      <c r="AD39" s="8">
        <f t="shared" si="41"/>
        <v>0</v>
      </c>
      <c r="AE39" s="8">
        <f t="shared" si="41"/>
        <v>0</v>
      </c>
      <c r="AF39" s="8">
        <f t="shared" si="41"/>
        <v>0</v>
      </c>
      <c r="AG39" s="8">
        <f t="shared" si="41"/>
        <v>0</v>
      </c>
      <c r="AH39" s="8">
        <f t="shared" si="41"/>
        <v>0</v>
      </c>
      <c r="AI39" s="8">
        <f t="shared" si="41"/>
        <v>0</v>
      </c>
      <c r="AJ39" s="8">
        <f t="shared" si="41"/>
        <v>0</v>
      </c>
      <c r="AK39" s="8">
        <f t="shared" si="41"/>
        <v>0</v>
      </c>
      <c r="AL39" s="8">
        <f t="shared" si="41"/>
        <v>0</v>
      </c>
      <c r="AM39" s="10">
        <f t="shared" si="4"/>
        <v>0</v>
      </c>
      <c r="AN39" s="10">
        <f t="shared" si="5"/>
        <v>11247.48</v>
      </c>
      <c r="AO39" s="10">
        <f t="shared" si="6"/>
        <v>11247.48</v>
      </c>
    </row>
    <row r="40">
      <c r="A40" s="5"/>
      <c r="B40" s="5" t="s">
        <v>89</v>
      </c>
      <c r="C40" s="5" t="s">
        <v>90</v>
      </c>
      <c r="D40" s="112">
        <v>7.7616094254400005</v>
      </c>
      <c r="E40" s="7">
        <v>530.708</v>
      </c>
      <c r="F40" s="7">
        <v>22061.58</v>
      </c>
      <c r="G40" s="10">
        <f t="shared" si="2"/>
        <v>530.708</v>
      </c>
      <c r="H40" s="8">
        <f t="shared" ref="H40:AL40" si="42">G40*0.92</f>
        <v>488.25136</v>
      </c>
      <c r="I40" s="8">
        <f t="shared" si="42"/>
        <v>449.1912512</v>
      </c>
      <c r="J40" s="8">
        <f t="shared" si="42"/>
        <v>413.2559511</v>
      </c>
      <c r="K40" s="8">
        <f t="shared" si="42"/>
        <v>380.195475</v>
      </c>
      <c r="L40" s="8">
        <f t="shared" si="42"/>
        <v>349.779837</v>
      </c>
      <c r="M40" s="8">
        <f t="shared" si="42"/>
        <v>321.7974501</v>
      </c>
      <c r="N40" s="8">
        <f t="shared" si="42"/>
        <v>296.053654</v>
      </c>
      <c r="O40" s="8">
        <f t="shared" si="42"/>
        <v>272.3693617</v>
      </c>
      <c r="P40" s="8">
        <f t="shared" si="42"/>
        <v>250.5798128</v>
      </c>
      <c r="Q40" s="8">
        <f t="shared" si="42"/>
        <v>230.5334278</v>
      </c>
      <c r="R40" s="8">
        <f t="shared" si="42"/>
        <v>212.0907535</v>
      </c>
      <c r="S40" s="8">
        <f t="shared" si="42"/>
        <v>195.1234933</v>
      </c>
      <c r="T40" s="8">
        <f t="shared" si="42"/>
        <v>179.5136138</v>
      </c>
      <c r="U40" s="8">
        <f t="shared" si="42"/>
        <v>165.1525247</v>
      </c>
      <c r="V40" s="8">
        <f t="shared" si="42"/>
        <v>151.9403227</v>
      </c>
      <c r="W40" s="8">
        <f t="shared" si="42"/>
        <v>139.7850969</v>
      </c>
      <c r="X40" s="8">
        <f t="shared" si="42"/>
        <v>128.6022891</v>
      </c>
      <c r="Y40" s="8">
        <f t="shared" si="42"/>
        <v>118.314106</v>
      </c>
      <c r="Z40" s="8">
        <f t="shared" si="42"/>
        <v>108.8489775</v>
      </c>
      <c r="AA40" s="8">
        <f t="shared" si="42"/>
        <v>100.1410593</v>
      </c>
      <c r="AB40" s="8">
        <f t="shared" si="42"/>
        <v>92.12977459</v>
      </c>
      <c r="AC40" s="8">
        <f t="shared" si="42"/>
        <v>84.75939262</v>
      </c>
      <c r="AD40" s="8">
        <f t="shared" si="42"/>
        <v>77.97864121</v>
      </c>
      <c r="AE40" s="8">
        <f t="shared" si="42"/>
        <v>71.74034991</v>
      </c>
      <c r="AF40" s="8">
        <f t="shared" si="42"/>
        <v>66.00112192</v>
      </c>
      <c r="AG40" s="8">
        <f t="shared" si="42"/>
        <v>60.72103217</v>
      </c>
      <c r="AH40" s="8">
        <f t="shared" si="42"/>
        <v>55.86334959</v>
      </c>
      <c r="AI40" s="8">
        <f t="shared" si="42"/>
        <v>51.39428163</v>
      </c>
      <c r="AJ40" s="8">
        <f t="shared" si="42"/>
        <v>47.2827391</v>
      </c>
      <c r="AK40" s="8">
        <f t="shared" si="42"/>
        <v>43.50011997</v>
      </c>
      <c r="AL40" s="8">
        <f t="shared" si="42"/>
        <v>40.02011037</v>
      </c>
      <c r="AM40" s="10">
        <f t="shared" si="4"/>
        <v>6173.618731</v>
      </c>
      <c r="AN40" s="10">
        <f t="shared" si="5"/>
        <v>22061.58</v>
      </c>
      <c r="AO40" s="10">
        <f t="shared" si="6"/>
        <v>15887.96127</v>
      </c>
    </row>
    <row r="41">
      <c r="A41" s="5"/>
      <c r="B41" s="5" t="s">
        <v>226</v>
      </c>
      <c r="C41" s="5" t="s">
        <v>220</v>
      </c>
      <c r="D41" s="112">
        <v>5.852116216215233</v>
      </c>
      <c r="E41" s="7">
        <v>413.8868</v>
      </c>
      <c r="F41" s="7">
        <v>19603.17</v>
      </c>
      <c r="G41" s="10">
        <f t="shared" si="2"/>
        <v>413.8868</v>
      </c>
      <c r="H41" s="8">
        <f t="shared" ref="H41:AL41" si="43">G41*0.92</f>
        <v>380.775856</v>
      </c>
      <c r="I41" s="8">
        <f t="shared" si="43"/>
        <v>350.3137875</v>
      </c>
      <c r="J41" s="8">
        <f t="shared" si="43"/>
        <v>322.2886845</v>
      </c>
      <c r="K41" s="8">
        <f t="shared" si="43"/>
        <v>296.5055898</v>
      </c>
      <c r="L41" s="8">
        <f t="shared" si="43"/>
        <v>272.7851426</v>
      </c>
      <c r="M41" s="8">
        <f t="shared" si="43"/>
        <v>250.9623312</v>
      </c>
      <c r="N41" s="8">
        <f t="shared" si="43"/>
        <v>230.8853447</v>
      </c>
      <c r="O41" s="8">
        <f t="shared" si="43"/>
        <v>212.4145171</v>
      </c>
      <c r="P41" s="8">
        <f t="shared" si="43"/>
        <v>195.4213557</v>
      </c>
      <c r="Q41" s="8">
        <f t="shared" si="43"/>
        <v>179.7876473</v>
      </c>
      <c r="R41" s="8">
        <f t="shared" si="43"/>
        <v>165.4046355</v>
      </c>
      <c r="S41" s="8">
        <f t="shared" si="43"/>
        <v>152.1722647</v>
      </c>
      <c r="T41" s="8">
        <f t="shared" si="43"/>
        <v>139.9984835</v>
      </c>
      <c r="U41" s="8">
        <f t="shared" si="43"/>
        <v>128.7986048</v>
      </c>
      <c r="V41" s="8">
        <f t="shared" si="43"/>
        <v>118.4947164</v>
      </c>
      <c r="W41" s="8">
        <f t="shared" si="43"/>
        <v>109.0151391</v>
      </c>
      <c r="X41" s="8">
        <f t="shared" si="43"/>
        <v>100.293928</v>
      </c>
      <c r="Y41" s="8">
        <f t="shared" si="43"/>
        <v>92.27041374</v>
      </c>
      <c r="Z41" s="8">
        <f t="shared" si="43"/>
        <v>84.88878064</v>
      </c>
      <c r="AA41" s="8">
        <f t="shared" si="43"/>
        <v>78.09767819</v>
      </c>
      <c r="AB41" s="8">
        <f t="shared" si="43"/>
        <v>71.84986393</v>
      </c>
      <c r="AC41" s="8">
        <f t="shared" si="43"/>
        <v>66.10187482</v>
      </c>
      <c r="AD41" s="8">
        <f t="shared" si="43"/>
        <v>60.81372483</v>
      </c>
      <c r="AE41" s="8">
        <f t="shared" si="43"/>
        <v>55.94862685</v>
      </c>
      <c r="AF41" s="8">
        <f t="shared" si="43"/>
        <v>51.4727367</v>
      </c>
      <c r="AG41" s="8">
        <f t="shared" si="43"/>
        <v>47.35491776</v>
      </c>
      <c r="AH41" s="8">
        <f t="shared" si="43"/>
        <v>43.56652434</v>
      </c>
      <c r="AI41" s="8">
        <f t="shared" si="43"/>
        <v>40.08120239</v>
      </c>
      <c r="AJ41" s="8">
        <f t="shared" si="43"/>
        <v>36.8747062</v>
      </c>
      <c r="AK41" s="8">
        <f t="shared" si="43"/>
        <v>33.92472971</v>
      </c>
      <c r="AL41" s="8">
        <f t="shared" si="43"/>
        <v>31.21075133</v>
      </c>
      <c r="AM41" s="10">
        <f t="shared" si="4"/>
        <v>4814.66136</v>
      </c>
      <c r="AN41" s="10">
        <f t="shared" si="5"/>
        <v>19603.17</v>
      </c>
      <c r="AO41" s="10">
        <f t="shared" si="6"/>
        <v>14788.50864</v>
      </c>
    </row>
    <row r="42">
      <c r="A42" s="5" t="s">
        <v>28</v>
      </c>
      <c r="B42" s="5" t="s">
        <v>93</v>
      </c>
      <c r="C42" s="5" t="s">
        <v>118</v>
      </c>
      <c r="D42" s="112">
        <v>3.59752295136</v>
      </c>
      <c r="E42" s="7">
        <v>0.0</v>
      </c>
      <c r="F42" s="7">
        <v>10860.65</v>
      </c>
      <c r="G42" s="10">
        <f t="shared" si="2"/>
        <v>0</v>
      </c>
      <c r="H42" s="8">
        <f t="shared" ref="H42:AL42" si="44">G42*0.92</f>
        <v>0</v>
      </c>
      <c r="I42" s="8">
        <f t="shared" si="44"/>
        <v>0</v>
      </c>
      <c r="J42" s="8">
        <f t="shared" si="44"/>
        <v>0</v>
      </c>
      <c r="K42" s="8">
        <f t="shared" si="44"/>
        <v>0</v>
      </c>
      <c r="L42" s="8">
        <f t="shared" si="44"/>
        <v>0</v>
      </c>
      <c r="M42" s="8">
        <f t="shared" si="44"/>
        <v>0</v>
      </c>
      <c r="N42" s="8">
        <f t="shared" si="44"/>
        <v>0</v>
      </c>
      <c r="O42" s="8">
        <f t="shared" si="44"/>
        <v>0</v>
      </c>
      <c r="P42" s="8">
        <f t="shared" si="44"/>
        <v>0</v>
      </c>
      <c r="Q42" s="8">
        <f t="shared" si="44"/>
        <v>0</v>
      </c>
      <c r="R42" s="8">
        <f t="shared" si="44"/>
        <v>0</v>
      </c>
      <c r="S42" s="8">
        <f t="shared" si="44"/>
        <v>0</v>
      </c>
      <c r="T42" s="8">
        <f t="shared" si="44"/>
        <v>0</v>
      </c>
      <c r="U42" s="8">
        <f t="shared" si="44"/>
        <v>0</v>
      </c>
      <c r="V42" s="8">
        <f t="shared" si="44"/>
        <v>0</v>
      </c>
      <c r="W42" s="8">
        <f t="shared" si="44"/>
        <v>0</v>
      </c>
      <c r="X42" s="8">
        <f t="shared" si="44"/>
        <v>0</v>
      </c>
      <c r="Y42" s="8">
        <f t="shared" si="44"/>
        <v>0</v>
      </c>
      <c r="Z42" s="8">
        <f t="shared" si="44"/>
        <v>0</v>
      </c>
      <c r="AA42" s="8">
        <f t="shared" si="44"/>
        <v>0</v>
      </c>
      <c r="AB42" s="8">
        <f t="shared" si="44"/>
        <v>0</v>
      </c>
      <c r="AC42" s="8">
        <f t="shared" si="44"/>
        <v>0</v>
      </c>
      <c r="AD42" s="8">
        <f t="shared" si="44"/>
        <v>0</v>
      </c>
      <c r="AE42" s="8">
        <f t="shared" si="44"/>
        <v>0</v>
      </c>
      <c r="AF42" s="8">
        <f t="shared" si="44"/>
        <v>0</v>
      </c>
      <c r="AG42" s="8">
        <f t="shared" si="44"/>
        <v>0</v>
      </c>
      <c r="AH42" s="8">
        <f t="shared" si="44"/>
        <v>0</v>
      </c>
      <c r="AI42" s="8">
        <f t="shared" si="44"/>
        <v>0</v>
      </c>
      <c r="AJ42" s="8">
        <f t="shared" si="44"/>
        <v>0</v>
      </c>
      <c r="AK42" s="8">
        <f t="shared" si="44"/>
        <v>0</v>
      </c>
      <c r="AL42" s="8">
        <f t="shared" si="44"/>
        <v>0</v>
      </c>
      <c r="AM42" s="10">
        <f t="shared" si="4"/>
        <v>0</v>
      </c>
      <c r="AN42" s="10">
        <f t="shared" si="5"/>
        <v>10860.65</v>
      </c>
      <c r="AO42" s="10">
        <f t="shared" si="6"/>
        <v>10860.65</v>
      </c>
    </row>
    <row r="43">
      <c r="A43" s="5"/>
      <c r="B43" s="5" t="s">
        <v>192</v>
      </c>
      <c r="C43" s="5" t="s">
        <v>188</v>
      </c>
      <c r="D43" s="112">
        <v>5.6950029434408265</v>
      </c>
      <c r="E43" s="7">
        <v>354.8863</v>
      </c>
      <c r="F43" s="7">
        <v>17475.26</v>
      </c>
      <c r="G43" s="10">
        <f t="shared" si="2"/>
        <v>354.8863</v>
      </c>
      <c r="H43" s="8">
        <f t="shared" ref="H43:AL43" si="45">G43*0.92</f>
        <v>326.495396</v>
      </c>
      <c r="I43" s="8">
        <f t="shared" si="45"/>
        <v>300.3757643</v>
      </c>
      <c r="J43" s="8">
        <f t="shared" si="45"/>
        <v>276.3457032</v>
      </c>
      <c r="K43" s="8">
        <f t="shared" si="45"/>
        <v>254.2380469</v>
      </c>
      <c r="L43" s="8">
        <f t="shared" si="45"/>
        <v>233.8990032</v>
      </c>
      <c r="M43" s="8">
        <f t="shared" si="45"/>
        <v>215.1870829</v>
      </c>
      <c r="N43" s="8">
        <f t="shared" si="45"/>
        <v>197.9721163</v>
      </c>
      <c r="O43" s="8">
        <f t="shared" si="45"/>
        <v>182.134347</v>
      </c>
      <c r="P43" s="8">
        <f t="shared" si="45"/>
        <v>167.5635992</v>
      </c>
      <c r="Q43" s="8">
        <f t="shared" si="45"/>
        <v>154.1585113</v>
      </c>
      <c r="R43" s="8">
        <f t="shared" si="45"/>
        <v>141.8258304</v>
      </c>
      <c r="S43" s="8">
        <f t="shared" si="45"/>
        <v>130.4797639</v>
      </c>
      <c r="T43" s="8">
        <f t="shared" si="45"/>
        <v>120.0413828</v>
      </c>
      <c r="U43" s="8">
        <f t="shared" si="45"/>
        <v>110.4380722</v>
      </c>
      <c r="V43" s="8">
        <f t="shared" si="45"/>
        <v>101.6030264</v>
      </c>
      <c r="W43" s="8">
        <f t="shared" si="45"/>
        <v>93.47478432</v>
      </c>
      <c r="X43" s="8">
        <f t="shared" si="45"/>
        <v>85.99680157</v>
      </c>
      <c r="Y43" s="8">
        <f t="shared" si="45"/>
        <v>79.11705744</v>
      </c>
      <c r="Z43" s="8">
        <f t="shared" si="45"/>
        <v>72.78769285</v>
      </c>
      <c r="AA43" s="8">
        <f t="shared" si="45"/>
        <v>66.96467742</v>
      </c>
      <c r="AB43" s="8">
        <f t="shared" si="45"/>
        <v>61.60750323</v>
      </c>
      <c r="AC43" s="8">
        <f t="shared" si="45"/>
        <v>56.67890297</v>
      </c>
      <c r="AD43" s="8">
        <f t="shared" si="45"/>
        <v>52.14459073</v>
      </c>
      <c r="AE43" s="8">
        <f t="shared" si="45"/>
        <v>47.97302347</v>
      </c>
      <c r="AF43" s="8">
        <f t="shared" si="45"/>
        <v>44.1351816</v>
      </c>
      <c r="AG43" s="8">
        <f t="shared" si="45"/>
        <v>40.60436707</v>
      </c>
      <c r="AH43" s="8">
        <f t="shared" si="45"/>
        <v>37.3560177</v>
      </c>
      <c r="AI43" s="8">
        <f t="shared" si="45"/>
        <v>34.36753629</v>
      </c>
      <c r="AJ43" s="8">
        <f t="shared" si="45"/>
        <v>31.61813338</v>
      </c>
      <c r="AK43" s="8">
        <f t="shared" si="45"/>
        <v>29.08868271</v>
      </c>
      <c r="AL43" s="8">
        <f t="shared" si="45"/>
        <v>26.7615881</v>
      </c>
      <c r="AM43" s="10">
        <f t="shared" si="4"/>
        <v>4128.320487</v>
      </c>
      <c r="AN43" s="10">
        <f t="shared" si="5"/>
        <v>17475.26</v>
      </c>
      <c r="AO43" s="10">
        <f t="shared" si="6"/>
        <v>13346.93951</v>
      </c>
    </row>
    <row r="44">
      <c r="A44" s="5"/>
      <c r="B44" s="5" t="s">
        <v>20</v>
      </c>
      <c r="C44" s="5" t="s">
        <v>19</v>
      </c>
      <c r="D44" s="112">
        <v>4.9157785248</v>
      </c>
      <c r="E44" s="7">
        <v>186.402</v>
      </c>
      <c r="F44" s="7">
        <v>13861.32</v>
      </c>
      <c r="G44" s="10">
        <f t="shared" si="2"/>
        <v>186.402</v>
      </c>
      <c r="H44" s="8">
        <f t="shared" ref="H44:AL44" si="46">G44*0.92</f>
        <v>171.48984</v>
      </c>
      <c r="I44" s="8">
        <f t="shared" si="46"/>
        <v>157.7706528</v>
      </c>
      <c r="J44" s="8">
        <f t="shared" si="46"/>
        <v>145.1490006</v>
      </c>
      <c r="K44" s="8">
        <f t="shared" si="46"/>
        <v>133.5370805</v>
      </c>
      <c r="L44" s="8">
        <f t="shared" si="46"/>
        <v>122.8541141</v>
      </c>
      <c r="M44" s="8">
        <f t="shared" si="46"/>
        <v>113.025785</v>
      </c>
      <c r="N44" s="8">
        <f t="shared" si="46"/>
        <v>103.9837222</v>
      </c>
      <c r="O44" s="8">
        <f t="shared" si="46"/>
        <v>95.66502439</v>
      </c>
      <c r="P44" s="8">
        <f t="shared" si="46"/>
        <v>88.01182244</v>
      </c>
      <c r="Q44" s="8">
        <f t="shared" si="46"/>
        <v>80.97087664</v>
      </c>
      <c r="R44" s="8">
        <f t="shared" si="46"/>
        <v>74.49320651</v>
      </c>
      <c r="S44" s="8">
        <f t="shared" si="46"/>
        <v>68.53374999</v>
      </c>
      <c r="T44" s="8">
        <f t="shared" si="46"/>
        <v>63.05104999</v>
      </c>
      <c r="U44" s="8">
        <f t="shared" si="46"/>
        <v>58.00696599</v>
      </c>
      <c r="V44" s="8">
        <f t="shared" si="46"/>
        <v>53.36640871</v>
      </c>
      <c r="W44" s="8">
        <f t="shared" si="46"/>
        <v>49.09709602</v>
      </c>
      <c r="X44" s="8">
        <f t="shared" si="46"/>
        <v>45.16932834</v>
      </c>
      <c r="Y44" s="8">
        <f t="shared" si="46"/>
        <v>41.55578207</v>
      </c>
      <c r="Z44" s="8">
        <f t="shared" si="46"/>
        <v>38.2313195</v>
      </c>
      <c r="AA44" s="8">
        <f t="shared" si="46"/>
        <v>35.17281394</v>
      </c>
      <c r="AB44" s="8">
        <f t="shared" si="46"/>
        <v>32.35898883</v>
      </c>
      <c r="AC44" s="8">
        <f t="shared" si="46"/>
        <v>29.77026972</v>
      </c>
      <c r="AD44" s="8">
        <f t="shared" si="46"/>
        <v>27.38864814</v>
      </c>
      <c r="AE44" s="8">
        <f t="shared" si="46"/>
        <v>25.19755629</v>
      </c>
      <c r="AF44" s="8">
        <f t="shared" si="46"/>
        <v>23.18175179</v>
      </c>
      <c r="AG44" s="8">
        <f t="shared" si="46"/>
        <v>21.32721165</v>
      </c>
      <c r="AH44" s="8">
        <f t="shared" si="46"/>
        <v>19.62103471</v>
      </c>
      <c r="AI44" s="8">
        <f t="shared" si="46"/>
        <v>18.05135194</v>
      </c>
      <c r="AJ44" s="8">
        <f t="shared" si="46"/>
        <v>16.60724378</v>
      </c>
      <c r="AK44" s="8">
        <f t="shared" si="46"/>
        <v>15.27866428</v>
      </c>
      <c r="AL44" s="8">
        <f t="shared" si="46"/>
        <v>14.05637114</v>
      </c>
      <c r="AM44" s="10">
        <f t="shared" si="4"/>
        <v>2168.376732</v>
      </c>
      <c r="AN44" s="10">
        <f t="shared" si="5"/>
        <v>13861.32</v>
      </c>
      <c r="AO44" s="10">
        <f t="shared" si="6"/>
        <v>11692.94327</v>
      </c>
    </row>
    <row r="45">
      <c r="A45" s="5" t="s">
        <v>28</v>
      </c>
      <c r="B45" s="5" t="s">
        <v>198</v>
      </c>
      <c r="C45" s="5" t="s">
        <v>188</v>
      </c>
      <c r="D45" s="112">
        <v>3.5350522292800006</v>
      </c>
      <c r="E45" s="7">
        <v>0.0</v>
      </c>
      <c r="F45" s="7">
        <v>9968.002</v>
      </c>
      <c r="G45" s="10">
        <f t="shared" si="2"/>
        <v>0</v>
      </c>
      <c r="H45" s="8">
        <f t="shared" ref="H45:AL45" si="47">G45*0.92</f>
        <v>0</v>
      </c>
      <c r="I45" s="8">
        <f t="shared" si="47"/>
        <v>0</v>
      </c>
      <c r="J45" s="8">
        <f t="shared" si="47"/>
        <v>0</v>
      </c>
      <c r="K45" s="8">
        <f t="shared" si="47"/>
        <v>0</v>
      </c>
      <c r="L45" s="8">
        <f t="shared" si="47"/>
        <v>0</v>
      </c>
      <c r="M45" s="8">
        <f t="shared" si="47"/>
        <v>0</v>
      </c>
      <c r="N45" s="8">
        <f t="shared" si="47"/>
        <v>0</v>
      </c>
      <c r="O45" s="8">
        <f t="shared" si="47"/>
        <v>0</v>
      </c>
      <c r="P45" s="8">
        <f t="shared" si="47"/>
        <v>0</v>
      </c>
      <c r="Q45" s="8">
        <f t="shared" si="47"/>
        <v>0</v>
      </c>
      <c r="R45" s="8">
        <f t="shared" si="47"/>
        <v>0</v>
      </c>
      <c r="S45" s="8">
        <f t="shared" si="47"/>
        <v>0</v>
      </c>
      <c r="T45" s="8">
        <f t="shared" si="47"/>
        <v>0</v>
      </c>
      <c r="U45" s="8">
        <f t="shared" si="47"/>
        <v>0</v>
      </c>
      <c r="V45" s="8">
        <f t="shared" si="47"/>
        <v>0</v>
      </c>
      <c r="W45" s="8">
        <f t="shared" si="47"/>
        <v>0</v>
      </c>
      <c r="X45" s="8">
        <f t="shared" si="47"/>
        <v>0</v>
      </c>
      <c r="Y45" s="8">
        <f t="shared" si="47"/>
        <v>0</v>
      </c>
      <c r="Z45" s="8">
        <f t="shared" si="47"/>
        <v>0</v>
      </c>
      <c r="AA45" s="8">
        <f t="shared" si="47"/>
        <v>0</v>
      </c>
      <c r="AB45" s="8">
        <f t="shared" si="47"/>
        <v>0</v>
      </c>
      <c r="AC45" s="8">
        <f t="shared" si="47"/>
        <v>0</v>
      </c>
      <c r="AD45" s="8">
        <f t="shared" si="47"/>
        <v>0</v>
      </c>
      <c r="AE45" s="8">
        <f t="shared" si="47"/>
        <v>0</v>
      </c>
      <c r="AF45" s="8">
        <f t="shared" si="47"/>
        <v>0</v>
      </c>
      <c r="AG45" s="8">
        <f t="shared" si="47"/>
        <v>0</v>
      </c>
      <c r="AH45" s="8">
        <f t="shared" si="47"/>
        <v>0</v>
      </c>
      <c r="AI45" s="8">
        <f t="shared" si="47"/>
        <v>0</v>
      </c>
      <c r="AJ45" s="8">
        <f t="shared" si="47"/>
        <v>0</v>
      </c>
      <c r="AK45" s="8">
        <f t="shared" si="47"/>
        <v>0</v>
      </c>
      <c r="AL45" s="8">
        <f t="shared" si="47"/>
        <v>0</v>
      </c>
      <c r="AM45" s="10">
        <f t="shared" si="4"/>
        <v>0</v>
      </c>
      <c r="AN45" s="10">
        <f t="shared" si="5"/>
        <v>9968.002</v>
      </c>
      <c r="AO45" s="10">
        <f t="shared" si="6"/>
        <v>9968.002</v>
      </c>
    </row>
    <row r="46">
      <c r="A46" s="5"/>
      <c r="B46" s="5" t="s">
        <v>21</v>
      </c>
      <c r="C46" s="5" t="s">
        <v>19</v>
      </c>
      <c r="D46" s="112">
        <v>4.19703305528</v>
      </c>
      <c r="E46" s="7">
        <v>149.7027</v>
      </c>
      <c r="F46" s="7">
        <v>12879.86</v>
      </c>
      <c r="G46" s="10">
        <f t="shared" si="2"/>
        <v>149.7027</v>
      </c>
      <c r="H46" s="8">
        <f t="shared" ref="H46:AL46" si="48">G46*0.92</f>
        <v>137.726484</v>
      </c>
      <c r="I46" s="8">
        <f t="shared" si="48"/>
        <v>126.7083653</v>
      </c>
      <c r="J46" s="8">
        <f t="shared" si="48"/>
        <v>116.5716961</v>
      </c>
      <c r="K46" s="8">
        <f t="shared" si="48"/>
        <v>107.2459604</v>
      </c>
      <c r="L46" s="8">
        <f t="shared" si="48"/>
        <v>98.66628354</v>
      </c>
      <c r="M46" s="8">
        <f t="shared" si="48"/>
        <v>90.77298086</v>
      </c>
      <c r="N46" s="8">
        <f t="shared" si="48"/>
        <v>83.51114239</v>
      </c>
      <c r="O46" s="8">
        <f t="shared" si="48"/>
        <v>76.830251</v>
      </c>
      <c r="P46" s="8">
        <f t="shared" si="48"/>
        <v>70.68383092</v>
      </c>
      <c r="Q46" s="8">
        <f t="shared" si="48"/>
        <v>65.02912445</v>
      </c>
      <c r="R46" s="8">
        <f t="shared" si="48"/>
        <v>59.82679449</v>
      </c>
      <c r="S46" s="8">
        <f t="shared" si="48"/>
        <v>55.04065093</v>
      </c>
      <c r="T46" s="8">
        <f t="shared" si="48"/>
        <v>50.63739886</v>
      </c>
      <c r="U46" s="8">
        <f t="shared" si="48"/>
        <v>46.58640695</v>
      </c>
      <c r="V46" s="8">
        <f t="shared" si="48"/>
        <v>42.85949439</v>
      </c>
      <c r="W46" s="8">
        <f t="shared" si="48"/>
        <v>39.43073484</v>
      </c>
      <c r="X46" s="8">
        <f t="shared" si="48"/>
        <v>36.27627605</v>
      </c>
      <c r="Y46" s="8">
        <f t="shared" si="48"/>
        <v>33.37417397</v>
      </c>
      <c r="Z46" s="8">
        <f t="shared" si="48"/>
        <v>30.70424005</v>
      </c>
      <c r="AA46" s="8">
        <f t="shared" si="48"/>
        <v>28.24790085</v>
      </c>
      <c r="AB46" s="8">
        <f t="shared" si="48"/>
        <v>25.98806878</v>
      </c>
      <c r="AC46" s="8">
        <f t="shared" si="48"/>
        <v>23.90902328</v>
      </c>
      <c r="AD46" s="8">
        <f t="shared" si="48"/>
        <v>21.99630142</v>
      </c>
      <c r="AE46" s="8">
        <f t="shared" si="48"/>
        <v>20.2365973</v>
      </c>
      <c r="AF46" s="8">
        <f t="shared" si="48"/>
        <v>18.61766952</v>
      </c>
      <c r="AG46" s="8">
        <f t="shared" si="48"/>
        <v>17.12825596</v>
      </c>
      <c r="AH46" s="8">
        <f t="shared" si="48"/>
        <v>15.75799548</v>
      </c>
      <c r="AI46" s="8">
        <f t="shared" si="48"/>
        <v>14.49735584</v>
      </c>
      <c r="AJ46" s="8">
        <f t="shared" si="48"/>
        <v>13.33756737</v>
      </c>
      <c r="AK46" s="8">
        <f t="shared" si="48"/>
        <v>12.27056198</v>
      </c>
      <c r="AL46" s="8">
        <f t="shared" si="48"/>
        <v>11.28891703</v>
      </c>
      <c r="AM46" s="10">
        <f t="shared" si="4"/>
        <v>1741.461204</v>
      </c>
      <c r="AN46" s="10">
        <f t="shared" si="5"/>
        <v>12879.86</v>
      </c>
      <c r="AO46" s="10">
        <f t="shared" si="6"/>
        <v>11138.3988</v>
      </c>
    </row>
    <row r="47">
      <c r="A47" s="5" t="s">
        <v>28</v>
      </c>
      <c r="B47" s="5" t="s">
        <v>171</v>
      </c>
      <c r="C47" s="5" t="s">
        <v>162</v>
      </c>
      <c r="D47" s="112">
        <v>2.73771576</v>
      </c>
      <c r="E47" s="7">
        <v>0.0</v>
      </c>
      <c r="F47" s="7">
        <v>9560.104</v>
      </c>
      <c r="G47" s="10">
        <f t="shared" si="2"/>
        <v>0</v>
      </c>
      <c r="H47" s="8">
        <f t="shared" ref="H47:AL47" si="49">G47*0.92</f>
        <v>0</v>
      </c>
      <c r="I47" s="8">
        <f t="shared" si="49"/>
        <v>0</v>
      </c>
      <c r="J47" s="8">
        <f t="shared" si="49"/>
        <v>0</v>
      </c>
      <c r="K47" s="8">
        <f t="shared" si="49"/>
        <v>0</v>
      </c>
      <c r="L47" s="8">
        <f t="shared" si="49"/>
        <v>0</v>
      </c>
      <c r="M47" s="8">
        <f t="shared" si="49"/>
        <v>0</v>
      </c>
      <c r="N47" s="8">
        <f t="shared" si="49"/>
        <v>0</v>
      </c>
      <c r="O47" s="8">
        <f t="shared" si="49"/>
        <v>0</v>
      </c>
      <c r="P47" s="8">
        <f t="shared" si="49"/>
        <v>0</v>
      </c>
      <c r="Q47" s="8">
        <f t="shared" si="49"/>
        <v>0</v>
      </c>
      <c r="R47" s="8">
        <f t="shared" si="49"/>
        <v>0</v>
      </c>
      <c r="S47" s="8">
        <f t="shared" si="49"/>
        <v>0</v>
      </c>
      <c r="T47" s="8">
        <f t="shared" si="49"/>
        <v>0</v>
      </c>
      <c r="U47" s="8">
        <f t="shared" si="49"/>
        <v>0</v>
      </c>
      <c r="V47" s="8">
        <f t="shared" si="49"/>
        <v>0</v>
      </c>
      <c r="W47" s="8">
        <f t="shared" si="49"/>
        <v>0</v>
      </c>
      <c r="X47" s="8">
        <f t="shared" si="49"/>
        <v>0</v>
      </c>
      <c r="Y47" s="8">
        <f t="shared" si="49"/>
        <v>0</v>
      </c>
      <c r="Z47" s="8">
        <f t="shared" si="49"/>
        <v>0</v>
      </c>
      <c r="AA47" s="8">
        <f t="shared" si="49"/>
        <v>0</v>
      </c>
      <c r="AB47" s="8">
        <f t="shared" si="49"/>
        <v>0</v>
      </c>
      <c r="AC47" s="8">
        <f t="shared" si="49"/>
        <v>0</v>
      </c>
      <c r="AD47" s="8">
        <f t="shared" si="49"/>
        <v>0</v>
      </c>
      <c r="AE47" s="8">
        <f t="shared" si="49"/>
        <v>0</v>
      </c>
      <c r="AF47" s="8">
        <f t="shared" si="49"/>
        <v>0</v>
      </c>
      <c r="AG47" s="8">
        <f t="shared" si="49"/>
        <v>0</v>
      </c>
      <c r="AH47" s="8">
        <f t="shared" si="49"/>
        <v>0</v>
      </c>
      <c r="AI47" s="8">
        <f t="shared" si="49"/>
        <v>0</v>
      </c>
      <c r="AJ47" s="8">
        <f t="shared" si="49"/>
        <v>0</v>
      </c>
      <c r="AK47" s="8">
        <f t="shared" si="49"/>
        <v>0</v>
      </c>
      <c r="AL47" s="8">
        <f t="shared" si="49"/>
        <v>0</v>
      </c>
      <c r="AM47" s="10">
        <f t="shared" si="4"/>
        <v>0</v>
      </c>
      <c r="AN47" s="10">
        <f t="shared" si="5"/>
        <v>9560.104</v>
      </c>
      <c r="AO47" s="10">
        <f t="shared" si="6"/>
        <v>9560.104</v>
      </c>
    </row>
    <row r="48">
      <c r="A48" s="5" t="s">
        <v>28</v>
      </c>
      <c r="B48" s="5" t="s">
        <v>41</v>
      </c>
      <c r="C48" s="5" t="s">
        <v>38</v>
      </c>
      <c r="D48" s="112">
        <v>2.6952785851444854</v>
      </c>
      <c r="E48" s="7">
        <v>0.0</v>
      </c>
      <c r="F48" s="7">
        <v>9493.0</v>
      </c>
      <c r="G48" s="10">
        <f t="shared" si="2"/>
        <v>0</v>
      </c>
      <c r="H48" s="8">
        <f t="shared" ref="H48:AL48" si="50">G48*0.92</f>
        <v>0</v>
      </c>
      <c r="I48" s="8">
        <f t="shared" si="50"/>
        <v>0</v>
      </c>
      <c r="J48" s="8">
        <f t="shared" si="50"/>
        <v>0</v>
      </c>
      <c r="K48" s="8">
        <f t="shared" si="50"/>
        <v>0</v>
      </c>
      <c r="L48" s="8">
        <f t="shared" si="50"/>
        <v>0</v>
      </c>
      <c r="M48" s="8">
        <f t="shared" si="50"/>
        <v>0</v>
      </c>
      <c r="N48" s="8">
        <f t="shared" si="50"/>
        <v>0</v>
      </c>
      <c r="O48" s="8">
        <f t="shared" si="50"/>
        <v>0</v>
      </c>
      <c r="P48" s="8">
        <f t="shared" si="50"/>
        <v>0</v>
      </c>
      <c r="Q48" s="8">
        <f t="shared" si="50"/>
        <v>0</v>
      </c>
      <c r="R48" s="8">
        <f t="shared" si="50"/>
        <v>0</v>
      </c>
      <c r="S48" s="8">
        <f t="shared" si="50"/>
        <v>0</v>
      </c>
      <c r="T48" s="8">
        <f t="shared" si="50"/>
        <v>0</v>
      </c>
      <c r="U48" s="8">
        <f t="shared" si="50"/>
        <v>0</v>
      </c>
      <c r="V48" s="8">
        <f t="shared" si="50"/>
        <v>0</v>
      </c>
      <c r="W48" s="8">
        <f t="shared" si="50"/>
        <v>0</v>
      </c>
      <c r="X48" s="8">
        <f t="shared" si="50"/>
        <v>0</v>
      </c>
      <c r="Y48" s="8">
        <f t="shared" si="50"/>
        <v>0</v>
      </c>
      <c r="Z48" s="8">
        <f t="shared" si="50"/>
        <v>0</v>
      </c>
      <c r="AA48" s="8">
        <f t="shared" si="50"/>
        <v>0</v>
      </c>
      <c r="AB48" s="8">
        <f t="shared" si="50"/>
        <v>0</v>
      </c>
      <c r="AC48" s="8">
        <f t="shared" si="50"/>
        <v>0</v>
      </c>
      <c r="AD48" s="8">
        <f t="shared" si="50"/>
        <v>0</v>
      </c>
      <c r="AE48" s="8">
        <f t="shared" si="50"/>
        <v>0</v>
      </c>
      <c r="AF48" s="8">
        <f t="shared" si="50"/>
        <v>0</v>
      </c>
      <c r="AG48" s="8">
        <f t="shared" si="50"/>
        <v>0</v>
      </c>
      <c r="AH48" s="8">
        <f t="shared" si="50"/>
        <v>0</v>
      </c>
      <c r="AI48" s="8">
        <f t="shared" si="50"/>
        <v>0</v>
      </c>
      <c r="AJ48" s="8">
        <f t="shared" si="50"/>
        <v>0</v>
      </c>
      <c r="AK48" s="8">
        <f t="shared" si="50"/>
        <v>0</v>
      </c>
      <c r="AL48" s="8">
        <f t="shared" si="50"/>
        <v>0</v>
      </c>
      <c r="AM48" s="10">
        <f t="shared" si="4"/>
        <v>0</v>
      </c>
      <c r="AN48" s="10">
        <f t="shared" si="5"/>
        <v>9493</v>
      </c>
      <c r="AO48" s="10">
        <f t="shared" si="6"/>
        <v>9493</v>
      </c>
    </row>
    <row r="49">
      <c r="A49" s="5" t="s">
        <v>28</v>
      </c>
      <c r="B49" s="5" t="s">
        <v>170</v>
      </c>
      <c r="C49" s="5" t="s">
        <v>162</v>
      </c>
      <c r="D49" s="112">
        <v>2.85640366752</v>
      </c>
      <c r="E49" s="7">
        <v>0.0</v>
      </c>
      <c r="F49" s="7">
        <v>9370.33</v>
      </c>
      <c r="G49" s="10">
        <f t="shared" si="2"/>
        <v>0</v>
      </c>
      <c r="H49" s="8">
        <f t="shared" ref="H49:AL49" si="51">G49*0.92</f>
        <v>0</v>
      </c>
      <c r="I49" s="8">
        <f t="shared" si="51"/>
        <v>0</v>
      </c>
      <c r="J49" s="8">
        <f t="shared" si="51"/>
        <v>0</v>
      </c>
      <c r="K49" s="8">
        <f t="shared" si="51"/>
        <v>0</v>
      </c>
      <c r="L49" s="8">
        <f t="shared" si="51"/>
        <v>0</v>
      </c>
      <c r="M49" s="8">
        <f t="shared" si="51"/>
        <v>0</v>
      </c>
      <c r="N49" s="8">
        <f t="shared" si="51"/>
        <v>0</v>
      </c>
      <c r="O49" s="8">
        <f t="shared" si="51"/>
        <v>0</v>
      </c>
      <c r="P49" s="8">
        <f t="shared" si="51"/>
        <v>0</v>
      </c>
      <c r="Q49" s="8">
        <f t="shared" si="51"/>
        <v>0</v>
      </c>
      <c r="R49" s="8">
        <f t="shared" si="51"/>
        <v>0</v>
      </c>
      <c r="S49" s="8">
        <f t="shared" si="51"/>
        <v>0</v>
      </c>
      <c r="T49" s="8">
        <f t="shared" si="51"/>
        <v>0</v>
      </c>
      <c r="U49" s="8">
        <f t="shared" si="51"/>
        <v>0</v>
      </c>
      <c r="V49" s="8">
        <f t="shared" si="51"/>
        <v>0</v>
      </c>
      <c r="W49" s="8">
        <f t="shared" si="51"/>
        <v>0</v>
      </c>
      <c r="X49" s="8">
        <f t="shared" si="51"/>
        <v>0</v>
      </c>
      <c r="Y49" s="8">
        <f t="shared" si="51"/>
        <v>0</v>
      </c>
      <c r="Z49" s="8">
        <f t="shared" si="51"/>
        <v>0</v>
      </c>
      <c r="AA49" s="8">
        <f t="shared" si="51"/>
        <v>0</v>
      </c>
      <c r="AB49" s="8">
        <f t="shared" si="51"/>
        <v>0</v>
      </c>
      <c r="AC49" s="8">
        <f t="shared" si="51"/>
        <v>0</v>
      </c>
      <c r="AD49" s="8">
        <f t="shared" si="51"/>
        <v>0</v>
      </c>
      <c r="AE49" s="8">
        <f t="shared" si="51"/>
        <v>0</v>
      </c>
      <c r="AF49" s="8">
        <f t="shared" si="51"/>
        <v>0</v>
      </c>
      <c r="AG49" s="8">
        <f t="shared" si="51"/>
        <v>0</v>
      </c>
      <c r="AH49" s="8">
        <f t="shared" si="51"/>
        <v>0</v>
      </c>
      <c r="AI49" s="8">
        <f t="shared" si="51"/>
        <v>0</v>
      </c>
      <c r="AJ49" s="8">
        <f t="shared" si="51"/>
        <v>0</v>
      </c>
      <c r="AK49" s="8">
        <f t="shared" si="51"/>
        <v>0</v>
      </c>
      <c r="AL49" s="8">
        <f t="shared" si="51"/>
        <v>0</v>
      </c>
      <c r="AM49" s="10">
        <f t="shared" si="4"/>
        <v>0</v>
      </c>
      <c r="AN49" s="10">
        <f t="shared" si="5"/>
        <v>9370.33</v>
      </c>
      <c r="AO49" s="10">
        <f t="shared" si="6"/>
        <v>9370.33</v>
      </c>
    </row>
    <row r="50">
      <c r="A50" s="5"/>
      <c r="B50" s="5" t="s">
        <v>163</v>
      </c>
      <c r="C50" s="5" t="s">
        <v>162</v>
      </c>
      <c r="D50" s="112">
        <v>8.863793695013307</v>
      </c>
      <c r="E50" s="7">
        <v>1075.392</v>
      </c>
      <c r="F50" s="7">
        <v>31584.7</v>
      </c>
      <c r="G50" s="10">
        <f t="shared" si="2"/>
        <v>1075.392</v>
      </c>
      <c r="H50" s="8">
        <f t="shared" ref="H50:AL50" si="52">G50*0.92</f>
        <v>989.36064</v>
      </c>
      <c r="I50" s="8">
        <f t="shared" si="52"/>
        <v>910.2117888</v>
      </c>
      <c r="J50" s="8">
        <f t="shared" si="52"/>
        <v>837.3948457</v>
      </c>
      <c r="K50" s="8">
        <f t="shared" si="52"/>
        <v>770.403258</v>
      </c>
      <c r="L50" s="8">
        <f t="shared" si="52"/>
        <v>708.7709974</v>
      </c>
      <c r="M50" s="8">
        <f t="shared" si="52"/>
        <v>652.0693176</v>
      </c>
      <c r="N50" s="8">
        <f t="shared" si="52"/>
        <v>599.9037722</v>
      </c>
      <c r="O50" s="8">
        <f t="shared" si="52"/>
        <v>551.9114704</v>
      </c>
      <c r="P50" s="8">
        <f t="shared" si="52"/>
        <v>507.7585528</v>
      </c>
      <c r="Q50" s="8">
        <f t="shared" si="52"/>
        <v>467.1378686</v>
      </c>
      <c r="R50" s="8">
        <f t="shared" si="52"/>
        <v>429.7668391</v>
      </c>
      <c r="S50" s="8">
        <f t="shared" si="52"/>
        <v>395.385492</v>
      </c>
      <c r="T50" s="8">
        <f t="shared" si="52"/>
        <v>363.7546526</v>
      </c>
      <c r="U50" s="8">
        <f t="shared" si="52"/>
        <v>334.6542804</v>
      </c>
      <c r="V50" s="8">
        <f t="shared" si="52"/>
        <v>307.881938</v>
      </c>
      <c r="W50" s="8">
        <f t="shared" si="52"/>
        <v>283.2513829</v>
      </c>
      <c r="X50" s="8">
        <f t="shared" si="52"/>
        <v>260.5912723</v>
      </c>
      <c r="Y50" s="8">
        <f t="shared" si="52"/>
        <v>239.7439705</v>
      </c>
      <c r="Z50" s="8">
        <f t="shared" si="52"/>
        <v>220.5644529</v>
      </c>
      <c r="AA50" s="8">
        <f t="shared" si="52"/>
        <v>202.9192966</v>
      </c>
      <c r="AB50" s="8">
        <f t="shared" si="52"/>
        <v>186.6857529</v>
      </c>
      <c r="AC50" s="8">
        <f t="shared" si="52"/>
        <v>171.7508927</v>
      </c>
      <c r="AD50" s="8">
        <f t="shared" si="52"/>
        <v>158.0108213</v>
      </c>
      <c r="AE50" s="8">
        <f t="shared" si="52"/>
        <v>145.3699556</v>
      </c>
      <c r="AF50" s="8">
        <f t="shared" si="52"/>
        <v>133.7403591</v>
      </c>
      <c r="AG50" s="8">
        <f t="shared" si="52"/>
        <v>123.0411304</v>
      </c>
      <c r="AH50" s="8">
        <f t="shared" si="52"/>
        <v>113.19784</v>
      </c>
      <c r="AI50" s="8">
        <f t="shared" si="52"/>
        <v>104.1420128</v>
      </c>
      <c r="AJ50" s="8">
        <f t="shared" si="52"/>
        <v>95.81065174</v>
      </c>
      <c r="AK50" s="8">
        <f t="shared" si="52"/>
        <v>88.1457996</v>
      </c>
      <c r="AL50" s="8">
        <f t="shared" si="52"/>
        <v>81.09413563</v>
      </c>
      <c r="AM50" s="10">
        <f t="shared" si="4"/>
        <v>12509.81744</v>
      </c>
      <c r="AN50" s="10">
        <f t="shared" si="5"/>
        <v>31584.7</v>
      </c>
      <c r="AO50" s="10">
        <f t="shared" si="6"/>
        <v>19074.88256</v>
      </c>
    </row>
    <row r="51">
      <c r="A51" s="5" t="s">
        <v>28</v>
      </c>
      <c r="B51" s="5" t="s">
        <v>144</v>
      </c>
      <c r="C51" s="5" t="s">
        <v>145</v>
      </c>
      <c r="D51" s="112">
        <v>2.8402368525480353</v>
      </c>
      <c r="E51" s="7">
        <v>0.0</v>
      </c>
      <c r="F51" s="7">
        <v>8944.299</v>
      </c>
      <c r="G51" s="10">
        <f t="shared" si="2"/>
        <v>0</v>
      </c>
      <c r="H51" s="8">
        <f t="shared" ref="H51:AL51" si="53">G51*0.92</f>
        <v>0</v>
      </c>
      <c r="I51" s="8">
        <f t="shared" si="53"/>
        <v>0</v>
      </c>
      <c r="J51" s="8">
        <f t="shared" si="53"/>
        <v>0</v>
      </c>
      <c r="K51" s="8">
        <f t="shared" si="53"/>
        <v>0</v>
      </c>
      <c r="L51" s="8">
        <f t="shared" si="53"/>
        <v>0</v>
      </c>
      <c r="M51" s="8">
        <f t="shared" si="53"/>
        <v>0</v>
      </c>
      <c r="N51" s="8">
        <f t="shared" si="53"/>
        <v>0</v>
      </c>
      <c r="O51" s="8">
        <f t="shared" si="53"/>
        <v>0</v>
      </c>
      <c r="P51" s="8">
        <f t="shared" si="53"/>
        <v>0</v>
      </c>
      <c r="Q51" s="8">
        <f t="shared" si="53"/>
        <v>0</v>
      </c>
      <c r="R51" s="8">
        <f t="shared" si="53"/>
        <v>0</v>
      </c>
      <c r="S51" s="8">
        <f t="shared" si="53"/>
        <v>0</v>
      </c>
      <c r="T51" s="8">
        <f t="shared" si="53"/>
        <v>0</v>
      </c>
      <c r="U51" s="8">
        <f t="shared" si="53"/>
        <v>0</v>
      </c>
      <c r="V51" s="8">
        <f t="shared" si="53"/>
        <v>0</v>
      </c>
      <c r="W51" s="8">
        <f t="shared" si="53"/>
        <v>0</v>
      </c>
      <c r="X51" s="8">
        <f t="shared" si="53"/>
        <v>0</v>
      </c>
      <c r="Y51" s="8">
        <f t="shared" si="53"/>
        <v>0</v>
      </c>
      <c r="Z51" s="8">
        <f t="shared" si="53"/>
        <v>0</v>
      </c>
      <c r="AA51" s="8">
        <f t="shared" si="53"/>
        <v>0</v>
      </c>
      <c r="AB51" s="8">
        <f t="shared" si="53"/>
        <v>0</v>
      </c>
      <c r="AC51" s="8">
        <f t="shared" si="53"/>
        <v>0</v>
      </c>
      <c r="AD51" s="8">
        <f t="shared" si="53"/>
        <v>0</v>
      </c>
      <c r="AE51" s="8">
        <f t="shared" si="53"/>
        <v>0</v>
      </c>
      <c r="AF51" s="8">
        <f t="shared" si="53"/>
        <v>0</v>
      </c>
      <c r="AG51" s="8">
        <f t="shared" si="53"/>
        <v>0</v>
      </c>
      <c r="AH51" s="8">
        <f t="shared" si="53"/>
        <v>0</v>
      </c>
      <c r="AI51" s="8">
        <f t="shared" si="53"/>
        <v>0</v>
      </c>
      <c r="AJ51" s="8">
        <f t="shared" si="53"/>
        <v>0</v>
      </c>
      <c r="AK51" s="8">
        <f t="shared" si="53"/>
        <v>0</v>
      </c>
      <c r="AL51" s="8">
        <f t="shared" si="53"/>
        <v>0</v>
      </c>
      <c r="AM51" s="10">
        <f t="shared" si="4"/>
        <v>0</v>
      </c>
      <c r="AN51" s="10">
        <f t="shared" si="5"/>
        <v>8944.299</v>
      </c>
      <c r="AO51" s="10">
        <f t="shared" si="6"/>
        <v>8944.299</v>
      </c>
    </row>
    <row r="52">
      <c r="A52" s="5" t="s">
        <v>28</v>
      </c>
      <c r="B52" s="5" t="s">
        <v>173</v>
      </c>
      <c r="C52" s="5" t="s">
        <v>162</v>
      </c>
      <c r="D52" s="112">
        <v>2.4749092361929286</v>
      </c>
      <c r="E52" s="7">
        <v>0.0</v>
      </c>
      <c r="F52" s="7">
        <v>8847.92</v>
      </c>
      <c r="G52" s="10">
        <f t="shared" si="2"/>
        <v>0</v>
      </c>
      <c r="H52" s="8">
        <f t="shared" ref="H52:AL52" si="54">G52*0.92</f>
        <v>0</v>
      </c>
      <c r="I52" s="8">
        <f t="shared" si="54"/>
        <v>0</v>
      </c>
      <c r="J52" s="8">
        <f t="shared" si="54"/>
        <v>0</v>
      </c>
      <c r="K52" s="8">
        <f t="shared" si="54"/>
        <v>0</v>
      </c>
      <c r="L52" s="8">
        <f t="shared" si="54"/>
        <v>0</v>
      </c>
      <c r="M52" s="8">
        <f t="shared" si="54"/>
        <v>0</v>
      </c>
      <c r="N52" s="8">
        <f t="shared" si="54"/>
        <v>0</v>
      </c>
      <c r="O52" s="8">
        <f t="shared" si="54"/>
        <v>0</v>
      </c>
      <c r="P52" s="8">
        <f t="shared" si="54"/>
        <v>0</v>
      </c>
      <c r="Q52" s="8">
        <f t="shared" si="54"/>
        <v>0</v>
      </c>
      <c r="R52" s="8">
        <f t="shared" si="54"/>
        <v>0</v>
      </c>
      <c r="S52" s="8">
        <f t="shared" si="54"/>
        <v>0</v>
      </c>
      <c r="T52" s="8">
        <f t="shared" si="54"/>
        <v>0</v>
      </c>
      <c r="U52" s="8">
        <f t="shared" si="54"/>
        <v>0</v>
      </c>
      <c r="V52" s="8">
        <f t="shared" si="54"/>
        <v>0</v>
      </c>
      <c r="W52" s="8">
        <f t="shared" si="54"/>
        <v>0</v>
      </c>
      <c r="X52" s="8">
        <f t="shared" si="54"/>
        <v>0</v>
      </c>
      <c r="Y52" s="8">
        <f t="shared" si="54"/>
        <v>0</v>
      </c>
      <c r="Z52" s="8">
        <f t="shared" si="54"/>
        <v>0</v>
      </c>
      <c r="AA52" s="8">
        <f t="shared" si="54"/>
        <v>0</v>
      </c>
      <c r="AB52" s="8">
        <f t="shared" si="54"/>
        <v>0</v>
      </c>
      <c r="AC52" s="8">
        <f t="shared" si="54"/>
        <v>0</v>
      </c>
      <c r="AD52" s="8">
        <f t="shared" si="54"/>
        <v>0</v>
      </c>
      <c r="AE52" s="8">
        <f t="shared" si="54"/>
        <v>0</v>
      </c>
      <c r="AF52" s="8">
        <f t="shared" si="54"/>
        <v>0</v>
      </c>
      <c r="AG52" s="8">
        <f t="shared" si="54"/>
        <v>0</v>
      </c>
      <c r="AH52" s="8">
        <f t="shared" si="54"/>
        <v>0</v>
      </c>
      <c r="AI52" s="8">
        <f t="shared" si="54"/>
        <v>0</v>
      </c>
      <c r="AJ52" s="8">
        <f t="shared" si="54"/>
        <v>0</v>
      </c>
      <c r="AK52" s="8">
        <f t="shared" si="54"/>
        <v>0</v>
      </c>
      <c r="AL52" s="8">
        <f t="shared" si="54"/>
        <v>0</v>
      </c>
      <c r="AM52" s="10">
        <f t="shared" si="4"/>
        <v>0</v>
      </c>
      <c r="AN52" s="10">
        <f t="shared" si="5"/>
        <v>8847.92</v>
      </c>
      <c r="AO52" s="10">
        <f t="shared" si="6"/>
        <v>8847.92</v>
      </c>
    </row>
    <row r="53">
      <c r="A53" s="5"/>
      <c r="B53" s="5" t="s">
        <v>40</v>
      </c>
      <c r="C53" s="5" t="s">
        <v>38</v>
      </c>
      <c r="D53" s="112">
        <v>3.6382331405902653</v>
      </c>
      <c r="E53" s="7">
        <v>92.20531</v>
      </c>
      <c r="F53" s="7">
        <v>10568.89</v>
      </c>
      <c r="G53" s="10">
        <f t="shared" si="2"/>
        <v>92.20531</v>
      </c>
      <c r="H53" s="8">
        <f t="shared" ref="H53:AL53" si="55">G53*0.92</f>
        <v>84.8288852</v>
      </c>
      <c r="I53" s="8">
        <f t="shared" si="55"/>
        <v>78.04257438</v>
      </c>
      <c r="J53" s="8">
        <f t="shared" si="55"/>
        <v>71.79916843</v>
      </c>
      <c r="K53" s="8">
        <f t="shared" si="55"/>
        <v>66.05523496</v>
      </c>
      <c r="L53" s="8">
        <f t="shared" si="55"/>
        <v>60.77081616</v>
      </c>
      <c r="M53" s="8">
        <f t="shared" si="55"/>
        <v>55.90915087</v>
      </c>
      <c r="N53" s="8">
        <f t="shared" si="55"/>
        <v>51.4364188</v>
      </c>
      <c r="O53" s="8">
        <f t="shared" si="55"/>
        <v>47.3215053</v>
      </c>
      <c r="P53" s="8">
        <f t="shared" si="55"/>
        <v>43.53578487</v>
      </c>
      <c r="Q53" s="8">
        <f t="shared" si="55"/>
        <v>40.05292208</v>
      </c>
      <c r="R53" s="8">
        <f t="shared" si="55"/>
        <v>36.84868832</v>
      </c>
      <c r="S53" s="8">
        <f t="shared" si="55"/>
        <v>33.90079325</v>
      </c>
      <c r="T53" s="8">
        <f t="shared" si="55"/>
        <v>31.18872979</v>
      </c>
      <c r="U53" s="8">
        <f t="shared" si="55"/>
        <v>28.69363141</v>
      </c>
      <c r="V53" s="8">
        <f t="shared" si="55"/>
        <v>26.39814089</v>
      </c>
      <c r="W53" s="8">
        <f t="shared" si="55"/>
        <v>24.28628962</v>
      </c>
      <c r="X53" s="8">
        <f t="shared" si="55"/>
        <v>22.34338645</v>
      </c>
      <c r="Y53" s="8">
        <f t="shared" si="55"/>
        <v>20.55591554</v>
      </c>
      <c r="Z53" s="8">
        <f t="shared" si="55"/>
        <v>18.91144229</v>
      </c>
      <c r="AA53" s="8">
        <f t="shared" si="55"/>
        <v>17.39852691</v>
      </c>
      <c r="AB53" s="8">
        <f t="shared" si="55"/>
        <v>16.00664476</v>
      </c>
      <c r="AC53" s="8">
        <f t="shared" si="55"/>
        <v>14.72611318</v>
      </c>
      <c r="AD53" s="8">
        <f t="shared" si="55"/>
        <v>13.54802412</v>
      </c>
      <c r="AE53" s="8">
        <f t="shared" si="55"/>
        <v>12.46418219</v>
      </c>
      <c r="AF53" s="8">
        <f t="shared" si="55"/>
        <v>11.46704762</v>
      </c>
      <c r="AG53" s="8">
        <f t="shared" si="55"/>
        <v>10.54968381</v>
      </c>
      <c r="AH53" s="8">
        <f t="shared" si="55"/>
        <v>9.705709103</v>
      </c>
      <c r="AI53" s="8">
        <f t="shared" si="55"/>
        <v>8.929252375</v>
      </c>
      <c r="AJ53" s="8">
        <f t="shared" si="55"/>
        <v>8.214912185</v>
      </c>
      <c r="AK53" s="8">
        <f t="shared" si="55"/>
        <v>7.55771921</v>
      </c>
      <c r="AL53" s="8">
        <f t="shared" si="55"/>
        <v>6.953101674</v>
      </c>
      <c r="AM53" s="10">
        <f t="shared" si="4"/>
        <v>1072.605706</v>
      </c>
      <c r="AN53" s="10">
        <f t="shared" si="5"/>
        <v>10568.89</v>
      </c>
      <c r="AO53" s="10">
        <f t="shared" si="6"/>
        <v>9496.284294</v>
      </c>
    </row>
    <row r="54">
      <c r="A54" s="5" t="s">
        <v>28</v>
      </c>
      <c r="B54" s="5" t="s">
        <v>93</v>
      </c>
      <c r="C54" s="5" t="s">
        <v>90</v>
      </c>
      <c r="D54" s="112">
        <v>2.60742363232</v>
      </c>
      <c r="E54" s="7">
        <v>0.0</v>
      </c>
      <c r="F54" s="7">
        <v>7879.634</v>
      </c>
      <c r="G54" s="10">
        <f t="shared" si="2"/>
        <v>0</v>
      </c>
      <c r="H54" s="8">
        <f t="shared" ref="H54:AL54" si="56">G54*0.92</f>
        <v>0</v>
      </c>
      <c r="I54" s="8">
        <f t="shared" si="56"/>
        <v>0</v>
      </c>
      <c r="J54" s="8">
        <f t="shared" si="56"/>
        <v>0</v>
      </c>
      <c r="K54" s="8">
        <f t="shared" si="56"/>
        <v>0</v>
      </c>
      <c r="L54" s="8">
        <f t="shared" si="56"/>
        <v>0</v>
      </c>
      <c r="M54" s="8">
        <f t="shared" si="56"/>
        <v>0</v>
      </c>
      <c r="N54" s="8">
        <f t="shared" si="56"/>
        <v>0</v>
      </c>
      <c r="O54" s="8">
        <f t="shared" si="56"/>
        <v>0</v>
      </c>
      <c r="P54" s="8">
        <f t="shared" si="56"/>
        <v>0</v>
      </c>
      <c r="Q54" s="8">
        <f t="shared" si="56"/>
        <v>0</v>
      </c>
      <c r="R54" s="8">
        <f t="shared" si="56"/>
        <v>0</v>
      </c>
      <c r="S54" s="8">
        <f t="shared" si="56"/>
        <v>0</v>
      </c>
      <c r="T54" s="8">
        <f t="shared" si="56"/>
        <v>0</v>
      </c>
      <c r="U54" s="8">
        <f t="shared" si="56"/>
        <v>0</v>
      </c>
      <c r="V54" s="8">
        <f t="shared" si="56"/>
        <v>0</v>
      </c>
      <c r="W54" s="8">
        <f t="shared" si="56"/>
        <v>0</v>
      </c>
      <c r="X54" s="8">
        <f t="shared" si="56"/>
        <v>0</v>
      </c>
      <c r="Y54" s="8">
        <f t="shared" si="56"/>
        <v>0</v>
      </c>
      <c r="Z54" s="8">
        <f t="shared" si="56"/>
        <v>0</v>
      </c>
      <c r="AA54" s="8">
        <f t="shared" si="56"/>
        <v>0</v>
      </c>
      <c r="AB54" s="8">
        <f t="shared" si="56"/>
        <v>0</v>
      </c>
      <c r="AC54" s="8">
        <f t="shared" si="56"/>
        <v>0</v>
      </c>
      <c r="AD54" s="8">
        <f t="shared" si="56"/>
        <v>0</v>
      </c>
      <c r="AE54" s="8">
        <f t="shared" si="56"/>
        <v>0</v>
      </c>
      <c r="AF54" s="8">
        <f t="shared" si="56"/>
        <v>0</v>
      </c>
      <c r="AG54" s="8">
        <f t="shared" si="56"/>
        <v>0</v>
      </c>
      <c r="AH54" s="8">
        <f t="shared" si="56"/>
        <v>0</v>
      </c>
      <c r="AI54" s="8">
        <f t="shared" si="56"/>
        <v>0</v>
      </c>
      <c r="AJ54" s="8">
        <f t="shared" si="56"/>
        <v>0</v>
      </c>
      <c r="AK54" s="8">
        <f t="shared" si="56"/>
        <v>0</v>
      </c>
      <c r="AL54" s="8">
        <f t="shared" si="56"/>
        <v>0</v>
      </c>
      <c r="AM54" s="10">
        <f t="shared" si="4"/>
        <v>0</v>
      </c>
      <c r="AN54" s="10">
        <f t="shared" si="5"/>
        <v>7879.634</v>
      </c>
      <c r="AO54" s="10">
        <f t="shared" si="6"/>
        <v>7879.634</v>
      </c>
    </row>
    <row r="55">
      <c r="A55" s="5"/>
      <c r="B55" s="5" t="s">
        <v>91</v>
      </c>
      <c r="C55" s="5" t="s">
        <v>90</v>
      </c>
      <c r="D55" s="112">
        <v>3.9828289324324806</v>
      </c>
      <c r="E55" s="7">
        <v>164.2</v>
      </c>
      <c r="F55" s="7">
        <v>11230.87</v>
      </c>
      <c r="G55" s="10">
        <f t="shared" si="2"/>
        <v>164.2</v>
      </c>
      <c r="H55" s="8">
        <f t="shared" ref="H55:AL55" si="57">G55*0.92</f>
        <v>151.064</v>
      </c>
      <c r="I55" s="8">
        <f t="shared" si="57"/>
        <v>138.97888</v>
      </c>
      <c r="J55" s="8">
        <f t="shared" si="57"/>
        <v>127.8605696</v>
      </c>
      <c r="K55" s="8">
        <f t="shared" si="57"/>
        <v>117.631724</v>
      </c>
      <c r="L55" s="8">
        <f t="shared" si="57"/>
        <v>108.2211861</v>
      </c>
      <c r="M55" s="8">
        <f t="shared" si="57"/>
        <v>99.56349122</v>
      </c>
      <c r="N55" s="8">
        <f t="shared" si="57"/>
        <v>91.59841192</v>
      </c>
      <c r="O55" s="8">
        <f t="shared" si="57"/>
        <v>84.27053897</v>
      </c>
      <c r="P55" s="8">
        <f t="shared" si="57"/>
        <v>77.52889585</v>
      </c>
      <c r="Q55" s="8">
        <f t="shared" si="57"/>
        <v>71.32658418</v>
      </c>
      <c r="R55" s="8">
        <f t="shared" si="57"/>
        <v>65.62045745</v>
      </c>
      <c r="S55" s="8">
        <f t="shared" si="57"/>
        <v>60.37082085</v>
      </c>
      <c r="T55" s="8">
        <f t="shared" si="57"/>
        <v>55.54115518</v>
      </c>
      <c r="U55" s="8">
        <f t="shared" si="57"/>
        <v>51.09786277</v>
      </c>
      <c r="V55" s="8">
        <f t="shared" si="57"/>
        <v>47.01003375</v>
      </c>
      <c r="W55" s="8">
        <f t="shared" si="57"/>
        <v>43.24923105</v>
      </c>
      <c r="X55" s="8">
        <f t="shared" si="57"/>
        <v>39.78929256</v>
      </c>
      <c r="Y55" s="8">
        <f t="shared" si="57"/>
        <v>36.60614916</v>
      </c>
      <c r="Z55" s="8">
        <f t="shared" si="57"/>
        <v>33.67765723</v>
      </c>
      <c r="AA55" s="8">
        <f t="shared" si="57"/>
        <v>30.98344465</v>
      </c>
      <c r="AB55" s="8">
        <f t="shared" si="57"/>
        <v>28.50476908</v>
      </c>
      <c r="AC55" s="8">
        <f t="shared" si="57"/>
        <v>26.22438755</v>
      </c>
      <c r="AD55" s="8">
        <f t="shared" si="57"/>
        <v>24.12643655</v>
      </c>
      <c r="AE55" s="8">
        <f t="shared" si="57"/>
        <v>22.19632162</v>
      </c>
      <c r="AF55" s="8">
        <f t="shared" si="57"/>
        <v>20.42061589</v>
      </c>
      <c r="AG55" s="8">
        <f t="shared" si="57"/>
        <v>18.78696662</v>
      </c>
      <c r="AH55" s="8">
        <f t="shared" si="57"/>
        <v>17.28400929</v>
      </c>
      <c r="AI55" s="8">
        <f t="shared" si="57"/>
        <v>15.90128855</v>
      </c>
      <c r="AJ55" s="8">
        <f t="shared" si="57"/>
        <v>14.62918546</v>
      </c>
      <c r="AK55" s="8">
        <f t="shared" si="57"/>
        <v>13.45885063</v>
      </c>
      <c r="AL55" s="8">
        <f t="shared" si="57"/>
        <v>12.38214258</v>
      </c>
      <c r="AM55" s="10">
        <f t="shared" si="4"/>
        <v>1910.10536</v>
      </c>
      <c r="AN55" s="10">
        <f t="shared" si="5"/>
        <v>11230.87</v>
      </c>
      <c r="AO55" s="10">
        <f t="shared" si="6"/>
        <v>9320.76464</v>
      </c>
    </row>
    <row r="56">
      <c r="A56" s="5" t="s">
        <v>28</v>
      </c>
      <c r="B56" s="5" t="s">
        <v>172</v>
      </c>
      <c r="C56" s="5" t="s">
        <v>162</v>
      </c>
      <c r="D56" s="112">
        <v>2.4814388903199998</v>
      </c>
      <c r="E56" s="7">
        <v>0.0</v>
      </c>
      <c r="F56" s="7">
        <v>7745.421</v>
      </c>
      <c r="G56" s="10">
        <f t="shared" si="2"/>
        <v>0</v>
      </c>
      <c r="H56" s="8">
        <f t="shared" ref="H56:AL56" si="58">G56*0.92</f>
        <v>0</v>
      </c>
      <c r="I56" s="8">
        <f t="shared" si="58"/>
        <v>0</v>
      </c>
      <c r="J56" s="8">
        <f t="shared" si="58"/>
        <v>0</v>
      </c>
      <c r="K56" s="8">
        <f t="shared" si="58"/>
        <v>0</v>
      </c>
      <c r="L56" s="8">
        <f t="shared" si="58"/>
        <v>0</v>
      </c>
      <c r="M56" s="8">
        <f t="shared" si="58"/>
        <v>0</v>
      </c>
      <c r="N56" s="8">
        <f t="shared" si="58"/>
        <v>0</v>
      </c>
      <c r="O56" s="8">
        <f t="shared" si="58"/>
        <v>0</v>
      </c>
      <c r="P56" s="8">
        <f t="shared" si="58"/>
        <v>0</v>
      </c>
      <c r="Q56" s="8">
        <f t="shared" si="58"/>
        <v>0</v>
      </c>
      <c r="R56" s="8">
        <f t="shared" si="58"/>
        <v>0</v>
      </c>
      <c r="S56" s="8">
        <f t="shared" si="58"/>
        <v>0</v>
      </c>
      <c r="T56" s="8">
        <f t="shared" si="58"/>
        <v>0</v>
      </c>
      <c r="U56" s="8">
        <f t="shared" si="58"/>
        <v>0</v>
      </c>
      <c r="V56" s="8">
        <f t="shared" si="58"/>
        <v>0</v>
      </c>
      <c r="W56" s="8">
        <f t="shared" si="58"/>
        <v>0</v>
      </c>
      <c r="X56" s="8">
        <f t="shared" si="58"/>
        <v>0</v>
      </c>
      <c r="Y56" s="8">
        <f t="shared" si="58"/>
        <v>0</v>
      </c>
      <c r="Z56" s="8">
        <f t="shared" si="58"/>
        <v>0</v>
      </c>
      <c r="AA56" s="8">
        <f t="shared" si="58"/>
        <v>0</v>
      </c>
      <c r="AB56" s="8">
        <f t="shared" si="58"/>
        <v>0</v>
      </c>
      <c r="AC56" s="8">
        <f t="shared" si="58"/>
        <v>0</v>
      </c>
      <c r="AD56" s="8">
        <f t="shared" si="58"/>
        <v>0</v>
      </c>
      <c r="AE56" s="8">
        <f t="shared" si="58"/>
        <v>0</v>
      </c>
      <c r="AF56" s="8">
        <f t="shared" si="58"/>
        <v>0</v>
      </c>
      <c r="AG56" s="8">
        <f t="shared" si="58"/>
        <v>0</v>
      </c>
      <c r="AH56" s="8">
        <f t="shared" si="58"/>
        <v>0</v>
      </c>
      <c r="AI56" s="8">
        <f t="shared" si="58"/>
        <v>0</v>
      </c>
      <c r="AJ56" s="8">
        <f t="shared" si="58"/>
        <v>0</v>
      </c>
      <c r="AK56" s="8">
        <f t="shared" si="58"/>
        <v>0</v>
      </c>
      <c r="AL56" s="8">
        <f t="shared" si="58"/>
        <v>0</v>
      </c>
      <c r="AM56" s="10">
        <f t="shared" si="4"/>
        <v>0</v>
      </c>
      <c r="AN56" s="10">
        <f t="shared" si="5"/>
        <v>7745.421</v>
      </c>
      <c r="AO56" s="10">
        <f t="shared" si="6"/>
        <v>7745.421</v>
      </c>
    </row>
    <row r="57">
      <c r="A57" s="5"/>
      <c r="B57" s="5" t="s">
        <v>92</v>
      </c>
      <c r="C57" s="5" t="s">
        <v>90</v>
      </c>
      <c r="D57" s="112">
        <v>2.7424609247360006</v>
      </c>
      <c r="E57" s="7">
        <v>2.56</v>
      </c>
      <c r="F57" s="7">
        <v>7771.624</v>
      </c>
      <c r="G57" s="10">
        <f t="shared" si="2"/>
        <v>2.56</v>
      </c>
      <c r="H57" s="8">
        <f t="shared" ref="H57:AL57" si="59">G57*0.92</f>
        <v>2.3552</v>
      </c>
      <c r="I57" s="8">
        <f t="shared" si="59"/>
        <v>2.166784</v>
      </c>
      <c r="J57" s="8">
        <f t="shared" si="59"/>
        <v>1.99344128</v>
      </c>
      <c r="K57" s="8">
        <f t="shared" si="59"/>
        <v>1.833965978</v>
      </c>
      <c r="L57" s="8">
        <f t="shared" si="59"/>
        <v>1.687248699</v>
      </c>
      <c r="M57" s="8">
        <f t="shared" si="59"/>
        <v>1.552268803</v>
      </c>
      <c r="N57" s="8">
        <f t="shared" si="59"/>
        <v>1.428087299</v>
      </c>
      <c r="O57" s="8">
        <f t="shared" si="59"/>
        <v>1.313840315</v>
      </c>
      <c r="P57" s="8">
        <f t="shared" si="59"/>
        <v>1.20873309</v>
      </c>
      <c r="Q57" s="8">
        <f t="shared" si="59"/>
        <v>1.112034443</v>
      </c>
      <c r="R57" s="8">
        <f t="shared" si="59"/>
        <v>1.023071687</v>
      </c>
      <c r="S57" s="8">
        <f t="shared" si="59"/>
        <v>0.9412259524</v>
      </c>
      <c r="T57" s="8">
        <f t="shared" si="59"/>
        <v>0.8659278762</v>
      </c>
      <c r="U57" s="8">
        <f t="shared" si="59"/>
        <v>0.7966536461</v>
      </c>
      <c r="V57" s="8">
        <f t="shared" si="59"/>
        <v>0.7329213544</v>
      </c>
      <c r="W57" s="8">
        <f t="shared" si="59"/>
        <v>0.6742876461</v>
      </c>
      <c r="X57" s="8">
        <f t="shared" si="59"/>
        <v>0.6203446344</v>
      </c>
      <c r="Y57" s="8">
        <f t="shared" si="59"/>
        <v>0.5707170636</v>
      </c>
      <c r="Z57" s="8">
        <f t="shared" si="59"/>
        <v>0.5250596985</v>
      </c>
      <c r="AA57" s="8">
        <f t="shared" si="59"/>
        <v>0.4830549227</v>
      </c>
      <c r="AB57" s="8">
        <f t="shared" si="59"/>
        <v>0.4444105288</v>
      </c>
      <c r="AC57" s="8">
        <f t="shared" si="59"/>
        <v>0.4088576865</v>
      </c>
      <c r="AD57" s="8">
        <f t="shared" si="59"/>
        <v>0.3761490716</v>
      </c>
      <c r="AE57" s="8">
        <f t="shared" si="59"/>
        <v>0.3460571459</v>
      </c>
      <c r="AF57" s="8">
        <f t="shared" si="59"/>
        <v>0.3183725742</v>
      </c>
      <c r="AG57" s="8">
        <f t="shared" si="59"/>
        <v>0.2929027683</v>
      </c>
      <c r="AH57" s="8">
        <f t="shared" si="59"/>
        <v>0.2694705468</v>
      </c>
      <c r="AI57" s="8">
        <f t="shared" si="59"/>
        <v>0.2479129031</v>
      </c>
      <c r="AJ57" s="8">
        <f t="shared" si="59"/>
        <v>0.2280798708</v>
      </c>
      <c r="AK57" s="8">
        <f t="shared" si="59"/>
        <v>0.2098334812</v>
      </c>
      <c r="AL57" s="8">
        <f t="shared" si="59"/>
        <v>0.1930468027</v>
      </c>
      <c r="AM57" s="10">
        <f t="shared" si="4"/>
        <v>29.77996177</v>
      </c>
      <c r="AN57" s="10">
        <f t="shared" si="5"/>
        <v>7771.624</v>
      </c>
      <c r="AO57" s="10">
        <f t="shared" si="6"/>
        <v>7741.844038</v>
      </c>
    </row>
    <row r="58">
      <c r="A58" s="5"/>
      <c r="B58" s="5" t="s">
        <v>193</v>
      </c>
      <c r="C58" s="5" t="s">
        <v>188</v>
      </c>
      <c r="D58" s="112">
        <v>5.066814884197363</v>
      </c>
      <c r="E58" s="7">
        <v>327.6551</v>
      </c>
      <c r="F58" s="7">
        <v>14492.97</v>
      </c>
      <c r="G58" s="10">
        <f t="shared" si="2"/>
        <v>327.6551</v>
      </c>
      <c r="H58" s="8">
        <f t="shared" ref="H58:AL58" si="60">G58*0.92</f>
        <v>301.442692</v>
      </c>
      <c r="I58" s="8">
        <f t="shared" si="60"/>
        <v>277.3272766</v>
      </c>
      <c r="J58" s="8">
        <f t="shared" si="60"/>
        <v>255.1410945</v>
      </c>
      <c r="K58" s="8">
        <f t="shared" si="60"/>
        <v>234.7298069</v>
      </c>
      <c r="L58" s="8">
        <f t="shared" si="60"/>
        <v>215.9514224</v>
      </c>
      <c r="M58" s="8">
        <f t="shared" si="60"/>
        <v>198.6753086</v>
      </c>
      <c r="N58" s="8">
        <f t="shared" si="60"/>
        <v>182.7812839</v>
      </c>
      <c r="O58" s="8">
        <f t="shared" si="60"/>
        <v>168.1587812</v>
      </c>
      <c r="P58" s="8">
        <f t="shared" si="60"/>
        <v>154.7060787</v>
      </c>
      <c r="Q58" s="8">
        <f t="shared" si="60"/>
        <v>142.3295924</v>
      </c>
      <c r="R58" s="8">
        <f t="shared" si="60"/>
        <v>130.943225</v>
      </c>
      <c r="S58" s="8">
        <f t="shared" si="60"/>
        <v>120.467767</v>
      </c>
      <c r="T58" s="8">
        <f t="shared" si="60"/>
        <v>110.8303457</v>
      </c>
      <c r="U58" s="8">
        <f t="shared" si="60"/>
        <v>101.963918</v>
      </c>
      <c r="V58" s="8">
        <f t="shared" si="60"/>
        <v>93.80680456</v>
      </c>
      <c r="W58" s="8">
        <f t="shared" si="60"/>
        <v>86.3022602</v>
      </c>
      <c r="X58" s="8">
        <f t="shared" si="60"/>
        <v>79.39807938</v>
      </c>
      <c r="Y58" s="8">
        <f t="shared" si="60"/>
        <v>73.04623303</v>
      </c>
      <c r="Z58" s="8">
        <f t="shared" si="60"/>
        <v>67.20253439</v>
      </c>
      <c r="AA58" s="8">
        <f t="shared" si="60"/>
        <v>61.82633164</v>
      </c>
      <c r="AB58" s="8">
        <f t="shared" si="60"/>
        <v>56.88022511</v>
      </c>
      <c r="AC58" s="8">
        <f t="shared" si="60"/>
        <v>52.3298071</v>
      </c>
      <c r="AD58" s="8">
        <f t="shared" si="60"/>
        <v>48.14342253</v>
      </c>
      <c r="AE58" s="8">
        <f t="shared" si="60"/>
        <v>44.29194873</v>
      </c>
      <c r="AF58" s="8">
        <f t="shared" si="60"/>
        <v>40.74859283</v>
      </c>
      <c r="AG58" s="8">
        <f t="shared" si="60"/>
        <v>37.4887054</v>
      </c>
      <c r="AH58" s="8">
        <f t="shared" si="60"/>
        <v>34.48960897</v>
      </c>
      <c r="AI58" s="8">
        <f t="shared" si="60"/>
        <v>31.73044025</v>
      </c>
      <c r="AJ58" s="8">
        <f t="shared" si="60"/>
        <v>29.19200503</v>
      </c>
      <c r="AK58" s="8">
        <f t="shared" si="60"/>
        <v>26.85664463</v>
      </c>
      <c r="AL58" s="8">
        <f t="shared" si="60"/>
        <v>24.70811306</v>
      </c>
      <c r="AM58" s="10">
        <f t="shared" si="4"/>
        <v>3811.54545</v>
      </c>
      <c r="AN58" s="10">
        <f t="shared" si="5"/>
        <v>14492.97</v>
      </c>
      <c r="AO58" s="10">
        <f t="shared" si="6"/>
        <v>10681.42455</v>
      </c>
    </row>
    <row r="59">
      <c r="A59" s="5" t="s">
        <v>28</v>
      </c>
      <c r="B59" s="5" t="s">
        <v>83</v>
      </c>
      <c r="C59" s="5" t="s">
        <v>84</v>
      </c>
      <c r="D59" s="112">
        <v>2.158541117777679</v>
      </c>
      <c r="E59" s="7">
        <v>0.0</v>
      </c>
      <c r="F59" s="7">
        <v>7668.538</v>
      </c>
      <c r="G59" s="10">
        <f t="shared" si="2"/>
        <v>0</v>
      </c>
      <c r="H59" s="8">
        <f t="shared" ref="H59:AL59" si="61">G59*0.92</f>
        <v>0</v>
      </c>
      <c r="I59" s="8">
        <f t="shared" si="61"/>
        <v>0</v>
      </c>
      <c r="J59" s="8">
        <f t="shared" si="61"/>
        <v>0</v>
      </c>
      <c r="K59" s="8">
        <f t="shared" si="61"/>
        <v>0</v>
      </c>
      <c r="L59" s="8">
        <f t="shared" si="61"/>
        <v>0</v>
      </c>
      <c r="M59" s="8">
        <f t="shared" si="61"/>
        <v>0</v>
      </c>
      <c r="N59" s="8">
        <f t="shared" si="61"/>
        <v>0</v>
      </c>
      <c r="O59" s="8">
        <f t="shared" si="61"/>
        <v>0</v>
      </c>
      <c r="P59" s="8">
        <f t="shared" si="61"/>
        <v>0</v>
      </c>
      <c r="Q59" s="8">
        <f t="shared" si="61"/>
        <v>0</v>
      </c>
      <c r="R59" s="8">
        <f t="shared" si="61"/>
        <v>0</v>
      </c>
      <c r="S59" s="8">
        <f t="shared" si="61"/>
        <v>0</v>
      </c>
      <c r="T59" s="8">
        <f t="shared" si="61"/>
        <v>0</v>
      </c>
      <c r="U59" s="8">
        <f t="shared" si="61"/>
        <v>0</v>
      </c>
      <c r="V59" s="8">
        <f t="shared" si="61"/>
        <v>0</v>
      </c>
      <c r="W59" s="8">
        <f t="shared" si="61"/>
        <v>0</v>
      </c>
      <c r="X59" s="8">
        <f t="shared" si="61"/>
        <v>0</v>
      </c>
      <c r="Y59" s="8">
        <f t="shared" si="61"/>
        <v>0</v>
      </c>
      <c r="Z59" s="8">
        <f t="shared" si="61"/>
        <v>0</v>
      </c>
      <c r="AA59" s="8">
        <f t="shared" si="61"/>
        <v>0</v>
      </c>
      <c r="AB59" s="8">
        <f t="shared" si="61"/>
        <v>0</v>
      </c>
      <c r="AC59" s="8">
        <f t="shared" si="61"/>
        <v>0</v>
      </c>
      <c r="AD59" s="8">
        <f t="shared" si="61"/>
        <v>0</v>
      </c>
      <c r="AE59" s="8">
        <f t="shared" si="61"/>
        <v>0</v>
      </c>
      <c r="AF59" s="8">
        <f t="shared" si="61"/>
        <v>0</v>
      </c>
      <c r="AG59" s="8">
        <f t="shared" si="61"/>
        <v>0</v>
      </c>
      <c r="AH59" s="8">
        <f t="shared" si="61"/>
        <v>0</v>
      </c>
      <c r="AI59" s="8">
        <f t="shared" si="61"/>
        <v>0</v>
      </c>
      <c r="AJ59" s="8">
        <f t="shared" si="61"/>
        <v>0</v>
      </c>
      <c r="AK59" s="8">
        <f t="shared" si="61"/>
        <v>0</v>
      </c>
      <c r="AL59" s="8">
        <f t="shared" si="61"/>
        <v>0</v>
      </c>
      <c r="AM59" s="10">
        <f t="shared" si="4"/>
        <v>0</v>
      </c>
      <c r="AN59" s="10">
        <f t="shared" si="5"/>
        <v>7668.538</v>
      </c>
      <c r="AO59" s="10">
        <f t="shared" si="6"/>
        <v>7668.538</v>
      </c>
    </row>
    <row r="60">
      <c r="A60" s="5" t="s">
        <v>28</v>
      </c>
      <c r="B60" s="5" t="s">
        <v>230</v>
      </c>
      <c r="C60" s="5" t="s">
        <v>220</v>
      </c>
      <c r="D60" s="112">
        <v>2.53927748672</v>
      </c>
      <c r="E60" s="7">
        <v>0.0</v>
      </c>
      <c r="F60" s="7">
        <v>7649.458</v>
      </c>
      <c r="G60" s="10">
        <f t="shared" si="2"/>
        <v>0</v>
      </c>
      <c r="H60" s="8">
        <f t="shared" ref="H60:AL60" si="62">G60*0.92</f>
        <v>0</v>
      </c>
      <c r="I60" s="8">
        <f t="shared" si="62"/>
        <v>0</v>
      </c>
      <c r="J60" s="8">
        <f t="shared" si="62"/>
        <v>0</v>
      </c>
      <c r="K60" s="8">
        <f t="shared" si="62"/>
        <v>0</v>
      </c>
      <c r="L60" s="8">
        <f t="shared" si="62"/>
        <v>0</v>
      </c>
      <c r="M60" s="8">
        <f t="shared" si="62"/>
        <v>0</v>
      </c>
      <c r="N60" s="8">
        <f t="shared" si="62"/>
        <v>0</v>
      </c>
      <c r="O60" s="8">
        <f t="shared" si="62"/>
        <v>0</v>
      </c>
      <c r="P60" s="8">
        <f t="shared" si="62"/>
        <v>0</v>
      </c>
      <c r="Q60" s="8">
        <f t="shared" si="62"/>
        <v>0</v>
      </c>
      <c r="R60" s="8">
        <f t="shared" si="62"/>
        <v>0</v>
      </c>
      <c r="S60" s="8">
        <f t="shared" si="62"/>
        <v>0</v>
      </c>
      <c r="T60" s="8">
        <f t="shared" si="62"/>
        <v>0</v>
      </c>
      <c r="U60" s="8">
        <f t="shared" si="62"/>
        <v>0</v>
      </c>
      <c r="V60" s="8">
        <f t="shared" si="62"/>
        <v>0</v>
      </c>
      <c r="W60" s="8">
        <f t="shared" si="62"/>
        <v>0</v>
      </c>
      <c r="X60" s="8">
        <f t="shared" si="62"/>
        <v>0</v>
      </c>
      <c r="Y60" s="8">
        <f t="shared" si="62"/>
        <v>0</v>
      </c>
      <c r="Z60" s="8">
        <f t="shared" si="62"/>
        <v>0</v>
      </c>
      <c r="AA60" s="8">
        <f t="shared" si="62"/>
        <v>0</v>
      </c>
      <c r="AB60" s="8">
        <f t="shared" si="62"/>
        <v>0</v>
      </c>
      <c r="AC60" s="8">
        <f t="shared" si="62"/>
        <v>0</v>
      </c>
      <c r="AD60" s="8">
        <f t="shared" si="62"/>
        <v>0</v>
      </c>
      <c r="AE60" s="8">
        <f t="shared" si="62"/>
        <v>0</v>
      </c>
      <c r="AF60" s="8">
        <f t="shared" si="62"/>
        <v>0</v>
      </c>
      <c r="AG60" s="8">
        <f t="shared" si="62"/>
        <v>0</v>
      </c>
      <c r="AH60" s="8">
        <f t="shared" si="62"/>
        <v>0</v>
      </c>
      <c r="AI60" s="8">
        <f t="shared" si="62"/>
        <v>0</v>
      </c>
      <c r="AJ60" s="8">
        <f t="shared" si="62"/>
        <v>0</v>
      </c>
      <c r="AK60" s="8">
        <f t="shared" si="62"/>
        <v>0</v>
      </c>
      <c r="AL60" s="8">
        <f t="shared" si="62"/>
        <v>0</v>
      </c>
      <c r="AM60" s="10">
        <f t="shared" si="4"/>
        <v>0</v>
      </c>
      <c r="AN60" s="10">
        <f t="shared" si="5"/>
        <v>7649.458</v>
      </c>
      <c r="AO60" s="10">
        <f t="shared" si="6"/>
        <v>7649.458</v>
      </c>
    </row>
    <row r="61">
      <c r="A61" s="5" t="s">
        <v>28</v>
      </c>
      <c r="B61" s="5" t="s">
        <v>62</v>
      </c>
      <c r="C61" s="5" t="s">
        <v>59</v>
      </c>
      <c r="D61" s="112">
        <v>2.3675304405065956</v>
      </c>
      <c r="E61" s="7">
        <v>0.0</v>
      </c>
      <c r="F61" s="7">
        <v>7640.453</v>
      </c>
      <c r="G61" s="10">
        <f t="shared" si="2"/>
        <v>0</v>
      </c>
      <c r="H61" s="8">
        <f t="shared" ref="H61:AL61" si="63">G61*0.92</f>
        <v>0</v>
      </c>
      <c r="I61" s="8">
        <f t="shared" si="63"/>
        <v>0</v>
      </c>
      <c r="J61" s="8">
        <f t="shared" si="63"/>
        <v>0</v>
      </c>
      <c r="K61" s="8">
        <f t="shared" si="63"/>
        <v>0</v>
      </c>
      <c r="L61" s="8">
        <f t="shared" si="63"/>
        <v>0</v>
      </c>
      <c r="M61" s="8">
        <f t="shared" si="63"/>
        <v>0</v>
      </c>
      <c r="N61" s="8">
        <f t="shared" si="63"/>
        <v>0</v>
      </c>
      <c r="O61" s="8">
        <f t="shared" si="63"/>
        <v>0</v>
      </c>
      <c r="P61" s="8">
        <f t="shared" si="63"/>
        <v>0</v>
      </c>
      <c r="Q61" s="8">
        <f t="shared" si="63"/>
        <v>0</v>
      </c>
      <c r="R61" s="8">
        <f t="shared" si="63"/>
        <v>0</v>
      </c>
      <c r="S61" s="8">
        <f t="shared" si="63"/>
        <v>0</v>
      </c>
      <c r="T61" s="8">
        <f t="shared" si="63"/>
        <v>0</v>
      </c>
      <c r="U61" s="8">
        <f t="shared" si="63"/>
        <v>0</v>
      </c>
      <c r="V61" s="8">
        <f t="shared" si="63"/>
        <v>0</v>
      </c>
      <c r="W61" s="8">
        <f t="shared" si="63"/>
        <v>0</v>
      </c>
      <c r="X61" s="8">
        <f t="shared" si="63"/>
        <v>0</v>
      </c>
      <c r="Y61" s="8">
        <f t="shared" si="63"/>
        <v>0</v>
      </c>
      <c r="Z61" s="8">
        <f t="shared" si="63"/>
        <v>0</v>
      </c>
      <c r="AA61" s="8">
        <f t="shared" si="63"/>
        <v>0</v>
      </c>
      <c r="AB61" s="8">
        <f t="shared" si="63"/>
        <v>0</v>
      </c>
      <c r="AC61" s="8">
        <f t="shared" si="63"/>
        <v>0</v>
      </c>
      <c r="AD61" s="8">
        <f t="shared" si="63"/>
        <v>0</v>
      </c>
      <c r="AE61" s="8">
        <f t="shared" si="63"/>
        <v>0</v>
      </c>
      <c r="AF61" s="8">
        <f t="shared" si="63"/>
        <v>0</v>
      </c>
      <c r="AG61" s="8">
        <f t="shared" si="63"/>
        <v>0</v>
      </c>
      <c r="AH61" s="8">
        <f t="shared" si="63"/>
        <v>0</v>
      </c>
      <c r="AI61" s="8">
        <f t="shared" si="63"/>
        <v>0</v>
      </c>
      <c r="AJ61" s="8">
        <f t="shared" si="63"/>
        <v>0</v>
      </c>
      <c r="AK61" s="8">
        <f t="shared" si="63"/>
        <v>0</v>
      </c>
      <c r="AL61" s="8">
        <f t="shared" si="63"/>
        <v>0</v>
      </c>
      <c r="AM61" s="10">
        <f t="shared" si="4"/>
        <v>0</v>
      </c>
      <c r="AN61" s="10">
        <f t="shared" si="5"/>
        <v>7640.453</v>
      </c>
      <c r="AO61" s="10">
        <f t="shared" si="6"/>
        <v>7640.453</v>
      </c>
    </row>
    <row r="62">
      <c r="A62" s="5"/>
      <c r="B62" s="5" t="s">
        <v>194</v>
      </c>
      <c r="C62" s="5" t="s">
        <v>188</v>
      </c>
      <c r="D62" s="112">
        <v>5.000284718448019</v>
      </c>
      <c r="E62" s="7">
        <v>323.3935</v>
      </c>
      <c r="F62" s="7">
        <v>14289.68</v>
      </c>
      <c r="G62" s="10">
        <f t="shared" si="2"/>
        <v>323.3935</v>
      </c>
      <c r="H62" s="8">
        <f t="shared" ref="H62:AL62" si="64">G62*0.92</f>
        <v>297.52202</v>
      </c>
      <c r="I62" s="8">
        <f t="shared" si="64"/>
        <v>273.7202584</v>
      </c>
      <c r="J62" s="8">
        <f t="shared" si="64"/>
        <v>251.8226377</v>
      </c>
      <c r="K62" s="8">
        <f t="shared" si="64"/>
        <v>231.6768267</v>
      </c>
      <c r="L62" s="8">
        <f t="shared" si="64"/>
        <v>213.1426806</v>
      </c>
      <c r="M62" s="8">
        <f t="shared" si="64"/>
        <v>196.0912661</v>
      </c>
      <c r="N62" s="8">
        <f t="shared" si="64"/>
        <v>180.4039648</v>
      </c>
      <c r="O62" s="8">
        <f t="shared" si="64"/>
        <v>165.9716477</v>
      </c>
      <c r="P62" s="8">
        <f t="shared" si="64"/>
        <v>152.6939158</v>
      </c>
      <c r="Q62" s="8">
        <f t="shared" si="64"/>
        <v>140.4784026</v>
      </c>
      <c r="R62" s="8">
        <f t="shared" si="64"/>
        <v>129.2401304</v>
      </c>
      <c r="S62" s="8">
        <f t="shared" si="64"/>
        <v>118.9009199</v>
      </c>
      <c r="T62" s="8">
        <f t="shared" si="64"/>
        <v>109.3888463</v>
      </c>
      <c r="U62" s="8">
        <f t="shared" si="64"/>
        <v>100.6377386</v>
      </c>
      <c r="V62" s="8">
        <f t="shared" si="64"/>
        <v>92.58671954</v>
      </c>
      <c r="W62" s="8">
        <f t="shared" si="64"/>
        <v>85.17978198</v>
      </c>
      <c r="X62" s="8">
        <f t="shared" si="64"/>
        <v>78.36539942</v>
      </c>
      <c r="Y62" s="8">
        <f t="shared" si="64"/>
        <v>72.09616747</v>
      </c>
      <c r="Z62" s="8">
        <f t="shared" si="64"/>
        <v>66.32847407</v>
      </c>
      <c r="AA62" s="8">
        <f t="shared" si="64"/>
        <v>61.02219614</v>
      </c>
      <c r="AB62" s="8">
        <f t="shared" si="64"/>
        <v>56.14042045</v>
      </c>
      <c r="AC62" s="8">
        <f t="shared" si="64"/>
        <v>51.64918682</v>
      </c>
      <c r="AD62" s="8">
        <f t="shared" si="64"/>
        <v>47.51725187</v>
      </c>
      <c r="AE62" s="8">
        <f t="shared" si="64"/>
        <v>43.71587172</v>
      </c>
      <c r="AF62" s="8">
        <f t="shared" si="64"/>
        <v>40.21860198</v>
      </c>
      <c r="AG62" s="8">
        <f t="shared" si="64"/>
        <v>37.00111383</v>
      </c>
      <c r="AH62" s="8">
        <f t="shared" si="64"/>
        <v>34.04102472</v>
      </c>
      <c r="AI62" s="8">
        <f t="shared" si="64"/>
        <v>31.31774274</v>
      </c>
      <c r="AJ62" s="8">
        <f t="shared" si="64"/>
        <v>28.81232332</v>
      </c>
      <c r="AK62" s="8">
        <f t="shared" si="64"/>
        <v>26.50733746</v>
      </c>
      <c r="AL62" s="8">
        <f t="shared" si="64"/>
        <v>24.38675046</v>
      </c>
      <c r="AM62" s="10">
        <f t="shared" si="4"/>
        <v>3761.97112</v>
      </c>
      <c r="AN62" s="10">
        <f t="shared" si="5"/>
        <v>14289.68</v>
      </c>
      <c r="AO62" s="10">
        <f t="shared" si="6"/>
        <v>10527.70888</v>
      </c>
    </row>
    <row r="63">
      <c r="A63" s="5" t="s">
        <v>28</v>
      </c>
      <c r="B63" s="5" t="s">
        <v>87</v>
      </c>
      <c r="C63" s="5" t="s">
        <v>88</v>
      </c>
      <c r="D63" s="112">
        <v>2.141583711135788</v>
      </c>
      <c r="E63" s="7">
        <v>0.0</v>
      </c>
      <c r="F63" s="7">
        <v>7542.838</v>
      </c>
      <c r="G63" s="10">
        <f t="shared" si="2"/>
        <v>0</v>
      </c>
      <c r="H63" s="8">
        <f t="shared" ref="H63:AL63" si="65">G63*0.92</f>
        <v>0</v>
      </c>
      <c r="I63" s="8">
        <f t="shared" si="65"/>
        <v>0</v>
      </c>
      <c r="J63" s="8">
        <f t="shared" si="65"/>
        <v>0</v>
      </c>
      <c r="K63" s="8">
        <f t="shared" si="65"/>
        <v>0</v>
      </c>
      <c r="L63" s="8">
        <f t="shared" si="65"/>
        <v>0</v>
      </c>
      <c r="M63" s="8">
        <f t="shared" si="65"/>
        <v>0</v>
      </c>
      <c r="N63" s="8">
        <f t="shared" si="65"/>
        <v>0</v>
      </c>
      <c r="O63" s="8">
        <f t="shared" si="65"/>
        <v>0</v>
      </c>
      <c r="P63" s="8">
        <f t="shared" si="65"/>
        <v>0</v>
      </c>
      <c r="Q63" s="8">
        <f t="shared" si="65"/>
        <v>0</v>
      </c>
      <c r="R63" s="8">
        <f t="shared" si="65"/>
        <v>0</v>
      </c>
      <c r="S63" s="8">
        <f t="shared" si="65"/>
        <v>0</v>
      </c>
      <c r="T63" s="8">
        <f t="shared" si="65"/>
        <v>0</v>
      </c>
      <c r="U63" s="8">
        <f t="shared" si="65"/>
        <v>0</v>
      </c>
      <c r="V63" s="8">
        <f t="shared" si="65"/>
        <v>0</v>
      </c>
      <c r="W63" s="8">
        <f t="shared" si="65"/>
        <v>0</v>
      </c>
      <c r="X63" s="8">
        <f t="shared" si="65"/>
        <v>0</v>
      </c>
      <c r="Y63" s="8">
        <f t="shared" si="65"/>
        <v>0</v>
      </c>
      <c r="Z63" s="8">
        <f t="shared" si="65"/>
        <v>0</v>
      </c>
      <c r="AA63" s="8">
        <f t="shared" si="65"/>
        <v>0</v>
      </c>
      <c r="AB63" s="8">
        <f t="shared" si="65"/>
        <v>0</v>
      </c>
      <c r="AC63" s="8">
        <f t="shared" si="65"/>
        <v>0</v>
      </c>
      <c r="AD63" s="8">
        <f t="shared" si="65"/>
        <v>0</v>
      </c>
      <c r="AE63" s="8">
        <f t="shared" si="65"/>
        <v>0</v>
      </c>
      <c r="AF63" s="8">
        <f t="shared" si="65"/>
        <v>0</v>
      </c>
      <c r="AG63" s="8">
        <f t="shared" si="65"/>
        <v>0</v>
      </c>
      <c r="AH63" s="8">
        <f t="shared" si="65"/>
        <v>0</v>
      </c>
      <c r="AI63" s="8">
        <f t="shared" si="65"/>
        <v>0</v>
      </c>
      <c r="AJ63" s="8">
        <f t="shared" si="65"/>
        <v>0</v>
      </c>
      <c r="AK63" s="8">
        <f t="shared" si="65"/>
        <v>0</v>
      </c>
      <c r="AL63" s="8">
        <f t="shared" si="65"/>
        <v>0</v>
      </c>
      <c r="AM63" s="10">
        <f t="shared" si="4"/>
        <v>0</v>
      </c>
      <c r="AN63" s="10">
        <f t="shared" si="5"/>
        <v>7542.838</v>
      </c>
      <c r="AO63" s="10">
        <f t="shared" si="6"/>
        <v>7542.838</v>
      </c>
    </row>
    <row r="64">
      <c r="A64" s="5" t="s">
        <v>28</v>
      </c>
      <c r="B64" s="5" t="s">
        <v>72</v>
      </c>
      <c r="C64" s="5" t="s">
        <v>73</v>
      </c>
      <c r="D64" s="112">
        <v>2.3478668370693265</v>
      </c>
      <c r="E64" s="7">
        <v>0.0</v>
      </c>
      <c r="F64" s="7">
        <v>7536.012</v>
      </c>
      <c r="G64" s="10">
        <f t="shared" si="2"/>
        <v>0</v>
      </c>
      <c r="H64" s="8">
        <f t="shared" ref="H64:AL64" si="66">G64*0.92</f>
        <v>0</v>
      </c>
      <c r="I64" s="8">
        <f t="shared" si="66"/>
        <v>0</v>
      </c>
      <c r="J64" s="8">
        <f t="shared" si="66"/>
        <v>0</v>
      </c>
      <c r="K64" s="8">
        <f t="shared" si="66"/>
        <v>0</v>
      </c>
      <c r="L64" s="8">
        <f t="shared" si="66"/>
        <v>0</v>
      </c>
      <c r="M64" s="8">
        <f t="shared" si="66"/>
        <v>0</v>
      </c>
      <c r="N64" s="8">
        <f t="shared" si="66"/>
        <v>0</v>
      </c>
      <c r="O64" s="8">
        <f t="shared" si="66"/>
        <v>0</v>
      </c>
      <c r="P64" s="8">
        <f t="shared" si="66"/>
        <v>0</v>
      </c>
      <c r="Q64" s="8">
        <f t="shared" si="66"/>
        <v>0</v>
      </c>
      <c r="R64" s="8">
        <f t="shared" si="66"/>
        <v>0</v>
      </c>
      <c r="S64" s="8">
        <f t="shared" si="66"/>
        <v>0</v>
      </c>
      <c r="T64" s="8">
        <f t="shared" si="66"/>
        <v>0</v>
      </c>
      <c r="U64" s="8">
        <f t="shared" si="66"/>
        <v>0</v>
      </c>
      <c r="V64" s="8">
        <f t="shared" si="66"/>
        <v>0</v>
      </c>
      <c r="W64" s="8">
        <f t="shared" si="66"/>
        <v>0</v>
      </c>
      <c r="X64" s="8">
        <f t="shared" si="66"/>
        <v>0</v>
      </c>
      <c r="Y64" s="8">
        <f t="shared" si="66"/>
        <v>0</v>
      </c>
      <c r="Z64" s="8">
        <f t="shared" si="66"/>
        <v>0</v>
      </c>
      <c r="AA64" s="8">
        <f t="shared" si="66"/>
        <v>0</v>
      </c>
      <c r="AB64" s="8">
        <f t="shared" si="66"/>
        <v>0</v>
      </c>
      <c r="AC64" s="8">
        <f t="shared" si="66"/>
        <v>0</v>
      </c>
      <c r="AD64" s="8">
        <f t="shared" si="66"/>
        <v>0</v>
      </c>
      <c r="AE64" s="8">
        <f t="shared" si="66"/>
        <v>0</v>
      </c>
      <c r="AF64" s="8">
        <f t="shared" si="66"/>
        <v>0</v>
      </c>
      <c r="AG64" s="8">
        <f t="shared" si="66"/>
        <v>0</v>
      </c>
      <c r="AH64" s="8">
        <f t="shared" si="66"/>
        <v>0</v>
      </c>
      <c r="AI64" s="8">
        <f t="shared" si="66"/>
        <v>0</v>
      </c>
      <c r="AJ64" s="8">
        <f t="shared" si="66"/>
        <v>0</v>
      </c>
      <c r="AK64" s="8">
        <f t="shared" si="66"/>
        <v>0</v>
      </c>
      <c r="AL64" s="8">
        <f t="shared" si="66"/>
        <v>0</v>
      </c>
      <c r="AM64" s="10">
        <f t="shared" si="4"/>
        <v>0</v>
      </c>
      <c r="AN64" s="10">
        <f t="shared" si="5"/>
        <v>7536.012</v>
      </c>
      <c r="AO64" s="10">
        <f t="shared" si="6"/>
        <v>7536.012</v>
      </c>
    </row>
    <row r="65">
      <c r="A65" s="5" t="s">
        <v>28</v>
      </c>
      <c r="B65" s="5" t="s">
        <v>213</v>
      </c>
      <c r="C65" s="5" t="s">
        <v>212</v>
      </c>
      <c r="D65" s="112">
        <v>2.1291453311858777</v>
      </c>
      <c r="E65" s="7">
        <v>0.0</v>
      </c>
      <c r="F65" s="7">
        <v>7450.111</v>
      </c>
      <c r="G65" s="10">
        <f t="shared" si="2"/>
        <v>0</v>
      </c>
      <c r="H65" s="8">
        <f t="shared" ref="H65:AL65" si="67">G65*0.92</f>
        <v>0</v>
      </c>
      <c r="I65" s="8">
        <f t="shared" si="67"/>
        <v>0</v>
      </c>
      <c r="J65" s="8">
        <f t="shared" si="67"/>
        <v>0</v>
      </c>
      <c r="K65" s="8">
        <f t="shared" si="67"/>
        <v>0</v>
      </c>
      <c r="L65" s="8">
        <f t="shared" si="67"/>
        <v>0</v>
      </c>
      <c r="M65" s="8">
        <f t="shared" si="67"/>
        <v>0</v>
      </c>
      <c r="N65" s="8">
        <f t="shared" si="67"/>
        <v>0</v>
      </c>
      <c r="O65" s="8">
        <f t="shared" si="67"/>
        <v>0</v>
      </c>
      <c r="P65" s="8">
        <f t="shared" si="67"/>
        <v>0</v>
      </c>
      <c r="Q65" s="8">
        <f t="shared" si="67"/>
        <v>0</v>
      </c>
      <c r="R65" s="8">
        <f t="shared" si="67"/>
        <v>0</v>
      </c>
      <c r="S65" s="8">
        <f t="shared" si="67"/>
        <v>0</v>
      </c>
      <c r="T65" s="8">
        <f t="shared" si="67"/>
        <v>0</v>
      </c>
      <c r="U65" s="8">
        <f t="shared" si="67"/>
        <v>0</v>
      </c>
      <c r="V65" s="8">
        <f t="shared" si="67"/>
        <v>0</v>
      </c>
      <c r="W65" s="8">
        <f t="shared" si="67"/>
        <v>0</v>
      </c>
      <c r="X65" s="8">
        <f t="shared" si="67"/>
        <v>0</v>
      </c>
      <c r="Y65" s="8">
        <f t="shared" si="67"/>
        <v>0</v>
      </c>
      <c r="Z65" s="8">
        <f t="shared" si="67"/>
        <v>0</v>
      </c>
      <c r="AA65" s="8">
        <f t="shared" si="67"/>
        <v>0</v>
      </c>
      <c r="AB65" s="8">
        <f t="shared" si="67"/>
        <v>0</v>
      </c>
      <c r="AC65" s="8">
        <f t="shared" si="67"/>
        <v>0</v>
      </c>
      <c r="AD65" s="8">
        <f t="shared" si="67"/>
        <v>0</v>
      </c>
      <c r="AE65" s="8">
        <f t="shared" si="67"/>
        <v>0</v>
      </c>
      <c r="AF65" s="8">
        <f t="shared" si="67"/>
        <v>0</v>
      </c>
      <c r="AG65" s="8">
        <f t="shared" si="67"/>
        <v>0</v>
      </c>
      <c r="AH65" s="8">
        <f t="shared" si="67"/>
        <v>0</v>
      </c>
      <c r="AI65" s="8">
        <f t="shared" si="67"/>
        <v>0</v>
      </c>
      <c r="AJ65" s="8">
        <f t="shared" si="67"/>
        <v>0</v>
      </c>
      <c r="AK65" s="8">
        <f t="shared" si="67"/>
        <v>0</v>
      </c>
      <c r="AL65" s="8">
        <f t="shared" si="67"/>
        <v>0</v>
      </c>
      <c r="AM65" s="10">
        <f t="shared" si="4"/>
        <v>0</v>
      </c>
      <c r="AN65" s="10">
        <f t="shared" si="5"/>
        <v>7450.111</v>
      </c>
      <c r="AO65" s="10">
        <f t="shared" si="6"/>
        <v>7450.111</v>
      </c>
    </row>
    <row r="66">
      <c r="A66" s="5"/>
      <c r="B66" s="5" t="s">
        <v>63</v>
      </c>
      <c r="C66" s="5" t="s">
        <v>59</v>
      </c>
      <c r="D66" s="112">
        <v>2.209899919742701</v>
      </c>
      <c r="E66" s="7">
        <v>19.41936</v>
      </c>
      <c r="F66" s="7">
        <v>7851.097</v>
      </c>
      <c r="G66" s="10">
        <f t="shared" si="2"/>
        <v>19.41936</v>
      </c>
      <c r="H66" s="8">
        <f t="shared" ref="H66:AL66" si="68">G66*0.92</f>
        <v>17.8658112</v>
      </c>
      <c r="I66" s="8">
        <f t="shared" si="68"/>
        <v>16.4365463</v>
      </c>
      <c r="J66" s="8">
        <f t="shared" si="68"/>
        <v>15.1216226</v>
      </c>
      <c r="K66" s="8">
        <f t="shared" si="68"/>
        <v>13.91189279</v>
      </c>
      <c r="L66" s="8">
        <f t="shared" si="68"/>
        <v>12.79894137</v>
      </c>
      <c r="M66" s="8">
        <f t="shared" si="68"/>
        <v>11.77502606</v>
      </c>
      <c r="N66" s="8">
        <f t="shared" si="68"/>
        <v>10.83302397</v>
      </c>
      <c r="O66" s="8">
        <f t="shared" si="68"/>
        <v>9.966382056</v>
      </c>
      <c r="P66" s="8">
        <f t="shared" si="68"/>
        <v>9.169071492</v>
      </c>
      <c r="Q66" s="8">
        <f t="shared" si="68"/>
        <v>8.435545772</v>
      </c>
      <c r="R66" s="8">
        <f t="shared" si="68"/>
        <v>7.760702111</v>
      </c>
      <c r="S66" s="8">
        <f t="shared" si="68"/>
        <v>7.139845942</v>
      </c>
      <c r="T66" s="8">
        <f t="shared" si="68"/>
        <v>6.568658266</v>
      </c>
      <c r="U66" s="8">
        <f t="shared" si="68"/>
        <v>6.043165605</v>
      </c>
      <c r="V66" s="8">
        <f t="shared" si="68"/>
        <v>5.559712357</v>
      </c>
      <c r="W66" s="8">
        <f t="shared" si="68"/>
        <v>5.114935368</v>
      </c>
      <c r="X66" s="8">
        <f t="shared" si="68"/>
        <v>4.705740539</v>
      </c>
      <c r="Y66" s="8">
        <f t="shared" si="68"/>
        <v>4.329281296</v>
      </c>
      <c r="Z66" s="8">
        <f t="shared" si="68"/>
        <v>3.982938792</v>
      </c>
      <c r="AA66" s="8">
        <f t="shared" si="68"/>
        <v>3.664303689</v>
      </c>
      <c r="AB66" s="8">
        <f t="shared" si="68"/>
        <v>3.371159394</v>
      </c>
      <c r="AC66" s="8">
        <f t="shared" si="68"/>
        <v>3.101466642</v>
      </c>
      <c r="AD66" s="8">
        <f t="shared" si="68"/>
        <v>2.853349311</v>
      </c>
      <c r="AE66" s="8">
        <f t="shared" si="68"/>
        <v>2.625081366</v>
      </c>
      <c r="AF66" s="8">
        <f t="shared" si="68"/>
        <v>2.415074857</v>
      </c>
      <c r="AG66" s="8">
        <f t="shared" si="68"/>
        <v>2.221868868</v>
      </c>
      <c r="AH66" s="8">
        <f t="shared" si="68"/>
        <v>2.044119359</v>
      </c>
      <c r="AI66" s="8">
        <f t="shared" si="68"/>
        <v>1.88058981</v>
      </c>
      <c r="AJ66" s="8">
        <f t="shared" si="68"/>
        <v>1.730142625</v>
      </c>
      <c r="AK66" s="8">
        <f t="shared" si="68"/>
        <v>1.591731215</v>
      </c>
      <c r="AL66" s="8">
        <f t="shared" si="68"/>
        <v>1.464392718</v>
      </c>
      <c r="AM66" s="10">
        <f t="shared" si="4"/>
        <v>225.9014837</v>
      </c>
      <c r="AN66" s="10">
        <f t="shared" si="5"/>
        <v>7851.097</v>
      </c>
      <c r="AO66" s="10">
        <f t="shared" si="6"/>
        <v>7625.195516</v>
      </c>
    </row>
    <row r="67">
      <c r="A67" s="5" t="s">
        <v>28</v>
      </c>
      <c r="B67" s="5" t="s">
        <v>174</v>
      </c>
      <c r="C67" s="5" t="s">
        <v>162</v>
      </c>
      <c r="D67" s="112">
        <v>2.3516496920800005</v>
      </c>
      <c r="E67" s="7">
        <v>0.0</v>
      </c>
      <c r="F67" s="7">
        <v>7357.734</v>
      </c>
      <c r="G67" s="10">
        <f t="shared" si="2"/>
        <v>0</v>
      </c>
      <c r="H67" s="8">
        <f t="shared" ref="H67:AL67" si="69">G67*0.92</f>
        <v>0</v>
      </c>
      <c r="I67" s="8">
        <f t="shared" si="69"/>
        <v>0</v>
      </c>
      <c r="J67" s="8">
        <f t="shared" si="69"/>
        <v>0</v>
      </c>
      <c r="K67" s="8">
        <f t="shared" si="69"/>
        <v>0</v>
      </c>
      <c r="L67" s="8">
        <f t="shared" si="69"/>
        <v>0</v>
      </c>
      <c r="M67" s="8">
        <f t="shared" si="69"/>
        <v>0</v>
      </c>
      <c r="N67" s="8">
        <f t="shared" si="69"/>
        <v>0</v>
      </c>
      <c r="O67" s="8">
        <f t="shared" si="69"/>
        <v>0</v>
      </c>
      <c r="P67" s="8">
        <f t="shared" si="69"/>
        <v>0</v>
      </c>
      <c r="Q67" s="8">
        <f t="shared" si="69"/>
        <v>0</v>
      </c>
      <c r="R67" s="8">
        <f t="shared" si="69"/>
        <v>0</v>
      </c>
      <c r="S67" s="8">
        <f t="shared" si="69"/>
        <v>0</v>
      </c>
      <c r="T67" s="8">
        <f t="shared" si="69"/>
        <v>0</v>
      </c>
      <c r="U67" s="8">
        <f t="shared" si="69"/>
        <v>0</v>
      </c>
      <c r="V67" s="8">
        <f t="shared" si="69"/>
        <v>0</v>
      </c>
      <c r="W67" s="8">
        <f t="shared" si="69"/>
        <v>0</v>
      </c>
      <c r="X67" s="8">
        <f t="shared" si="69"/>
        <v>0</v>
      </c>
      <c r="Y67" s="8">
        <f t="shared" si="69"/>
        <v>0</v>
      </c>
      <c r="Z67" s="8">
        <f t="shared" si="69"/>
        <v>0</v>
      </c>
      <c r="AA67" s="8">
        <f t="shared" si="69"/>
        <v>0</v>
      </c>
      <c r="AB67" s="8">
        <f t="shared" si="69"/>
        <v>0</v>
      </c>
      <c r="AC67" s="8">
        <f t="shared" si="69"/>
        <v>0</v>
      </c>
      <c r="AD67" s="8">
        <f t="shared" si="69"/>
        <v>0</v>
      </c>
      <c r="AE67" s="8">
        <f t="shared" si="69"/>
        <v>0</v>
      </c>
      <c r="AF67" s="8">
        <f t="shared" si="69"/>
        <v>0</v>
      </c>
      <c r="AG67" s="8">
        <f t="shared" si="69"/>
        <v>0</v>
      </c>
      <c r="AH67" s="8">
        <f t="shared" si="69"/>
        <v>0</v>
      </c>
      <c r="AI67" s="8">
        <f t="shared" si="69"/>
        <v>0</v>
      </c>
      <c r="AJ67" s="8">
        <f t="shared" si="69"/>
        <v>0</v>
      </c>
      <c r="AK67" s="8">
        <f t="shared" si="69"/>
        <v>0</v>
      </c>
      <c r="AL67" s="8">
        <f t="shared" si="69"/>
        <v>0</v>
      </c>
      <c r="AM67" s="10">
        <f t="shared" si="4"/>
        <v>0</v>
      </c>
      <c r="AN67" s="10">
        <f t="shared" si="5"/>
        <v>7357.734</v>
      </c>
      <c r="AO67" s="10">
        <f t="shared" si="6"/>
        <v>7357.734</v>
      </c>
    </row>
    <row r="68">
      <c r="A68" s="5"/>
      <c r="B68" s="5" t="s">
        <v>50</v>
      </c>
      <c r="C68" s="5" t="s">
        <v>49</v>
      </c>
      <c r="D68" s="112">
        <v>2.9762031145275705</v>
      </c>
      <c r="E68" s="7">
        <v>160.2554</v>
      </c>
      <c r="F68" s="7">
        <v>10651.52</v>
      </c>
      <c r="G68" s="10">
        <f t="shared" si="2"/>
        <v>160.2554</v>
      </c>
      <c r="H68" s="8">
        <f t="shared" ref="H68:AL68" si="70">G68*0.92</f>
        <v>147.434968</v>
      </c>
      <c r="I68" s="8">
        <f t="shared" si="70"/>
        <v>135.6401706</v>
      </c>
      <c r="J68" s="8">
        <f t="shared" si="70"/>
        <v>124.7889569</v>
      </c>
      <c r="K68" s="8">
        <f t="shared" si="70"/>
        <v>114.8058404</v>
      </c>
      <c r="L68" s="8">
        <f t="shared" si="70"/>
        <v>105.6213731</v>
      </c>
      <c r="M68" s="8">
        <f t="shared" si="70"/>
        <v>97.17166328</v>
      </c>
      <c r="N68" s="8">
        <f t="shared" si="70"/>
        <v>89.39793022</v>
      </c>
      <c r="O68" s="8">
        <f t="shared" si="70"/>
        <v>82.2460958</v>
      </c>
      <c r="P68" s="8">
        <f t="shared" si="70"/>
        <v>75.66640814</v>
      </c>
      <c r="Q68" s="8">
        <f t="shared" si="70"/>
        <v>69.61309549</v>
      </c>
      <c r="R68" s="8">
        <f t="shared" si="70"/>
        <v>64.04404785</v>
      </c>
      <c r="S68" s="8">
        <f t="shared" si="70"/>
        <v>58.92052402</v>
      </c>
      <c r="T68" s="8">
        <f t="shared" si="70"/>
        <v>54.2068821</v>
      </c>
      <c r="U68" s="8">
        <f t="shared" si="70"/>
        <v>49.87033153</v>
      </c>
      <c r="V68" s="8">
        <f t="shared" si="70"/>
        <v>45.88070501</v>
      </c>
      <c r="W68" s="8">
        <f t="shared" si="70"/>
        <v>42.21024861</v>
      </c>
      <c r="X68" s="8">
        <f t="shared" si="70"/>
        <v>38.83342872</v>
      </c>
      <c r="Y68" s="8">
        <f t="shared" si="70"/>
        <v>35.72675442</v>
      </c>
      <c r="Z68" s="8">
        <f t="shared" si="70"/>
        <v>32.86861407</v>
      </c>
      <c r="AA68" s="8">
        <f t="shared" si="70"/>
        <v>30.23912494</v>
      </c>
      <c r="AB68" s="8">
        <f t="shared" si="70"/>
        <v>27.81999495</v>
      </c>
      <c r="AC68" s="8">
        <f t="shared" si="70"/>
        <v>25.59439535</v>
      </c>
      <c r="AD68" s="8">
        <f t="shared" si="70"/>
        <v>23.54684372</v>
      </c>
      <c r="AE68" s="8">
        <f t="shared" si="70"/>
        <v>21.66309623</v>
      </c>
      <c r="AF68" s="8">
        <f t="shared" si="70"/>
        <v>19.93004853</v>
      </c>
      <c r="AG68" s="8">
        <f t="shared" si="70"/>
        <v>18.33564465</v>
      </c>
      <c r="AH68" s="8">
        <f t="shared" si="70"/>
        <v>16.86879307</v>
      </c>
      <c r="AI68" s="8">
        <f t="shared" si="70"/>
        <v>15.51928963</v>
      </c>
      <c r="AJ68" s="8">
        <f t="shared" si="70"/>
        <v>14.27774646</v>
      </c>
      <c r="AK68" s="8">
        <f t="shared" si="70"/>
        <v>13.13552674</v>
      </c>
      <c r="AL68" s="8">
        <f t="shared" si="70"/>
        <v>12.0846846</v>
      </c>
      <c r="AM68" s="10">
        <f t="shared" si="4"/>
        <v>1864.218627</v>
      </c>
      <c r="AN68" s="10">
        <f t="shared" si="5"/>
        <v>10651.52</v>
      </c>
      <c r="AO68" s="10">
        <f t="shared" si="6"/>
        <v>8787.301373</v>
      </c>
    </row>
    <row r="69">
      <c r="A69" s="5"/>
      <c r="B69" s="5" t="s">
        <v>60</v>
      </c>
      <c r="C69" s="5" t="s">
        <v>59</v>
      </c>
      <c r="D69" s="112">
        <v>4.939920283423099</v>
      </c>
      <c r="E69" s="7">
        <v>411.5582</v>
      </c>
      <c r="F69" s="7">
        <v>15751.35</v>
      </c>
      <c r="G69" s="10">
        <f t="shared" si="2"/>
        <v>411.5582</v>
      </c>
      <c r="H69" s="8">
        <f t="shared" ref="H69:AL69" si="71">G69*0.92</f>
        <v>378.633544</v>
      </c>
      <c r="I69" s="8">
        <f t="shared" si="71"/>
        <v>348.3428605</v>
      </c>
      <c r="J69" s="8">
        <f t="shared" si="71"/>
        <v>320.4754316</v>
      </c>
      <c r="K69" s="8">
        <f t="shared" si="71"/>
        <v>294.8373971</v>
      </c>
      <c r="L69" s="8">
        <f t="shared" si="71"/>
        <v>271.2504053</v>
      </c>
      <c r="M69" s="8">
        <f t="shared" si="71"/>
        <v>249.5503729</v>
      </c>
      <c r="N69" s="8">
        <f t="shared" si="71"/>
        <v>229.5863431</v>
      </c>
      <c r="O69" s="8">
        <f t="shared" si="71"/>
        <v>211.2194356</v>
      </c>
      <c r="P69" s="8">
        <f t="shared" si="71"/>
        <v>194.3218808</v>
      </c>
      <c r="Q69" s="8">
        <f t="shared" si="71"/>
        <v>178.7761303</v>
      </c>
      <c r="R69" s="8">
        <f t="shared" si="71"/>
        <v>164.4740399</v>
      </c>
      <c r="S69" s="8">
        <f t="shared" si="71"/>
        <v>151.3161167</v>
      </c>
      <c r="T69" s="8">
        <f t="shared" si="71"/>
        <v>139.2108274</v>
      </c>
      <c r="U69" s="8">
        <f t="shared" si="71"/>
        <v>128.0739612</v>
      </c>
      <c r="V69" s="8">
        <f t="shared" si="71"/>
        <v>117.8280443</v>
      </c>
      <c r="W69" s="8">
        <f t="shared" si="71"/>
        <v>108.4018007</v>
      </c>
      <c r="X69" s="8">
        <f t="shared" si="71"/>
        <v>99.72965668</v>
      </c>
      <c r="Y69" s="8">
        <f t="shared" si="71"/>
        <v>91.75128415</v>
      </c>
      <c r="Z69" s="8">
        <f t="shared" si="71"/>
        <v>84.41118142</v>
      </c>
      <c r="AA69" s="8">
        <f t="shared" si="71"/>
        <v>77.6582869</v>
      </c>
      <c r="AB69" s="8">
        <f t="shared" si="71"/>
        <v>71.44562395</v>
      </c>
      <c r="AC69" s="8">
        <f t="shared" si="71"/>
        <v>65.72997403</v>
      </c>
      <c r="AD69" s="8">
        <f t="shared" si="71"/>
        <v>60.47157611</v>
      </c>
      <c r="AE69" s="8">
        <f t="shared" si="71"/>
        <v>55.63385002</v>
      </c>
      <c r="AF69" s="8">
        <f t="shared" si="71"/>
        <v>51.18314202</v>
      </c>
      <c r="AG69" s="8">
        <f t="shared" si="71"/>
        <v>47.08849066</v>
      </c>
      <c r="AH69" s="8">
        <f t="shared" si="71"/>
        <v>43.32141141</v>
      </c>
      <c r="AI69" s="8">
        <f t="shared" si="71"/>
        <v>39.85569849</v>
      </c>
      <c r="AJ69" s="8">
        <f t="shared" si="71"/>
        <v>36.66724261</v>
      </c>
      <c r="AK69" s="8">
        <f t="shared" si="71"/>
        <v>33.73386321</v>
      </c>
      <c r="AL69" s="8">
        <f t="shared" si="71"/>
        <v>31.03515415</v>
      </c>
      <c r="AM69" s="10">
        <f t="shared" si="4"/>
        <v>4787.573227</v>
      </c>
      <c r="AN69" s="10">
        <f t="shared" si="5"/>
        <v>15751.35</v>
      </c>
      <c r="AO69" s="10">
        <f t="shared" si="6"/>
        <v>10963.77677</v>
      </c>
    </row>
    <row r="70">
      <c r="A70" s="5"/>
      <c r="B70" s="5" t="s">
        <v>229</v>
      </c>
      <c r="C70" s="5" t="s">
        <v>220</v>
      </c>
      <c r="D70" s="112">
        <v>2.770946452861687</v>
      </c>
      <c r="E70" s="7">
        <v>85.21716</v>
      </c>
      <c r="F70" s="7">
        <v>8572.819</v>
      </c>
      <c r="G70" s="10">
        <f t="shared" si="2"/>
        <v>85.21716</v>
      </c>
      <c r="H70" s="8">
        <f t="shared" ref="H70:AL70" si="72">G70*0.92</f>
        <v>78.3997872</v>
      </c>
      <c r="I70" s="8">
        <f t="shared" si="72"/>
        <v>72.12780422</v>
      </c>
      <c r="J70" s="8">
        <f t="shared" si="72"/>
        <v>66.35757989</v>
      </c>
      <c r="K70" s="8">
        <f t="shared" si="72"/>
        <v>61.0489735</v>
      </c>
      <c r="L70" s="8">
        <f t="shared" si="72"/>
        <v>56.16505562</v>
      </c>
      <c r="M70" s="8">
        <f t="shared" si="72"/>
        <v>51.67185117</v>
      </c>
      <c r="N70" s="8">
        <f t="shared" si="72"/>
        <v>47.53810307</v>
      </c>
      <c r="O70" s="8">
        <f t="shared" si="72"/>
        <v>43.73505483</v>
      </c>
      <c r="P70" s="8">
        <f t="shared" si="72"/>
        <v>40.23625044</v>
      </c>
      <c r="Q70" s="8">
        <f t="shared" si="72"/>
        <v>37.01735041</v>
      </c>
      <c r="R70" s="8">
        <f t="shared" si="72"/>
        <v>34.05596237</v>
      </c>
      <c r="S70" s="8">
        <f t="shared" si="72"/>
        <v>31.33148538</v>
      </c>
      <c r="T70" s="8">
        <f t="shared" si="72"/>
        <v>28.82496655</v>
      </c>
      <c r="U70" s="8">
        <f t="shared" si="72"/>
        <v>26.51896923</v>
      </c>
      <c r="V70" s="8">
        <f t="shared" si="72"/>
        <v>24.39745169</v>
      </c>
      <c r="W70" s="8">
        <f t="shared" si="72"/>
        <v>22.44565556</v>
      </c>
      <c r="X70" s="8">
        <f t="shared" si="72"/>
        <v>20.65000311</v>
      </c>
      <c r="Y70" s="8">
        <f t="shared" si="72"/>
        <v>18.99800286</v>
      </c>
      <c r="Z70" s="8">
        <f t="shared" si="72"/>
        <v>17.47816263</v>
      </c>
      <c r="AA70" s="8">
        <f t="shared" si="72"/>
        <v>16.07990962</v>
      </c>
      <c r="AB70" s="8">
        <f t="shared" si="72"/>
        <v>14.79351685</v>
      </c>
      <c r="AC70" s="8">
        <f t="shared" si="72"/>
        <v>13.6100355</v>
      </c>
      <c r="AD70" s="8">
        <f t="shared" si="72"/>
        <v>12.52123266</v>
      </c>
      <c r="AE70" s="8">
        <f t="shared" si="72"/>
        <v>11.51953405</v>
      </c>
      <c r="AF70" s="8">
        <f t="shared" si="72"/>
        <v>10.59797133</v>
      </c>
      <c r="AG70" s="8">
        <f t="shared" si="72"/>
        <v>9.750133621</v>
      </c>
      <c r="AH70" s="8">
        <f t="shared" si="72"/>
        <v>8.970122931</v>
      </c>
      <c r="AI70" s="8">
        <f t="shared" si="72"/>
        <v>8.252513096</v>
      </c>
      <c r="AJ70" s="8">
        <f t="shared" si="72"/>
        <v>7.592312049</v>
      </c>
      <c r="AK70" s="8">
        <f t="shared" si="72"/>
        <v>6.984927085</v>
      </c>
      <c r="AL70" s="8">
        <f t="shared" si="72"/>
        <v>6.426132918</v>
      </c>
      <c r="AM70" s="10">
        <f t="shared" si="4"/>
        <v>991.3139714</v>
      </c>
      <c r="AN70" s="10">
        <f t="shared" si="5"/>
        <v>8572.819</v>
      </c>
      <c r="AO70" s="10">
        <f t="shared" si="6"/>
        <v>7581.505029</v>
      </c>
    </row>
    <row r="71">
      <c r="A71" s="5" t="s">
        <v>28</v>
      </c>
      <c r="B71" s="5" t="s">
        <v>78</v>
      </c>
      <c r="C71" s="5" t="s">
        <v>79</v>
      </c>
      <c r="D71" s="112">
        <v>2.23244534032</v>
      </c>
      <c r="E71" s="7">
        <v>0.0</v>
      </c>
      <c r="F71" s="7">
        <v>6722.108</v>
      </c>
      <c r="G71" s="10">
        <f t="shared" si="2"/>
        <v>0</v>
      </c>
      <c r="H71" s="8">
        <f t="shared" ref="H71:AL71" si="73">G71*0.92</f>
        <v>0</v>
      </c>
      <c r="I71" s="8">
        <f t="shared" si="73"/>
        <v>0</v>
      </c>
      <c r="J71" s="8">
        <f t="shared" si="73"/>
        <v>0</v>
      </c>
      <c r="K71" s="8">
        <f t="shared" si="73"/>
        <v>0</v>
      </c>
      <c r="L71" s="8">
        <f t="shared" si="73"/>
        <v>0</v>
      </c>
      <c r="M71" s="8">
        <f t="shared" si="73"/>
        <v>0</v>
      </c>
      <c r="N71" s="8">
        <f t="shared" si="73"/>
        <v>0</v>
      </c>
      <c r="O71" s="8">
        <f t="shared" si="73"/>
        <v>0</v>
      </c>
      <c r="P71" s="8">
        <f t="shared" si="73"/>
        <v>0</v>
      </c>
      <c r="Q71" s="8">
        <f t="shared" si="73"/>
        <v>0</v>
      </c>
      <c r="R71" s="8">
        <f t="shared" si="73"/>
        <v>0</v>
      </c>
      <c r="S71" s="8">
        <f t="shared" si="73"/>
        <v>0</v>
      </c>
      <c r="T71" s="8">
        <f t="shared" si="73"/>
        <v>0</v>
      </c>
      <c r="U71" s="8">
        <f t="shared" si="73"/>
        <v>0</v>
      </c>
      <c r="V71" s="8">
        <f t="shared" si="73"/>
        <v>0</v>
      </c>
      <c r="W71" s="8">
        <f t="shared" si="73"/>
        <v>0</v>
      </c>
      <c r="X71" s="8">
        <f t="shared" si="73"/>
        <v>0</v>
      </c>
      <c r="Y71" s="8">
        <f t="shared" si="73"/>
        <v>0</v>
      </c>
      <c r="Z71" s="8">
        <f t="shared" si="73"/>
        <v>0</v>
      </c>
      <c r="AA71" s="8">
        <f t="shared" si="73"/>
        <v>0</v>
      </c>
      <c r="AB71" s="8">
        <f t="shared" si="73"/>
        <v>0</v>
      </c>
      <c r="AC71" s="8">
        <f t="shared" si="73"/>
        <v>0</v>
      </c>
      <c r="AD71" s="8">
        <f t="shared" si="73"/>
        <v>0</v>
      </c>
      <c r="AE71" s="8">
        <f t="shared" si="73"/>
        <v>0</v>
      </c>
      <c r="AF71" s="8">
        <f t="shared" si="73"/>
        <v>0</v>
      </c>
      <c r="AG71" s="8">
        <f t="shared" si="73"/>
        <v>0</v>
      </c>
      <c r="AH71" s="8">
        <f t="shared" si="73"/>
        <v>0</v>
      </c>
      <c r="AI71" s="8">
        <f t="shared" si="73"/>
        <v>0</v>
      </c>
      <c r="AJ71" s="8">
        <f t="shared" si="73"/>
        <v>0</v>
      </c>
      <c r="AK71" s="8">
        <f t="shared" si="73"/>
        <v>0</v>
      </c>
      <c r="AL71" s="8">
        <f t="shared" si="73"/>
        <v>0</v>
      </c>
      <c r="AM71" s="10">
        <f t="shared" si="4"/>
        <v>0</v>
      </c>
      <c r="AN71" s="10">
        <f t="shared" si="5"/>
        <v>6722.108</v>
      </c>
      <c r="AO71" s="10">
        <f t="shared" si="6"/>
        <v>6722.108</v>
      </c>
    </row>
    <row r="72">
      <c r="A72" s="5" t="s">
        <v>28</v>
      </c>
      <c r="B72" s="5" t="s">
        <v>93</v>
      </c>
      <c r="C72" s="5" t="s">
        <v>149</v>
      </c>
      <c r="D72" s="112">
        <v>2.2172316192</v>
      </c>
      <c r="E72" s="7">
        <v>0.0</v>
      </c>
      <c r="F72" s="7">
        <v>6700.095</v>
      </c>
      <c r="G72" s="10">
        <f t="shared" si="2"/>
        <v>0</v>
      </c>
      <c r="H72" s="8">
        <f t="shared" ref="H72:AL72" si="74">G72*0.92</f>
        <v>0</v>
      </c>
      <c r="I72" s="8">
        <f t="shared" si="74"/>
        <v>0</v>
      </c>
      <c r="J72" s="8">
        <f t="shared" si="74"/>
        <v>0</v>
      </c>
      <c r="K72" s="8">
        <f t="shared" si="74"/>
        <v>0</v>
      </c>
      <c r="L72" s="8">
        <f t="shared" si="74"/>
        <v>0</v>
      </c>
      <c r="M72" s="8">
        <f t="shared" si="74"/>
        <v>0</v>
      </c>
      <c r="N72" s="8">
        <f t="shared" si="74"/>
        <v>0</v>
      </c>
      <c r="O72" s="8">
        <f t="shared" si="74"/>
        <v>0</v>
      </c>
      <c r="P72" s="8">
        <f t="shared" si="74"/>
        <v>0</v>
      </c>
      <c r="Q72" s="8">
        <f t="shared" si="74"/>
        <v>0</v>
      </c>
      <c r="R72" s="8">
        <f t="shared" si="74"/>
        <v>0</v>
      </c>
      <c r="S72" s="8">
        <f t="shared" si="74"/>
        <v>0</v>
      </c>
      <c r="T72" s="8">
        <f t="shared" si="74"/>
        <v>0</v>
      </c>
      <c r="U72" s="8">
        <f t="shared" si="74"/>
        <v>0</v>
      </c>
      <c r="V72" s="8">
        <f t="shared" si="74"/>
        <v>0</v>
      </c>
      <c r="W72" s="8">
        <f t="shared" si="74"/>
        <v>0</v>
      </c>
      <c r="X72" s="8">
        <f t="shared" si="74"/>
        <v>0</v>
      </c>
      <c r="Y72" s="8">
        <f t="shared" si="74"/>
        <v>0</v>
      </c>
      <c r="Z72" s="8">
        <f t="shared" si="74"/>
        <v>0</v>
      </c>
      <c r="AA72" s="8">
        <f t="shared" si="74"/>
        <v>0</v>
      </c>
      <c r="AB72" s="8">
        <f t="shared" si="74"/>
        <v>0</v>
      </c>
      <c r="AC72" s="8">
        <f t="shared" si="74"/>
        <v>0</v>
      </c>
      <c r="AD72" s="8">
        <f t="shared" si="74"/>
        <v>0</v>
      </c>
      <c r="AE72" s="8">
        <f t="shared" si="74"/>
        <v>0</v>
      </c>
      <c r="AF72" s="8">
        <f t="shared" si="74"/>
        <v>0</v>
      </c>
      <c r="AG72" s="8">
        <f t="shared" si="74"/>
        <v>0</v>
      </c>
      <c r="AH72" s="8">
        <f t="shared" si="74"/>
        <v>0</v>
      </c>
      <c r="AI72" s="8">
        <f t="shared" si="74"/>
        <v>0</v>
      </c>
      <c r="AJ72" s="8">
        <f t="shared" si="74"/>
        <v>0</v>
      </c>
      <c r="AK72" s="8">
        <f t="shared" si="74"/>
        <v>0</v>
      </c>
      <c r="AL72" s="8">
        <f t="shared" si="74"/>
        <v>0</v>
      </c>
      <c r="AM72" s="10">
        <f t="shared" si="4"/>
        <v>0</v>
      </c>
      <c r="AN72" s="10">
        <f t="shared" si="5"/>
        <v>6700.095</v>
      </c>
      <c r="AO72" s="10">
        <f t="shared" si="6"/>
        <v>6700.095</v>
      </c>
    </row>
    <row r="73">
      <c r="A73" s="5" t="s">
        <v>28</v>
      </c>
      <c r="B73" s="5" t="s">
        <v>130</v>
      </c>
      <c r="C73" s="5" t="s">
        <v>129</v>
      </c>
      <c r="D73" s="112">
        <v>2.204840846</v>
      </c>
      <c r="E73" s="7">
        <v>0.0</v>
      </c>
      <c r="F73" s="7">
        <v>6623.766</v>
      </c>
      <c r="G73" s="10">
        <f t="shared" si="2"/>
        <v>0</v>
      </c>
      <c r="H73" s="8">
        <f t="shared" ref="H73:AL73" si="75">G73*0.92</f>
        <v>0</v>
      </c>
      <c r="I73" s="8">
        <f t="shared" si="75"/>
        <v>0</v>
      </c>
      <c r="J73" s="8">
        <f t="shared" si="75"/>
        <v>0</v>
      </c>
      <c r="K73" s="8">
        <f t="shared" si="75"/>
        <v>0</v>
      </c>
      <c r="L73" s="8">
        <f t="shared" si="75"/>
        <v>0</v>
      </c>
      <c r="M73" s="8">
        <f t="shared" si="75"/>
        <v>0</v>
      </c>
      <c r="N73" s="8">
        <f t="shared" si="75"/>
        <v>0</v>
      </c>
      <c r="O73" s="8">
        <f t="shared" si="75"/>
        <v>0</v>
      </c>
      <c r="P73" s="8">
        <f t="shared" si="75"/>
        <v>0</v>
      </c>
      <c r="Q73" s="8">
        <f t="shared" si="75"/>
        <v>0</v>
      </c>
      <c r="R73" s="8">
        <f t="shared" si="75"/>
        <v>0</v>
      </c>
      <c r="S73" s="8">
        <f t="shared" si="75"/>
        <v>0</v>
      </c>
      <c r="T73" s="8">
        <f t="shared" si="75"/>
        <v>0</v>
      </c>
      <c r="U73" s="8">
        <f t="shared" si="75"/>
        <v>0</v>
      </c>
      <c r="V73" s="8">
        <f t="shared" si="75"/>
        <v>0</v>
      </c>
      <c r="W73" s="8">
        <f t="shared" si="75"/>
        <v>0</v>
      </c>
      <c r="X73" s="8">
        <f t="shared" si="75"/>
        <v>0</v>
      </c>
      <c r="Y73" s="8">
        <f t="shared" si="75"/>
        <v>0</v>
      </c>
      <c r="Z73" s="8">
        <f t="shared" si="75"/>
        <v>0</v>
      </c>
      <c r="AA73" s="8">
        <f t="shared" si="75"/>
        <v>0</v>
      </c>
      <c r="AB73" s="8">
        <f t="shared" si="75"/>
        <v>0</v>
      </c>
      <c r="AC73" s="8">
        <f t="shared" si="75"/>
        <v>0</v>
      </c>
      <c r="AD73" s="8">
        <f t="shared" si="75"/>
        <v>0</v>
      </c>
      <c r="AE73" s="8">
        <f t="shared" si="75"/>
        <v>0</v>
      </c>
      <c r="AF73" s="8">
        <f t="shared" si="75"/>
        <v>0</v>
      </c>
      <c r="AG73" s="8">
        <f t="shared" si="75"/>
        <v>0</v>
      </c>
      <c r="AH73" s="8">
        <f t="shared" si="75"/>
        <v>0</v>
      </c>
      <c r="AI73" s="8">
        <f t="shared" si="75"/>
        <v>0</v>
      </c>
      <c r="AJ73" s="8">
        <f t="shared" si="75"/>
        <v>0</v>
      </c>
      <c r="AK73" s="8">
        <f t="shared" si="75"/>
        <v>0</v>
      </c>
      <c r="AL73" s="8">
        <f t="shared" si="75"/>
        <v>0</v>
      </c>
      <c r="AM73" s="10">
        <f t="shared" si="4"/>
        <v>0</v>
      </c>
      <c r="AN73" s="10">
        <f t="shared" si="5"/>
        <v>6623.766</v>
      </c>
      <c r="AO73" s="10">
        <f t="shared" si="6"/>
        <v>6623.766</v>
      </c>
    </row>
    <row r="74">
      <c r="A74" s="5" t="s">
        <v>28</v>
      </c>
      <c r="B74" s="5" t="s">
        <v>43</v>
      </c>
      <c r="C74" s="5" t="s">
        <v>38</v>
      </c>
      <c r="D74" s="112">
        <v>1.99857296912</v>
      </c>
      <c r="E74" s="7">
        <v>0.0</v>
      </c>
      <c r="F74" s="7">
        <v>6603.012</v>
      </c>
      <c r="G74" s="10">
        <f t="shared" si="2"/>
        <v>0</v>
      </c>
      <c r="H74" s="8">
        <f t="shared" ref="H74:AL74" si="76">G74*0.92</f>
        <v>0</v>
      </c>
      <c r="I74" s="8">
        <f t="shared" si="76"/>
        <v>0</v>
      </c>
      <c r="J74" s="8">
        <f t="shared" si="76"/>
        <v>0</v>
      </c>
      <c r="K74" s="8">
        <f t="shared" si="76"/>
        <v>0</v>
      </c>
      <c r="L74" s="8">
        <f t="shared" si="76"/>
        <v>0</v>
      </c>
      <c r="M74" s="8">
        <f t="shared" si="76"/>
        <v>0</v>
      </c>
      <c r="N74" s="8">
        <f t="shared" si="76"/>
        <v>0</v>
      </c>
      <c r="O74" s="8">
        <f t="shared" si="76"/>
        <v>0</v>
      </c>
      <c r="P74" s="8">
        <f t="shared" si="76"/>
        <v>0</v>
      </c>
      <c r="Q74" s="8">
        <f t="shared" si="76"/>
        <v>0</v>
      </c>
      <c r="R74" s="8">
        <f t="shared" si="76"/>
        <v>0</v>
      </c>
      <c r="S74" s="8">
        <f t="shared" si="76"/>
        <v>0</v>
      </c>
      <c r="T74" s="8">
        <f t="shared" si="76"/>
        <v>0</v>
      </c>
      <c r="U74" s="8">
        <f t="shared" si="76"/>
        <v>0</v>
      </c>
      <c r="V74" s="8">
        <f t="shared" si="76"/>
        <v>0</v>
      </c>
      <c r="W74" s="8">
        <f t="shared" si="76"/>
        <v>0</v>
      </c>
      <c r="X74" s="8">
        <f t="shared" si="76"/>
        <v>0</v>
      </c>
      <c r="Y74" s="8">
        <f t="shared" si="76"/>
        <v>0</v>
      </c>
      <c r="Z74" s="8">
        <f t="shared" si="76"/>
        <v>0</v>
      </c>
      <c r="AA74" s="8">
        <f t="shared" si="76"/>
        <v>0</v>
      </c>
      <c r="AB74" s="8">
        <f t="shared" si="76"/>
        <v>0</v>
      </c>
      <c r="AC74" s="8">
        <f t="shared" si="76"/>
        <v>0</v>
      </c>
      <c r="AD74" s="8">
        <f t="shared" si="76"/>
        <v>0</v>
      </c>
      <c r="AE74" s="8">
        <f t="shared" si="76"/>
        <v>0</v>
      </c>
      <c r="AF74" s="8">
        <f t="shared" si="76"/>
        <v>0</v>
      </c>
      <c r="AG74" s="8">
        <f t="shared" si="76"/>
        <v>0</v>
      </c>
      <c r="AH74" s="8">
        <f t="shared" si="76"/>
        <v>0</v>
      </c>
      <c r="AI74" s="8">
        <f t="shared" si="76"/>
        <v>0</v>
      </c>
      <c r="AJ74" s="8">
        <f t="shared" si="76"/>
        <v>0</v>
      </c>
      <c r="AK74" s="8">
        <f t="shared" si="76"/>
        <v>0</v>
      </c>
      <c r="AL74" s="8">
        <f t="shared" si="76"/>
        <v>0</v>
      </c>
      <c r="AM74" s="10">
        <f t="shared" si="4"/>
        <v>0</v>
      </c>
      <c r="AN74" s="10">
        <f t="shared" si="5"/>
        <v>6603.012</v>
      </c>
      <c r="AO74" s="10">
        <f t="shared" si="6"/>
        <v>6603.012</v>
      </c>
    </row>
    <row r="75">
      <c r="A75" s="5" t="s">
        <v>28</v>
      </c>
      <c r="B75" s="5" t="s">
        <v>155</v>
      </c>
      <c r="C75" s="5" t="s">
        <v>149</v>
      </c>
      <c r="D75" s="112">
        <v>1.7852105812840446</v>
      </c>
      <c r="E75" s="7">
        <v>0.0</v>
      </c>
      <c r="F75" s="7">
        <v>6567.192</v>
      </c>
      <c r="G75" s="10">
        <f t="shared" si="2"/>
        <v>0</v>
      </c>
      <c r="H75" s="8">
        <f t="shared" ref="H75:AL75" si="77">G75*0.92</f>
        <v>0</v>
      </c>
      <c r="I75" s="8">
        <f t="shared" si="77"/>
        <v>0</v>
      </c>
      <c r="J75" s="8">
        <f t="shared" si="77"/>
        <v>0</v>
      </c>
      <c r="K75" s="8">
        <f t="shared" si="77"/>
        <v>0</v>
      </c>
      <c r="L75" s="8">
        <f t="shared" si="77"/>
        <v>0</v>
      </c>
      <c r="M75" s="8">
        <f t="shared" si="77"/>
        <v>0</v>
      </c>
      <c r="N75" s="8">
        <f t="shared" si="77"/>
        <v>0</v>
      </c>
      <c r="O75" s="8">
        <f t="shared" si="77"/>
        <v>0</v>
      </c>
      <c r="P75" s="8">
        <f t="shared" si="77"/>
        <v>0</v>
      </c>
      <c r="Q75" s="8">
        <f t="shared" si="77"/>
        <v>0</v>
      </c>
      <c r="R75" s="8">
        <f t="shared" si="77"/>
        <v>0</v>
      </c>
      <c r="S75" s="8">
        <f t="shared" si="77"/>
        <v>0</v>
      </c>
      <c r="T75" s="8">
        <f t="shared" si="77"/>
        <v>0</v>
      </c>
      <c r="U75" s="8">
        <f t="shared" si="77"/>
        <v>0</v>
      </c>
      <c r="V75" s="8">
        <f t="shared" si="77"/>
        <v>0</v>
      </c>
      <c r="W75" s="8">
        <f t="shared" si="77"/>
        <v>0</v>
      </c>
      <c r="X75" s="8">
        <f t="shared" si="77"/>
        <v>0</v>
      </c>
      <c r="Y75" s="8">
        <f t="shared" si="77"/>
        <v>0</v>
      </c>
      <c r="Z75" s="8">
        <f t="shared" si="77"/>
        <v>0</v>
      </c>
      <c r="AA75" s="8">
        <f t="shared" si="77"/>
        <v>0</v>
      </c>
      <c r="AB75" s="8">
        <f t="shared" si="77"/>
        <v>0</v>
      </c>
      <c r="AC75" s="8">
        <f t="shared" si="77"/>
        <v>0</v>
      </c>
      <c r="AD75" s="8">
        <f t="shared" si="77"/>
        <v>0</v>
      </c>
      <c r="AE75" s="8">
        <f t="shared" si="77"/>
        <v>0</v>
      </c>
      <c r="AF75" s="8">
        <f t="shared" si="77"/>
        <v>0</v>
      </c>
      <c r="AG75" s="8">
        <f t="shared" si="77"/>
        <v>0</v>
      </c>
      <c r="AH75" s="8">
        <f t="shared" si="77"/>
        <v>0</v>
      </c>
      <c r="AI75" s="8">
        <f t="shared" si="77"/>
        <v>0</v>
      </c>
      <c r="AJ75" s="8">
        <f t="shared" si="77"/>
        <v>0</v>
      </c>
      <c r="AK75" s="8">
        <f t="shared" si="77"/>
        <v>0</v>
      </c>
      <c r="AL75" s="8">
        <f t="shared" si="77"/>
        <v>0</v>
      </c>
      <c r="AM75" s="10">
        <f t="shared" si="4"/>
        <v>0</v>
      </c>
      <c r="AN75" s="10">
        <f t="shared" si="5"/>
        <v>6567.192</v>
      </c>
      <c r="AO75" s="10">
        <f t="shared" si="6"/>
        <v>6567.192</v>
      </c>
    </row>
    <row r="76">
      <c r="A76" s="5" t="s">
        <v>28</v>
      </c>
      <c r="B76" s="5" t="s">
        <v>176</v>
      </c>
      <c r="C76" s="5" t="s">
        <v>162</v>
      </c>
      <c r="D76" s="112">
        <v>1.8006198833061018</v>
      </c>
      <c r="E76" s="7">
        <v>0.0</v>
      </c>
      <c r="F76" s="7">
        <v>6397.321</v>
      </c>
      <c r="G76" s="10">
        <f t="shared" si="2"/>
        <v>0</v>
      </c>
      <c r="H76" s="8">
        <f t="shared" ref="H76:AL76" si="78">G76*0.92</f>
        <v>0</v>
      </c>
      <c r="I76" s="8">
        <f t="shared" si="78"/>
        <v>0</v>
      </c>
      <c r="J76" s="8">
        <f t="shared" si="78"/>
        <v>0</v>
      </c>
      <c r="K76" s="8">
        <f t="shared" si="78"/>
        <v>0</v>
      </c>
      <c r="L76" s="8">
        <f t="shared" si="78"/>
        <v>0</v>
      </c>
      <c r="M76" s="8">
        <f t="shared" si="78"/>
        <v>0</v>
      </c>
      <c r="N76" s="8">
        <f t="shared" si="78"/>
        <v>0</v>
      </c>
      <c r="O76" s="8">
        <f t="shared" si="78"/>
        <v>0</v>
      </c>
      <c r="P76" s="8">
        <f t="shared" si="78"/>
        <v>0</v>
      </c>
      <c r="Q76" s="8">
        <f t="shared" si="78"/>
        <v>0</v>
      </c>
      <c r="R76" s="8">
        <f t="shared" si="78"/>
        <v>0</v>
      </c>
      <c r="S76" s="8">
        <f t="shared" si="78"/>
        <v>0</v>
      </c>
      <c r="T76" s="8">
        <f t="shared" si="78"/>
        <v>0</v>
      </c>
      <c r="U76" s="8">
        <f t="shared" si="78"/>
        <v>0</v>
      </c>
      <c r="V76" s="8">
        <f t="shared" si="78"/>
        <v>0</v>
      </c>
      <c r="W76" s="8">
        <f t="shared" si="78"/>
        <v>0</v>
      </c>
      <c r="X76" s="8">
        <f t="shared" si="78"/>
        <v>0</v>
      </c>
      <c r="Y76" s="8">
        <f t="shared" si="78"/>
        <v>0</v>
      </c>
      <c r="Z76" s="8">
        <f t="shared" si="78"/>
        <v>0</v>
      </c>
      <c r="AA76" s="8">
        <f t="shared" si="78"/>
        <v>0</v>
      </c>
      <c r="AB76" s="8">
        <f t="shared" si="78"/>
        <v>0</v>
      </c>
      <c r="AC76" s="8">
        <f t="shared" si="78"/>
        <v>0</v>
      </c>
      <c r="AD76" s="8">
        <f t="shared" si="78"/>
        <v>0</v>
      </c>
      <c r="AE76" s="8">
        <f t="shared" si="78"/>
        <v>0</v>
      </c>
      <c r="AF76" s="8">
        <f t="shared" si="78"/>
        <v>0</v>
      </c>
      <c r="AG76" s="8">
        <f t="shared" si="78"/>
        <v>0</v>
      </c>
      <c r="AH76" s="8">
        <f t="shared" si="78"/>
        <v>0</v>
      </c>
      <c r="AI76" s="8">
        <f t="shared" si="78"/>
        <v>0</v>
      </c>
      <c r="AJ76" s="8">
        <f t="shared" si="78"/>
        <v>0</v>
      </c>
      <c r="AK76" s="8">
        <f t="shared" si="78"/>
        <v>0</v>
      </c>
      <c r="AL76" s="8">
        <f t="shared" si="78"/>
        <v>0</v>
      </c>
      <c r="AM76" s="10">
        <f t="shared" si="4"/>
        <v>0</v>
      </c>
      <c r="AN76" s="10">
        <f t="shared" si="5"/>
        <v>6397.321</v>
      </c>
      <c r="AO76" s="10">
        <f t="shared" si="6"/>
        <v>6397.321</v>
      </c>
    </row>
    <row r="77">
      <c r="A77" s="5" t="s">
        <v>28</v>
      </c>
      <c r="B77" s="5" t="s">
        <v>35</v>
      </c>
      <c r="C77" s="5" t="s">
        <v>102</v>
      </c>
      <c r="D77" s="112">
        <v>2.12214287376</v>
      </c>
      <c r="E77" s="7">
        <v>0.0</v>
      </c>
      <c r="F77" s="7">
        <v>6388.055</v>
      </c>
      <c r="G77" s="10">
        <f t="shared" si="2"/>
        <v>0</v>
      </c>
      <c r="H77" s="8">
        <f t="shared" ref="H77:AL77" si="79">G77*0.92</f>
        <v>0</v>
      </c>
      <c r="I77" s="8">
        <f t="shared" si="79"/>
        <v>0</v>
      </c>
      <c r="J77" s="8">
        <f t="shared" si="79"/>
        <v>0</v>
      </c>
      <c r="K77" s="8">
        <f t="shared" si="79"/>
        <v>0</v>
      </c>
      <c r="L77" s="8">
        <f t="shared" si="79"/>
        <v>0</v>
      </c>
      <c r="M77" s="8">
        <f t="shared" si="79"/>
        <v>0</v>
      </c>
      <c r="N77" s="8">
        <f t="shared" si="79"/>
        <v>0</v>
      </c>
      <c r="O77" s="8">
        <f t="shared" si="79"/>
        <v>0</v>
      </c>
      <c r="P77" s="8">
        <f t="shared" si="79"/>
        <v>0</v>
      </c>
      <c r="Q77" s="8">
        <f t="shared" si="79"/>
        <v>0</v>
      </c>
      <c r="R77" s="8">
        <f t="shared" si="79"/>
        <v>0</v>
      </c>
      <c r="S77" s="8">
        <f t="shared" si="79"/>
        <v>0</v>
      </c>
      <c r="T77" s="8">
        <f t="shared" si="79"/>
        <v>0</v>
      </c>
      <c r="U77" s="8">
        <f t="shared" si="79"/>
        <v>0</v>
      </c>
      <c r="V77" s="8">
        <f t="shared" si="79"/>
        <v>0</v>
      </c>
      <c r="W77" s="8">
        <f t="shared" si="79"/>
        <v>0</v>
      </c>
      <c r="X77" s="8">
        <f t="shared" si="79"/>
        <v>0</v>
      </c>
      <c r="Y77" s="8">
        <f t="shared" si="79"/>
        <v>0</v>
      </c>
      <c r="Z77" s="8">
        <f t="shared" si="79"/>
        <v>0</v>
      </c>
      <c r="AA77" s="8">
        <f t="shared" si="79"/>
        <v>0</v>
      </c>
      <c r="AB77" s="8">
        <f t="shared" si="79"/>
        <v>0</v>
      </c>
      <c r="AC77" s="8">
        <f t="shared" si="79"/>
        <v>0</v>
      </c>
      <c r="AD77" s="8">
        <f t="shared" si="79"/>
        <v>0</v>
      </c>
      <c r="AE77" s="8">
        <f t="shared" si="79"/>
        <v>0</v>
      </c>
      <c r="AF77" s="8">
        <f t="shared" si="79"/>
        <v>0</v>
      </c>
      <c r="AG77" s="8">
        <f t="shared" si="79"/>
        <v>0</v>
      </c>
      <c r="AH77" s="8">
        <f t="shared" si="79"/>
        <v>0</v>
      </c>
      <c r="AI77" s="8">
        <f t="shared" si="79"/>
        <v>0</v>
      </c>
      <c r="AJ77" s="8">
        <f t="shared" si="79"/>
        <v>0</v>
      </c>
      <c r="AK77" s="8">
        <f t="shared" si="79"/>
        <v>0</v>
      </c>
      <c r="AL77" s="8">
        <f t="shared" si="79"/>
        <v>0</v>
      </c>
      <c r="AM77" s="10">
        <f t="shared" si="4"/>
        <v>0</v>
      </c>
      <c r="AN77" s="10">
        <f t="shared" si="5"/>
        <v>6388.055</v>
      </c>
      <c r="AO77" s="10">
        <f t="shared" si="6"/>
        <v>6388.055</v>
      </c>
    </row>
    <row r="78">
      <c r="A78" s="5"/>
      <c r="B78" s="5" t="s">
        <v>197</v>
      </c>
      <c r="C78" s="5" t="s">
        <v>188</v>
      </c>
      <c r="D78" s="112">
        <v>3.557107776918784</v>
      </c>
      <c r="E78" s="7">
        <v>207.9824</v>
      </c>
      <c r="F78" s="7">
        <v>10693.58</v>
      </c>
      <c r="G78" s="10">
        <f t="shared" si="2"/>
        <v>207.9824</v>
      </c>
      <c r="H78" s="8">
        <f t="shared" ref="H78:AL78" si="80">G78*0.92</f>
        <v>191.343808</v>
      </c>
      <c r="I78" s="8">
        <f t="shared" si="80"/>
        <v>176.0363034</v>
      </c>
      <c r="J78" s="8">
        <f t="shared" si="80"/>
        <v>161.9533991</v>
      </c>
      <c r="K78" s="8">
        <f t="shared" si="80"/>
        <v>148.9971272</v>
      </c>
      <c r="L78" s="8">
        <f t="shared" si="80"/>
        <v>137.077357</v>
      </c>
      <c r="M78" s="8">
        <f t="shared" si="80"/>
        <v>126.1111684</v>
      </c>
      <c r="N78" s="8">
        <f t="shared" si="80"/>
        <v>116.022275</v>
      </c>
      <c r="O78" s="8">
        <f t="shared" si="80"/>
        <v>106.740493</v>
      </c>
      <c r="P78" s="8">
        <f t="shared" si="80"/>
        <v>98.20125352</v>
      </c>
      <c r="Q78" s="8">
        <f t="shared" si="80"/>
        <v>90.34515324</v>
      </c>
      <c r="R78" s="8">
        <f t="shared" si="80"/>
        <v>83.11754098</v>
      </c>
      <c r="S78" s="8">
        <f t="shared" si="80"/>
        <v>76.4681377</v>
      </c>
      <c r="T78" s="8">
        <f t="shared" si="80"/>
        <v>70.35068669</v>
      </c>
      <c r="U78" s="8">
        <f t="shared" si="80"/>
        <v>64.72263175</v>
      </c>
      <c r="V78" s="8">
        <f t="shared" si="80"/>
        <v>59.54482121</v>
      </c>
      <c r="W78" s="8">
        <f t="shared" si="80"/>
        <v>54.78123552</v>
      </c>
      <c r="X78" s="8">
        <f t="shared" si="80"/>
        <v>50.39873667</v>
      </c>
      <c r="Y78" s="8">
        <f t="shared" si="80"/>
        <v>46.36683774</v>
      </c>
      <c r="Z78" s="8">
        <f t="shared" si="80"/>
        <v>42.65749072</v>
      </c>
      <c r="AA78" s="8">
        <f t="shared" si="80"/>
        <v>39.24489146</v>
      </c>
      <c r="AB78" s="8">
        <f t="shared" si="80"/>
        <v>36.10530015</v>
      </c>
      <c r="AC78" s="8">
        <f t="shared" si="80"/>
        <v>33.21687613</v>
      </c>
      <c r="AD78" s="8">
        <f t="shared" si="80"/>
        <v>30.55952604</v>
      </c>
      <c r="AE78" s="8">
        <f t="shared" si="80"/>
        <v>28.11476396</v>
      </c>
      <c r="AF78" s="8">
        <f t="shared" si="80"/>
        <v>25.86558284</v>
      </c>
      <c r="AG78" s="8">
        <f t="shared" si="80"/>
        <v>23.79633622</v>
      </c>
      <c r="AH78" s="8">
        <f t="shared" si="80"/>
        <v>21.89262932</v>
      </c>
      <c r="AI78" s="8">
        <f t="shared" si="80"/>
        <v>20.14121897</v>
      </c>
      <c r="AJ78" s="8">
        <f t="shared" si="80"/>
        <v>18.52992146</v>
      </c>
      <c r="AK78" s="8">
        <f t="shared" si="80"/>
        <v>17.04752774</v>
      </c>
      <c r="AL78" s="8">
        <f t="shared" si="80"/>
        <v>15.68372552</v>
      </c>
      <c r="AM78" s="10">
        <f t="shared" si="4"/>
        <v>2419.417157</v>
      </c>
      <c r="AN78" s="10">
        <f t="shared" si="5"/>
        <v>10693.58</v>
      </c>
      <c r="AO78" s="10">
        <f t="shared" si="6"/>
        <v>8274.162843</v>
      </c>
    </row>
    <row r="79">
      <c r="A79" s="5"/>
      <c r="B79" s="5" t="s">
        <v>94</v>
      </c>
      <c r="C79" s="5" t="s">
        <v>90</v>
      </c>
      <c r="D79" s="112">
        <v>2.4683423180000004</v>
      </c>
      <c r="E79" s="7">
        <v>44.63123</v>
      </c>
      <c r="F79" s="7">
        <v>7185.054</v>
      </c>
      <c r="G79" s="10">
        <f t="shared" si="2"/>
        <v>44.63123</v>
      </c>
      <c r="H79" s="8">
        <f t="shared" ref="H79:AL79" si="81">G79*0.92</f>
        <v>41.0607316</v>
      </c>
      <c r="I79" s="8">
        <f t="shared" si="81"/>
        <v>37.77587307</v>
      </c>
      <c r="J79" s="8">
        <f t="shared" si="81"/>
        <v>34.75380323</v>
      </c>
      <c r="K79" s="8">
        <f t="shared" si="81"/>
        <v>31.97349897</v>
      </c>
      <c r="L79" s="8">
        <f t="shared" si="81"/>
        <v>29.41561905</v>
      </c>
      <c r="M79" s="8">
        <f t="shared" si="81"/>
        <v>27.06236953</v>
      </c>
      <c r="N79" s="8">
        <f t="shared" si="81"/>
        <v>24.89737996</v>
      </c>
      <c r="O79" s="8">
        <f t="shared" si="81"/>
        <v>22.90558957</v>
      </c>
      <c r="P79" s="8">
        <f t="shared" si="81"/>
        <v>21.0731424</v>
      </c>
      <c r="Q79" s="8">
        <f t="shared" si="81"/>
        <v>19.38729101</v>
      </c>
      <c r="R79" s="8">
        <f t="shared" si="81"/>
        <v>17.83630773</v>
      </c>
      <c r="S79" s="8">
        <f t="shared" si="81"/>
        <v>16.40940311</v>
      </c>
      <c r="T79" s="8">
        <f t="shared" si="81"/>
        <v>15.09665086</v>
      </c>
      <c r="U79" s="8">
        <f t="shared" si="81"/>
        <v>13.88891879</v>
      </c>
      <c r="V79" s="8">
        <f t="shared" si="81"/>
        <v>12.77780529</v>
      </c>
      <c r="W79" s="8">
        <f t="shared" si="81"/>
        <v>11.75558087</v>
      </c>
      <c r="X79" s="8">
        <f t="shared" si="81"/>
        <v>10.8151344</v>
      </c>
      <c r="Y79" s="8">
        <f t="shared" si="81"/>
        <v>9.949923645</v>
      </c>
      <c r="Z79" s="8">
        <f t="shared" si="81"/>
        <v>9.153929754</v>
      </c>
      <c r="AA79" s="8">
        <f t="shared" si="81"/>
        <v>8.421615373</v>
      </c>
      <c r="AB79" s="8">
        <f t="shared" si="81"/>
        <v>7.747886143</v>
      </c>
      <c r="AC79" s="8">
        <f t="shared" si="81"/>
        <v>7.128055252</v>
      </c>
      <c r="AD79" s="8">
        <f t="shared" si="81"/>
        <v>6.557810832</v>
      </c>
      <c r="AE79" s="8">
        <f t="shared" si="81"/>
        <v>6.033185965</v>
      </c>
      <c r="AF79" s="8">
        <f t="shared" si="81"/>
        <v>5.550531088</v>
      </c>
      <c r="AG79" s="8">
        <f t="shared" si="81"/>
        <v>5.106488601</v>
      </c>
      <c r="AH79" s="8">
        <f t="shared" si="81"/>
        <v>4.697969513</v>
      </c>
      <c r="AI79" s="8">
        <f t="shared" si="81"/>
        <v>4.322131952</v>
      </c>
      <c r="AJ79" s="8">
        <f t="shared" si="81"/>
        <v>3.976361396</v>
      </c>
      <c r="AK79" s="8">
        <f t="shared" si="81"/>
        <v>3.658252484</v>
      </c>
      <c r="AL79" s="8">
        <f t="shared" si="81"/>
        <v>3.365592285</v>
      </c>
      <c r="AM79" s="10">
        <f t="shared" si="4"/>
        <v>519.1860637</v>
      </c>
      <c r="AN79" s="10">
        <f t="shared" si="5"/>
        <v>7185.054</v>
      </c>
      <c r="AO79" s="10">
        <f t="shared" si="6"/>
        <v>6665.867936</v>
      </c>
    </row>
    <row r="80">
      <c r="A80" s="5" t="s">
        <v>28</v>
      </c>
      <c r="B80" s="5" t="s">
        <v>233</v>
      </c>
      <c r="C80" s="5" t="s">
        <v>220</v>
      </c>
      <c r="D80" s="112">
        <v>2.0359511588</v>
      </c>
      <c r="E80" s="7">
        <v>0.0</v>
      </c>
      <c r="F80" s="7">
        <v>6149.609</v>
      </c>
      <c r="G80" s="10">
        <f t="shared" si="2"/>
        <v>0</v>
      </c>
      <c r="H80" s="8">
        <f t="shared" ref="H80:AL80" si="82">G80*0.92</f>
        <v>0</v>
      </c>
      <c r="I80" s="8">
        <f t="shared" si="82"/>
        <v>0</v>
      </c>
      <c r="J80" s="8">
        <f t="shared" si="82"/>
        <v>0</v>
      </c>
      <c r="K80" s="8">
        <f t="shared" si="82"/>
        <v>0</v>
      </c>
      <c r="L80" s="8">
        <f t="shared" si="82"/>
        <v>0</v>
      </c>
      <c r="M80" s="8">
        <f t="shared" si="82"/>
        <v>0</v>
      </c>
      <c r="N80" s="8">
        <f t="shared" si="82"/>
        <v>0</v>
      </c>
      <c r="O80" s="8">
        <f t="shared" si="82"/>
        <v>0</v>
      </c>
      <c r="P80" s="8">
        <f t="shared" si="82"/>
        <v>0</v>
      </c>
      <c r="Q80" s="8">
        <f t="shared" si="82"/>
        <v>0</v>
      </c>
      <c r="R80" s="8">
        <f t="shared" si="82"/>
        <v>0</v>
      </c>
      <c r="S80" s="8">
        <f t="shared" si="82"/>
        <v>0</v>
      </c>
      <c r="T80" s="8">
        <f t="shared" si="82"/>
        <v>0</v>
      </c>
      <c r="U80" s="8">
        <f t="shared" si="82"/>
        <v>0</v>
      </c>
      <c r="V80" s="8">
        <f t="shared" si="82"/>
        <v>0</v>
      </c>
      <c r="W80" s="8">
        <f t="shared" si="82"/>
        <v>0</v>
      </c>
      <c r="X80" s="8">
        <f t="shared" si="82"/>
        <v>0</v>
      </c>
      <c r="Y80" s="8">
        <f t="shared" si="82"/>
        <v>0</v>
      </c>
      <c r="Z80" s="8">
        <f t="shared" si="82"/>
        <v>0</v>
      </c>
      <c r="AA80" s="8">
        <f t="shared" si="82"/>
        <v>0</v>
      </c>
      <c r="AB80" s="8">
        <f t="shared" si="82"/>
        <v>0</v>
      </c>
      <c r="AC80" s="8">
        <f t="shared" si="82"/>
        <v>0</v>
      </c>
      <c r="AD80" s="8">
        <f t="shared" si="82"/>
        <v>0</v>
      </c>
      <c r="AE80" s="8">
        <f t="shared" si="82"/>
        <v>0</v>
      </c>
      <c r="AF80" s="8">
        <f t="shared" si="82"/>
        <v>0</v>
      </c>
      <c r="AG80" s="8">
        <f t="shared" si="82"/>
        <v>0</v>
      </c>
      <c r="AH80" s="8">
        <f t="shared" si="82"/>
        <v>0</v>
      </c>
      <c r="AI80" s="8">
        <f t="shared" si="82"/>
        <v>0</v>
      </c>
      <c r="AJ80" s="8">
        <f t="shared" si="82"/>
        <v>0</v>
      </c>
      <c r="AK80" s="8">
        <f t="shared" si="82"/>
        <v>0</v>
      </c>
      <c r="AL80" s="8">
        <f t="shared" si="82"/>
        <v>0</v>
      </c>
      <c r="AM80" s="10">
        <f t="shared" si="4"/>
        <v>0</v>
      </c>
      <c r="AN80" s="10">
        <f t="shared" si="5"/>
        <v>6149.609</v>
      </c>
      <c r="AO80" s="10">
        <f t="shared" si="6"/>
        <v>6149.609</v>
      </c>
    </row>
    <row r="81">
      <c r="A81" s="5"/>
      <c r="B81" s="5" t="s">
        <v>101</v>
      </c>
      <c r="C81" s="5" t="s">
        <v>102</v>
      </c>
      <c r="D81" s="112">
        <v>2.4085438848627354</v>
      </c>
      <c r="E81" s="7">
        <v>71.79782</v>
      </c>
      <c r="F81" s="7">
        <v>7492.708</v>
      </c>
      <c r="G81" s="10">
        <f t="shared" si="2"/>
        <v>71.79782</v>
      </c>
      <c r="H81" s="8">
        <f t="shared" ref="H81:AL81" si="83">G81*0.92</f>
        <v>66.0539944</v>
      </c>
      <c r="I81" s="8">
        <f t="shared" si="83"/>
        <v>60.76967485</v>
      </c>
      <c r="J81" s="8">
        <f t="shared" si="83"/>
        <v>55.90810086</v>
      </c>
      <c r="K81" s="8">
        <f t="shared" si="83"/>
        <v>51.43545279</v>
      </c>
      <c r="L81" s="8">
        <f t="shared" si="83"/>
        <v>47.32061657</v>
      </c>
      <c r="M81" s="8">
        <f t="shared" si="83"/>
        <v>43.53496724</v>
      </c>
      <c r="N81" s="8">
        <f t="shared" si="83"/>
        <v>40.05216986</v>
      </c>
      <c r="O81" s="8">
        <f t="shared" si="83"/>
        <v>36.84799627</v>
      </c>
      <c r="P81" s="8">
        <f t="shared" si="83"/>
        <v>33.90015657</v>
      </c>
      <c r="Q81" s="8">
        <f t="shared" si="83"/>
        <v>31.18814405</v>
      </c>
      <c r="R81" s="8">
        <f t="shared" si="83"/>
        <v>28.69309252</v>
      </c>
      <c r="S81" s="8">
        <f t="shared" si="83"/>
        <v>26.39764512</v>
      </c>
      <c r="T81" s="8">
        <f t="shared" si="83"/>
        <v>24.28583351</v>
      </c>
      <c r="U81" s="8">
        <f t="shared" si="83"/>
        <v>22.34296683</v>
      </c>
      <c r="V81" s="8">
        <f t="shared" si="83"/>
        <v>20.55552948</v>
      </c>
      <c r="W81" s="8">
        <f t="shared" si="83"/>
        <v>18.91108713</v>
      </c>
      <c r="X81" s="8">
        <f t="shared" si="83"/>
        <v>17.39820016</v>
      </c>
      <c r="Y81" s="8">
        <f t="shared" si="83"/>
        <v>16.00634414</v>
      </c>
      <c r="Z81" s="8">
        <f t="shared" si="83"/>
        <v>14.72583661</v>
      </c>
      <c r="AA81" s="8">
        <f t="shared" si="83"/>
        <v>13.54776968</v>
      </c>
      <c r="AB81" s="8">
        <f t="shared" si="83"/>
        <v>12.46394811</v>
      </c>
      <c r="AC81" s="8">
        <f t="shared" si="83"/>
        <v>11.46683226</v>
      </c>
      <c r="AD81" s="8">
        <f t="shared" si="83"/>
        <v>10.54948568</v>
      </c>
      <c r="AE81" s="8">
        <f t="shared" si="83"/>
        <v>9.705526824</v>
      </c>
      <c r="AF81" s="8">
        <f t="shared" si="83"/>
        <v>8.929084678</v>
      </c>
      <c r="AG81" s="8">
        <f t="shared" si="83"/>
        <v>8.214757904</v>
      </c>
      <c r="AH81" s="8">
        <f t="shared" si="83"/>
        <v>7.557577272</v>
      </c>
      <c r="AI81" s="8">
        <f t="shared" si="83"/>
        <v>6.95297109</v>
      </c>
      <c r="AJ81" s="8">
        <f t="shared" si="83"/>
        <v>6.396733403</v>
      </c>
      <c r="AK81" s="8">
        <f t="shared" si="83"/>
        <v>5.884994731</v>
      </c>
      <c r="AL81" s="8">
        <f t="shared" si="83"/>
        <v>5.414195152</v>
      </c>
      <c r="AM81" s="10">
        <f t="shared" si="4"/>
        <v>835.2095058</v>
      </c>
      <c r="AN81" s="10">
        <f t="shared" si="5"/>
        <v>7492.708</v>
      </c>
      <c r="AO81" s="10">
        <f t="shared" si="6"/>
        <v>6657.498494</v>
      </c>
    </row>
    <row r="82">
      <c r="A82" s="5"/>
      <c r="B82" s="5" t="s">
        <v>196</v>
      </c>
      <c r="C82" s="5" t="s">
        <v>188</v>
      </c>
      <c r="D82" s="112">
        <v>4.2685896715125295</v>
      </c>
      <c r="E82" s="7">
        <v>325.5362</v>
      </c>
      <c r="F82" s="7">
        <v>12433.72</v>
      </c>
      <c r="G82" s="10">
        <f t="shared" si="2"/>
        <v>325.5362</v>
      </c>
      <c r="H82" s="8">
        <f t="shared" ref="H82:AL82" si="84">G82*0.92</f>
        <v>299.493304</v>
      </c>
      <c r="I82" s="8">
        <f t="shared" si="84"/>
        <v>275.5338397</v>
      </c>
      <c r="J82" s="8">
        <f t="shared" si="84"/>
        <v>253.4911325</v>
      </c>
      <c r="K82" s="8">
        <f t="shared" si="84"/>
        <v>233.2118419</v>
      </c>
      <c r="L82" s="8">
        <f t="shared" si="84"/>
        <v>214.5548946</v>
      </c>
      <c r="M82" s="8">
        <f t="shared" si="84"/>
        <v>197.390503</v>
      </c>
      <c r="N82" s="8">
        <f t="shared" si="84"/>
        <v>181.5992627</v>
      </c>
      <c r="O82" s="8">
        <f t="shared" si="84"/>
        <v>167.0713217</v>
      </c>
      <c r="P82" s="8">
        <f t="shared" si="84"/>
        <v>153.705616</v>
      </c>
      <c r="Q82" s="8">
        <f t="shared" si="84"/>
        <v>141.4091667</v>
      </c>
      <c r="R82" s="8">
        <f t="shared" si="84"/>
        <v>130.0964334</v>
      </c>
      <c r="S82" s="8">
        <f t="shared" si="84"/>
        <v>119.6887187</v>
      </c>
      <c r="T82" s="8">
        <f t="shared" si="84"/>
        <v>110.1136212</v>
      </c>
      <c r="U82" s="8">
        <f t="shared" si="84"/>
        <v>101.3045315</v>
      </c>
      <c r="V82" s="8">
        <f t="shared" si="84"/>
        <v>93.20016899</v>
      </c>
      <c r="W82" s="8">
        <f t="shared" si="84"/>
        <v>85.74415547</v>
      </c>
      <c r="X82" s="8">
        <f t="shared" si="84"/>
        <v>78.88462303</v>
      </c>
      <c r="Y82" s="8">
        <f t="shared" si="84"/>
        <v>72.57385319</v>
      </c>
      <c r="Z82" s="8">
        <f t="shared" si="84"/>
        <v>66.76794494</v>
      </c>
      <c r="AA82" s="8">
        <f t="shared" si="84"/>
        <v>61.42650934</v>
      </c>
      <c r="AB82" s="8">
        <f t="shared" si="84"/>
        <v>56.51238859</v>
      </c>
      <c r="AC82" s="8">
        <f t="shared" si="84"/>
        <v>51.99139751</v>
      </c>
      <c r="AD82" s="8">
        <f t="shared" si="84"/>
        <v>47.83208571</v>
      </c>
      <c r="AE82" s="8">
        <f t="shared" si="84"/>
        <v>44.00551885</v>
      </c>
      <c r="AF82" s="8">
        <f t="shared" si="84"/>
        <v>40.48507734</v>
      </c>
      <c r="AG82" s="8">
        <f t="shared" si="84"/>
        <v>37.24627115</v>
      </c>
      <c r="AH82" s="8">
        <f t="shared" si="84"/>
        <v>34.26656946</v>
      </c>
      <c r="AI82" s="8">
        <f t="shared" si="84"/>
        <v>31.5252439</v>
      </c>
      <c r="AJ82" s="8">
        <f t="shared" si="84"/>
        <v>29.00322439</v>
      </c>
      <c r="AK82" s="8">
        <f t="shared" si="84"/>
        <v>26.68296644</v>
      </c>
      <c r="AL82" s="8">
        <f t="shared" si="84"/>
        <v>24.54832913</v>
      </c>
      <c r="AM82" s="10">
        <f t="shared" si="4"/>
        <v>3786.896715</v>
      </c>
      <c r="AN82" s="10">
        <f t="shared" si="5"/>
        <v>12433.72</v>
      </c>
      <c r="AO82" s="10">
        <f t="shared" si="6"/>
        <v>8646.823285</v>
      </c>
    </row>
    <row r="83">
      <c r="A83" s="5" t="s">
        <v>28</v>
      </c>
      <c r="B83" s="5" t="s">
        <v>44</v>
      </c>
      <c r="C83" s="5" t="s">
        <v>38</v>
      </c>
      <c r="D83" s="112">
        <v>1.8917315551072615</v>
      </c>
      <c r="E83" s="7">
        <v>0.0</v>
      </c>
      <c r="F83" s="7">
        <v>5556.179</v>
      </c>
      <c r="G83" s="10">
        <f t="shared" si="2"/>
        <v>0</v>
      </c>
      <c r="H83" s="8">
        <f t="shared" ref="H83:AL83" si="85">G83*0.92</f>
        <v>0</v>
      </c>
      <c r="I83" s="8">
        <f t="shared" si="85"/>
        <v>0</v>
      </c>
      <c r="J83" s="8">
        <f t="shared" si="85"/>
        <v>0</v>
      </c>
      <c r="K83" s="8">
        <f t="shared" si="85"/>
        <v>0</v>
      </c>
      <c r="L83" s="8">
        <f t="shared" si="85"/>
        <v>0</v>
      </c>
      <c r="M83" s="8">
        <f t="shared" si="85"/>
        <v>0</v>
      </c>
      <c r="N83" s="8">
        <f t="shared" si="85"/>
        <v>0</v>
      </c>
      <c r="O83" s="8">
        <f t="shared" si="85"/>
        <v>0</v>
      </c>
      <c r="P83" s="8">
        <f t="shared" si="85"/>
        <v>0</v>
      </c>
      <c r="Q83" s="8">
        <f t="shared" si="85"/>
        <v>0</v>
      </c>
      <c r="R83" s="8">
        <f t="shared" si="85"/>
        <v>0</v>
      </c>
      <c r="S83" s="8">
        <f t="shared" si="85"/>
        <v>0</v>
      </c>
      <c r="T83" s="8">
        <f t="shared" si="85"/>
        <v>0</v>
      </c>
      <c r="U83" s="8">
        <f t="shared" si="85"/>
        <v>0</v>
      </c>
      <c r="V83" s="8">
        <f t="shared" si="85"/>
        <v>0</v>
      </c>
      <c r="W83" s="8">
        <f t="shared" si="85"/>
        <v>0</v>
      </c>
      <c r="X83" s="8">
        <f t="shared" si="85"/>
        <v>0</v>
      </c>
      <c r="Y83" s="8">
        <f t="shared" si="85"/>
        <v>0</v>
      </c>
      <c r="Z83" s="8">
        <f t="shared" si="85"/>
        <v>0</v>
      </c>
      <c r="AA83" s="8">
        <f t="shared" si="85"/>
        <v>0</v>
      </c>
      <c r="AB83" s="8">
        <f t="shared" si="85"/>
        <v>0</v>
      </c>
      <c r="AC83" s="8">
        <f t="shared" si="85"/>
        <v>0</v>
      </c>
      <c r="AD83" s="8">
        <f t="shared" si="85"/>
        <v>0</v>
      </c>
      <c r="AE83" s="8">
        <f t="shared" si="85"/>
        <v>0</v>
      </c>
      <c r="AF83" s="8">
        <f t="shared" si="85"/>
        <v>0</v>
      </c>
      <c r="AG83" s="8">
        <f t="shared" si="85"/>
        <v>0</v>
      </c>
      <c r="AH83" s="8">
        <f t="shared" si="85"/>
        <v>0</v>
      </c>
      <c r="AI83" s="8">
        <f t="shared" si="85"/>
        <v>0</v>
      </c>
      <c r="AJ83" s="8">
        <f t="shared" si="85"/>
        <v>0</v>
      </c>
      <c r="AK83" s="8">
        <f t="shared" si="85"/>
        <v>0</v>
      </c>
      <c r="AL83" s="8">
        <f t="shared" si="85"/>
        <v>0</v>
      </c>
      <c r="AM83" s="10">
        <f t="shared" si="4"/>
        <v>0</v>
      </c>
      <c r="AN83" s="10">
        <f t="shared" si="5"/>
        <v>5556.179</v>
      </c>
      <c r="AO83" s="10">
        <f t="shared" si="6"/>
        <v>5556.179</v>
      </c>
    </row>
    <row r="84">
      <c r="A84" s="5" t="s">
        <v>28</v>
      </c>
      <c r="B84" s="5" t="s">
        <v>65</v>
      </c>
      <c r="C84" s="5" t="s">
        <v>59</v>
      </c>
      <c r="D84" s="112">
        <v>1.7505364513069903</v>
      </c>
      <c r="E84" s="7">
        <v>0.0</v>
      </c>
      <c r="F84" s="7">
        <v>5512.681</v>
      </c>
      <c r="G84" s="10">
        <f t="shared" si="2"/>
        <v>0</v>
      </c>
      <c r="H84" s="8">
        <f t="shared" ref="H84:AL84" si="86">G84*0.92</f>
        <v>0</v>
      </c>
      <c r="I84" s="8">
        <f t="shared" si="86"/>
        <v>0</v>
      </c>
      <c r="J84" s="8">
        <f t="shared" si="86"/>
        <v>0</v>
      </c>
      <c r="K84" s="8">
        <f t="shared" si="86"/>
        <v>0</v>
      </c>
      <c r="L84" s="8">
        <f t="shared" si="86"/>
        <v>0</v>
      </c>
      <c r="M84" s="8">
        <f t="shared" si="86"/>
        <v>0</v>
      </c>
      <c r="N84" s="8">
        <f t="shared" si="86"/>
        <v>0</v>
      </c>
      <c r="O84" s="8">
        <f t="shared" si="86"/>
        <v>0</v>
      </c>
      <c r="P84" s="8">
        <f t="shared" si="86"/>
        <v>0</v>
      </c>
      <c r="Q84" s="8">
        <f t="shared" si="86"/>
        <v>0</v>
      </c>
      <c r="R84" s="8">
        <f t="shared" si="86"/>
        <v>0</v>
      </c>
      <c r="S84" s="8">
        <f t="shared" si="86"/>
        <v>0</v>
      </c>
      <c r="T84" s="8">
        <f t="shared" si="86"/>
        <v>0</v>
      </c>
      <c r="U84" s="8">
        <f t="shared" si="86"/>
        <v>0</v>
      </c>
      <c r="V84" s="8">
        <f t="shared" si="86"/>
        <v>0</v>
      </c>
      <c r="W84" s="8">
        <f t="shared" si="86"/>
        <v>0</v>
      </c>
      <c r="X84" s="8">
        <f t="shared" si="86"/>
        <v>0</v>
      </c>
      <c r="Y84" s="8">
        <f t="shared" si="86"/>
        <v>0</v>
      </c>
      <c r="Z84" s="8">
        <f t="shared" si="86"/>
        <v>0</v>
      </c>
      <c r="AA84" s="8">
        <f t="shared" si="86"/>
        <v>0</v>
      </c>
      <c r="AB84" s="8">
        <f t="shared" si="86"/>
        <v>0</v>
      </c>
      <c r="AC84" s="8">
        <f t="shared" si="86"/>
        <v>0</v>
      </c>
      <c r="AD84" s="8">
        <f t="shared" si="86"/>
        <v>0</v>
      </c>
      <c r="AE84" s="8">
        <f t="shared" si="86"/>
        <v>0</v>
      </c>
      <c r="AF84" s="8">
        <f t="shared" si="86"/>
        <v>0</v>
      </c>
      <c r="AG84" s="8">
        <f t="shared" si="86"/>
        <v>0</v>
      </c>
      <c r="AH84" s="8">
        <f t="shared" si="86"/>
        <v>0</v>
      </c>
      <c r="AI84" s="8">
        <f t="shared" si="86"/>
        <v>0</v>
      </c>
      <c r="AJ84" s="8">
        <f t="shared" si="86"/>
        <v>0</v>
      </c>
      <c r="AK84" s="8">
        <f t="shared" si="86"/>
        <v>0</v>
      </c>
      <c r="AL84" s="8">
        <f t="shared" si="86"/>
        <v>0</v>
      </c>
      <c r="AM84" s="10">
        <f t="shared" si="4"/>
        <v>0</v>
      </c>
      <c r="AN84" s="10">
        <f t="shared" si="5"/>
        <v>5512.681</v>
      </c>
      <c r="AO84" s="10">
        <f t="shared" si="6"/>
        <v>5512.681</v>
      </c>
    </row>
    <row r="85">
      <c r="A85" s="5" t="s">
        <v>28</v>
      </c>
      <c r="B85" s="5" t="s">
        <v>70</v>
      </c>
      <c r="C85" s="5" t="s">
        <v>71</v>
      </c>
      <c r="D85" s="112">
        <v>1.6167888359506832</v>
      </c>
      <c r="E85" s="7">
        <v>0.0</v>
      </c>
      <c r="F85" s="7">
        <v>5492.155</v>
      </c>
      <c r="G85" s="10">
        <f t="shared" si="2"/>
        <v>0</v>
      </c>
      <c r="H85" s="8">
        <f t="shared" ref="H85:AL85" si="87">G85*0.92</f>
        <v>0</v>
      </c>
      <c r="I85" s="8">
        <f t="shared" si="87"/>
        <v>0</v>
      </c>
      <c r="J85" s="8">
        <f t="shared" si="87"/>
        <v>0</v>
      </c>
      <c r="K85" s="8">
        <f t="shared" si="87"/>
        <v>0</v>
      </c>
      <c r="L85" s="8">
        <f t="shared" si="87"/>
        <v>0</v>
      </c>
      <c r="M85" s="8">
        <f t="shared" si="87"/>
        <v>0</v>
      </c>
      <c r="N85" s="8">
        <f t="shared" si="87"/>
        <v>0</v>
      </c>
      <c r="O85" s="8">
        <f t="shared" si="87"/>
        <v>0</v>
      </c>
      <c r="P85" s="8">
        <f t="shared" si="87"/>
        <v>0</v>
      </c>
      <c r="Q85" s="8">
        <f t="shared" si="87"/>
        <v>0</v>
      </c>
      <c r="R85" s="8">
        <f t="shared" si="87"/>
        <v>0</v>
      </c>
      <c r="S85" s="8">
        <f t="shared" si="87"/>
        <v>0</v>
      </c>
      <c r="T85" s="8">
        <f t="shared" si="87"/>
        <v>0</v>
      </c>
      <c r="U85" s="8">
        <f t="shared" si="87"/>
        <v>0</v>
      </c>
      <c r="V85" s="8">
        <f t="shared" si="87"/>
        <v>0</v>
      </c>
      <c r="W85" s="8">
        <f t="shared" si="87"/>
        <v>0</v>
      </c>
      <c r="X85" s="8">
        <f t="shared" si="87"/>
        <v>0</v>
      </c>
      <c r="Y85" s="8">
        <f t="shared" si="87"/>
        <v>0</v>
      </c>
      <c r="Z85" s="8">
        <f t="shared" si="87"/>
        <v>0</v>
      </c>
      <c r="AA85" s="8">
        <f t="shared" si="87"/>
        <v>0</v>
      </c>
      <c r="AB85" s="8">
        <f t="shared" si="87"/>
        <v>0</v>
      </c>
      <c r="AC85" s="8">
        <f t="shared" si="87"/>
        <v>0</v>
      </c>
      <c r="AD85" s="8">
        <f t="shared" si="87"/>
        <v>0</v>
      </c>
      <c r="AE85" s="8">
        <f t="shared" si="87"/>
        <v>0</v>
      </c>
      <c r="AF85" s="8">
        <f t="shared" si="87"/>
        <v>0</v>
      </c>
      <c r="AG85" s="8">
        <f t="shared" si="87"/>
        <v>0</v>
      </c>
      <c r="AH85" s="8">
        <f t="shared" si="87"/>
        <v>0</v>
      </c>
      <c r="AI85" s="8">
        <f t="shared" si="87"/>
        <v>0</v>
      </c>
      <c r="AJ85" s="8">
        <f t="shared" si="87"/>
        <v>0</v>
      </c>
      <c r="AK85" s="8">
        <f t="shared" si="87"/>
        <v>0</v>
      </c>
      <c r="AL85" s="8">
        <f t="shared" si="87"/>
        <v>0</v>
      </c>
      <c r="AM85" s="10">
        <f t="shared" si="4"/>
        <v>0</v>
      </c>
      <c r="AN85" s="10">
        <f t="shared" si="5"/>
        <v>5492.155</v>
      </c>
      <c r="AO85" s="10">
        <f t="shared" si="6"/>
        <v>5492.155</v>
      </c>
    </row>
    <row r="86">
      <c r="A86" s="5"/>
      <c r="B86" s="5" t="s">
        <v>228</v>
      </c>
      <c r="C86" s="5" t="s">
        <v>220</v>
      </c>
      <c r="D86" s="112">
        <v>3.377142984689252</v>
      </c>
      <c r="E86" s="7">
        <v>321.4377</v>
      </c>
      <c r="F86" s="7">
        <v>12147.83</v>
      </c>
      <c r="G86" s="10">
        <f t="shared" si="2"/>
        <v>321.4377</v>
      </c>
      <c r="H86" s="8">
        <f t="shared" ref="H86:AL86" si="88">G86*0.92</f>
        <v>295.722684</v>
      </c>
      <c r="I86" s="8">
        <f t="shared" si="88"/>
        <v>272.0648693</v>
      </c>
      <c r="J86" s="8">
        <f t="shared" si="88"/>
        <v>250.2996797</v>
      </c>
      <c r="K86" s="8">
        <f t="shared" si="88"/>
        <v>230.2757054</v>
      </c>
      <c r="L86" s="8">
        <f t="shared" si="88"/>
        <v>211.8536489</v>
      </c>
      <c r="M86" s="8">
        <f t="shared" si="88"/>
        <v>194.905357</v>
      </c>
      <c r="N86" s="8">
        <f t="shared" si="88"/>
        <v>179.3129285</v>
      </c>
      <c r="O86" s="8">
        <f t="shared" si="88"/>
        <v>164.9678942</v>
      </c>
      <c r="P86" s="8">
        <f t="shared" si="88"/>
        <v>151.7704626</v>
      </c>
      <c r="Q86" s="8">
        <f t="shared" si="88"/>
        <v>139.6288256</v>
      </c>
      <c r="R86" s="8">
        <f t="shared" si="88"/>
        <v>128.4585196</v>
      </c>
      <c r="S86" s="8">
        <f t="shared" si="88"/>
        <v>118.181838</v>
      </c>
      <c r="T86" s="8">
        <f t="shared" si="88"/>
        <v>108.727291</v>
      </c>
      <c r="U86" s="8">
        <f t="shared" si="88"/>
        <v>100.0291077</v>
      </c>
      <c r="V86" s="8">
        <f t="shared" si="88"/>
        <v>92.02677908</v>
      </c>
      <c r="W86" s="8">
        <f t="shared" si="88"/>
        <v>84.66463675</v>
      </c>
      <c r="X86" s="8">
        <f t="shared" si="88"/>
        <v>77.89146581</v>
      </c>
      <c r="Y86" s="8">
        <f t="shared" si="88"/>
        <v>71.66014855</v>
      </c>
      <c r="Z86" s="8">
        <f t="shared" si="88"/>
        <v>65.92733666</v>
      </c>
      <c r="AA86" s="8">
        <f t="shared" si="88"/>
        <v>60.65314973</v>
      </c>
      <c r="AB86" s="8">
        <f t="shared" si="88"/>
        <v>55.80089775</v>
      </c>
      <c r="AC86" s="8">
        <f t="shared" si="88"/>
        <v>51.33682593</v>
      </c>
      <c r="AD86" s="8">
        <f t="shared" si="88"/>
        <v>47.22987986</v>
      </c>
      <c r="AE86" s="8">
        <f t="shared" si="88"/>
        <v>43.45148947</v>
      </c>
      <c r="AF86" s="8">
        <f t="shared" si="88"/>
        <v>39.97537031</v>
      </c>
      <c r="AG86" s="8">
        <f t="shared" si="88"/>
        <v>36.77734069</v>
      </c>
      <c r="AH86" s="8">
        <f t="shared" si="88"/>
        <v>33.83515343</v>
      </c>
      <c r="AI86" s="8">
        <f t="shared" si="88"/>
        <v>31.12834116</v>
      </c>
      <c r="AJ86" s="8">
        <f t="shared" si="88"/>
        <v>28.63807386</v>
      </c>
      <c r="AK86" s="8">
        <f t="shared" si="88"/>
        <v>26.34702796</v>
      </c>
      <c r="AL86" s="8">
        <f t="shared" si="88"/>
        <v>24.23926572</v>
      </c>
      <c r="AM86" s="10">
        <f t="shared" si="4"/>
        <v>3739.219694</v>
      </c>
      <c r="AN86" s="10">
        <f t="shared" si="5"/>
        <v>12147.83</v>
      </c>
      <c r="AO86" s="10">
        <f t="shared" si="6"/>
        <v>8408.610306</v>
      </c>
    </row>
    <row r="87">
      <c r="A87" s="5"/>
      <c r="B87" s="5" t="s">
        <v>119</v>
      </c>
      <c r="C87" s="5" t="s">
        <v>118</v>
      </c>
      <c r="D87" s="112">
        <v>4.409493298080001</v>
      </c>
      <c r="E87" s="7">
        <v>346.6302</v>
      </c>
      <c r="F87" s="7">
        <v>12644.2</v>
      </c>
      <c r="G87" s="10">
        <f t="shared" si="2"/>
        <v>346.6302</v>
      </c>
      <c r="H87" s="8">
        <f t="shared" ref="H87:AL87" si="89">G87*0.92</f>
        <v>318.899784</v>
      </c>
      <c r="I87" s="8">
        <f t="shared" si="89"/>
        <v>293.3878013</v>
      </c>
      <c r="J87" s="8">
        <f t="shared" si="89"/>
        <v>269.9167772</v>
      </c>
      <c r="K87" s="8">
        <f t="shared" si="89"/>
        <v>248.323435</v>
      </c>
      <c r="L87" s="8">
        <f t="shared" si="89"/>
        <v>228.4575602</v>
      </c>
      <c r="M87" s="8">
        <f t="shared" si="89"/>
        <v>210.1809554</v>
      </c>
      <c r="N87" s="8">
        <f t="shared" si="89"/>
        <v>193.366479</v>
      </c>
      <c r="O87" s="8">
        <f t="shared" si="89"/>
        <v>177.8971606</v>
      </c>
      <c r="P87" s="8">
        <f t="shared" si="89"/>
        <v>163.6653878</v>
      </c>
      <c r="Q87" s="8">
        <f t="shared" si="89"/>
        <v>150.5721568</v>
      </c>
      <c r="R87" s="8">
        <f t="shared" si="89"/>
        <v>138.5263842</v>
      </c>
      <c r="S87" s="8">
        <f t="shared" si="89"/>
        <v>127.4442735</v>
      </c>
      <c r="T87" s="8">
        <f t="shared" si="89"/>
        <v>117.2487316</v>
      </c>
      <c r="U87" s="8">
        <f t="shared" si="89"/>
        <v>107.8688331</v>
      </c>
      <c r="V87" s="8">
        <f t="shared" si="89"/>
        <v>99.23932643</v>
      </c>
      <c r="W87" s="8">
        <f t="shared" si="89"/>
        <v>91.30018032</v>
      </c>
      <c r="X87" s="8">
        <f t="shared" si="89"/>
        <v>83.99616589</v>
      </c>
      <c r="Y87" s="8">
        <f t="shared" si="89"/>
        <v>77.27647262</v>
      </c>
      <c r="Z87" s="8">
        <f t="shared" si="89"/>
        <v>71.09435481</v>
      </c>
      <c r="AA87" s="8">
        <f t="shared" si="89"/>
        <v>65.40680643</v>
      </c>
      <c r="AB87" s="8">
        <f t="shared" si="89"/>
        <v>60.17426191</v>
      </c>
      <c r="AC87" s="8">
        <f t="shared" si="89"/>
        <v>55.36032096</v>
      </c>
      <c r="AD87" s="8">
        <f t="shared" si="89"/>
        <v>50.93149528</v>
      </c>
      <c r="AE87" s="8">
        <f t="shared" si="89"/>
        <v>46.85697566</v>
      </c>
      <c r="AF87" s="8">
        <f t="shared" si="89"/>
        <v>43.10841761</v>
      </c>
      <c r="AG87" s="8">
        <f t="shared" si="89"/>
        <v>39.6597442</v>
      </c>
      <c r="AH87" s="8">
        <f t="shared" si="89"/>
        <v>36.48696466</v>
      </c>
      <c r="AI87" s="8">
        <f t="shared" si="89"/>
        <v>33.56800749</v>
      </c>
      <c r="AJ87" s="8">
        <f t="shared" si="89"/>
        <v>30.88256689</v>
      </c>
      <c r="AK87" s="8">
        <f t="shared" si="89"/>
        <v>28.41196154</v>
      </c>
      <c r="AL87" s="8">
        <f t="shared" si="89"/>
        <v>26.13900462</v>
      </c>
      <c r="AM87" s="10">
        <f t="shared" si="4"/>
        <v>4032.278947</v>
      </c>
      <c r="AN87" s="10">
        <f t="shared" si="5"/>
        <v>12644.2</v>
      </c>
      <c r="AO87" s="10">
        <f t="shared" si="6"/>
        <v>8611.921053</v>
      </c>
    </row>
    <row r="88">
      <c r="A88" s="5" t="s">
        <v>28</v>
      </c>
      <c r="B88" s="5" t="s">
        <v>243</v>
      </c>
      <c r="C88" s="5" t="s">
        <v>244</v>
      </c>
      <c r="D88" s="112">
        <v>1.8498882064136324</v>
      </c>
      <c r="E88" s="7">
        <v>0.0</v>
      </c>
      <c r="F88" s="7">
        <v>5448.746</v>
      </c>
      <c r="G88" s="10">
        <f t="shared" si="2"/>
        <v>0</v>
      </c>
      <c r="H88" s="8">
        <f t="shared" ref="H88:AL88" si="90">G88*0.92</f>
        <v>0</v>
      </c>
      <c r="I88" s="8">
        <f t="shared" si="90"/>
        <v>0</v>
      </c>
      <c r="J88" s="8">
        <f t="shared" si="90"/>
        <v>0</v>
      </c>
      <c r="K88" s="8">
        <f t="shared" si="90"/>
        <v>0</v>
      </c>
      <c r="L88" s="8">
        <f t="shared" si="90"/>
        <v>0</v>
      </c>
      <c r="M88" s="8">
        <f t="shared" si="90"/>
        <v>0</v>
      </c>
      <c r="N88" s="8">
        <f t="shared" si="90"/>
        <v>0</v>
      </c>
      <c r="O88" s="8">
        <f t="shared" si="90"/>
        <v>0</v>
      </c>
      <c r="P88" s="8">
        <f t="shared" si="90"/>
        <v>0</v>
      </c>
      <c r="Q88" s="8">
        <f t="shared" si="90"/>
        <v>0</v>
      </c>
      <c r="R88" s="8">
        <f t="shared" si="90"/>
        <v>0</v>
      </c>
      <c r="S88" s="8">
        <f t="shared" si="90"/>
        <v>0</v>
      </c>
      <c r="T88" s="8">
        <f t="shared" si="90"/>
        <v>0</v>
      </c>
      <c r="U88" s="8">
        <f t="shared" si="90"/>
        <v>0</v>
      </c>
      <c r="V88" s="8">
        <f t="shared" si="90"/>
        <v>0</v>
      </c>
      <c r="W88" s="8">
        <f t="shared" si="90"/>
        <v>0</v>
      </c>
      <c r="X88" s="8">
        <f t="shared" si="90"/>
        <v>0</v>
      </c>
      <c r="Y88" s="8">
        <f t="shared" si="90"/>
        <v>0</v>
      </c>
      <c r="Z88" s="8">
        <f t="shared" si="90"/>
        <v>0</v>
      </c>
      <c r="AA88" s="8">
        <f t="shared" si="90"/>
        <v>0</v>
      </c>
      <c r="AB88" s="8">
        <f t="shared" si="90"/>
        <v>0</v>
      </c>
      <c r="AC88" s="8">
        <f t="shared" si="90"/>
        <v>0</v>
      </c>
      <c r="AD88" s="8">
        <f t="shared" si="90"/>
        <v>0</v>
      </c>
      <c r="AE88" s="8">
        <f t="shared" si="90"/>
        <v>0</v>
      </c>
      <c r="AF88" s="8">
        <f t="shared" si="90"/>
        <v>0</v>
      </c>
      <c r="AG88" s="8">
        <f t="shared" si="90"/>
        <v>0</v>
      </c>
      <c r="AH88" s="8">
        <f t="shared" si="90"/>
        <v>0</v>
      </c>
      <c r="AI88" s="8">
        <f t="shared" si="90"/>
        <v>0</v>
      </c>
      <c r="AJ88" s="8">
        <f t="shared" si="90"/>
        <v>0</v>
      </c>
      <c r="AK88" s="8">
        <f t="shared" si="90"/>
        <v>0</v>
      </c>
      <c r="AL88" s="8">
        <f t="shared" si="90"/>
        <v>0</v>
      </c>
      <c r="AM88" s="10">
        <f t="shared" si="4"/>
        <v>0</v>
      </c>
      <c r="AN88" s="10">
        <f t="shared" si="5"/>
        <v>5448.746</v>
      </c>
      <c r="AO88" s="10">
        <f t="shared" si="6"/>
        <v>5448.746</v>
      </c>
    </row>
    <row r="89">
      <c r="A89" s="5" t="s">
        <v>28</v>
      </c>
      <c r="B89" s="5" t="s">
        <v>204</v>
      </c>
      <c r="C89" s="5" t="s">
        <v>188</v>
      </c>
      <c r="D89" s="112">
        <v>1.8332133470399974</v>
      </c>
      <c r="E89" s="7">
        <v>0.0</v>
      </c>
      <c r="F89" s="7">
        <v>5430.179</v>
      </c>
      <c r="G89" s="10">
        <f t="shared" si="2"/>
        <v>0</v>
      </c>
      <c r="H89" s="8">
        <f t="shared" ref="H89:AL89" si="91">G89*0.92</f>
        <v>0</v>
      </c>
      <c r="I89" s="8">
        <f t="shared" si="91"/>
        <v>0</v>
      </c>
      <c r="J89" s="8">
        <f t="shared" si="91"/>
        <v>0</v>
      </c>
      <c r="K89" s="8">
        <f t="shared" si="91"/>
        <v>0</v>
      </c>
      <c r="L89" s="8">
        <f t="shared" si="91"/>
        <v>0</v>
      </c>
      <c r="M89" s="8">
        <f t="shared" si="91"/>
        <v>0</v>
      </c>
      <c r="N89" s="8">
        <f t="shared" si="91"/>
        <v>0</v>
      </c>
      <c r="O89" s="8">
        <f t="shared" si="91"/>
        <v>0</v>
      </c>
      <c r="P89" s="8">
        <f t="shared" si="91"/>
        <v>0</v>
      </c>
      <c r="Q89" s="8">
        <f t="shared" si="91"/>
        <v>0</v>
      </c>
      <c r="R89" s="8">
        <f t="shared" si="91"/>
        <v>0</v>
      </c>
      <c r="S89" s="8">
        <f t="shared" si="91"/>
        <v>0</v>
      </c>
      <c r="T89" s="8">
        <f t="shared" si="91"/>
        <v>0</v>
      </c>
      <c r="U89" s="8">
        <f t="shared" si="91"/>
        <v>0</v>
      </c>
      <c r="V89" s="8">
        <f t="shared" si="91"/>
        <v>0</v>
      </c>
      <c r="W89" s="8">
        <f t="shared" si="91"/>
        <v>0</v>
      </c>
      <c r="X89" s="8">
        <f t="shared" si="91"/>
        <v>0</v>
      </c>
      <c r="Y89" s="8">
        <f t="shared" si="91"/>
        <v>0</v>
      </c>
      <c r="Z89" s="8">
        <f t="shared" si="91"/>
        <v>0</v>
      </c>
      <c r="AA89" s="8">
        <f t="shared" si="91"/>
        <v>0</v>
      </c>
      <c r="AB89" s="8">
        <f t="shared" si="91"/>
        <v>0</v>
      </c>
      <c r="AC89" s="8">
        <f t="shared" si="91"/>
        <v>0</v>
      </c>
      <c r="AD89" s="8">
        <f t="shared" si="91"/>
        <v>0</v>
      </c>
      <c r="AE89" s="8">
        <f t="shared" si="91"/>
        <v>0</v>
      </c>
      <c r="AF89" s="8">
        <f t="shared" si="91"/>
        <v>0</v>
      </c>
      <c r="AG89" s="8">
        <f t="shared" si="91"/>
        <v>0</v>
      </c>
      <c r="AH89" s="8">
        <f t="shared" si="91"/>
        <v>0</v>
      </c>
      <c r="AI89" s="8">
        <f t="shared" si="91"/>
        <v>0</v>
      </c>
      <c r="AJ89" s="8">
        <f t="shared" si="91"/>
        <v>0</v>
      </c>
      <c r="AK89" s="8">
        <f t="shared" si="91"/>
        <v>0</v>
      </c>
      <c r="AL89" s="8">
        <f t="shared" si="91"/>
        <v>0</v>
      </c>
      <c r="AM89" s="10">
        <f t="shared" si="4"/>
        <v>0</v>
      </c>
      <c r="AN89" s="10">
        <f t="shared" si="5"/>
        <v>5430.179</v>
      </c>
      <c r="AO89" s="10">
        <f t="shared" si="6"/>
        <v>5430.179</v>
      </c>
    </row>
    <row r="90">
      <c r="A90" s="5" t="s">
        <v>28</v>
      </c>
      <c r="B90" s="5" t="s">
        <v>203</v>
      </c>
      <c r="C90" s="5" t="s">
        <v>188</v>
      </c>
      <c r="D90" s="112">
        <v>1.8428718673923543</v>
      </c>
      <c r="E90" s="7">
        <v>0.0</v>
      </c>
      <c r="F90" s="7">
        <v>5379.182</v>
      </c>
      <c r="G90" s="10">
        <f t="shared" si="2"/>
        <v>0</v>
      </c>
      <c r="H90" s="8">
        <f t="shared" ref="H90:AL90" si="92">G90*0.92</f>
        <v>0</v>
      </c>
      <c r="I90" s="8">
        <f t="shared" si="92"/>
        <v>0</v>
      </c>
      <c r="J90" s="8">
        <f t="shared" si="92"/>
        <v>0</v>
      </c>
      <c r="K90" s="8">
        <f t="shared" si="92"/>
        <v>0</v>
      </c>
      <c r="L90" s="8">
        <f t="shared" si="92"/>
        <v>0</v>
      </c>
      <c r="M90" s="8">
        <f t="shared" si="92"/>
        <v>0</v>
      </c>
      <c r="N90" s="8">
        <f t="shared" si="92"/>
        <v>0</v>
      </c>
      <c r="O90" s="8">
        <f t="shared" si="92"/>
        <v>0</v>
      </c>
      <c r="P90" s="8">
        <f t="shared" si="92"/>
        <v>0</v>
      </c>
      <c r="Q90" s="8">
        <f t="shared" si="92"/>
        <v>0</v>
      </c>
      <c r="R90" s="8">
        <f t="shared" si="92"/>
        <v>0</v>
      </c>
      <c r="S90" s="8">
        <f t="shared" si="92"/>
        <v>0</v>
      </c>
      <c r="T90" s="8">
        <f t="shared" si="92"/>
        <v>0</v>
      </c>
      <c r="U90" s="8">
        <f t="shared" si="92"/>
        <v>0</v>
      </c>
      <c r="V90" s="8">
        <f t="shared" si="92"/>
        <v>0</v>
      </c>
      <c r="W90" s="8">
        <f t="shared" si="92"/>
        <v>0</v>
      </c>
      <c r="X90" s="8">
        <f t="shared" si="92"/>
        <v>0</v>
      </c>
      <c r="Y90" s="8">
        <f t="shared" si="92"/>
        <v>0</v>
      </c>
      <c r="Z90" s="8">
        <f t="shared" si="92"/>
        <v>0</v>
      </c>
      <c r="AA90" s="8">
        <f t="shared" si="92"/>
        <v>0</v>
      </c>
      <c r="AB90" s="8">
        <f t="shared" si="92"/>
        <v>0</v>
      </c>
      <c r="AC90" s="8">
        <f t="shared" si="92"/>
        <v>0</v>
      </c>
      <c r="AD90" s="8">
        <f t="shared" si="92"/>
        <v>0</v>
      </c>
      <c r="AE90" s="8">
        <f t="shared" si="92"/>
        <v>0</v>
      </c>
      <c r="AF90" s="8">
        <f t="shared" si="92"/>
        <v>0</v>
      </c>
      <c r="AG90" s="8">
        <f t="shared" si="92"/>
        <v>0</v>
      </c>
      <c r="AH90" s="8">
        <f t="shared" si="92"/>
        <v>0</v>
      </c>
      <c r="AI90" s="8">
        <f t="shared" si="92"/>
        <v>0</v>
      </c>
      <c r="AJ90" s="8">
        <f t="shared" si="92"/>
        <v>0</v>
      </c>
      <c r="AK90" s="8">
        <f t="shared" si="92"/>
        <v>0</v>
      </c>
      <c r="AL90" s="8">
        <f t="shared" si="92"/>
        <v>0</v>
      </c>
      <c r="AM90" s="10">
        <f t="shared" si="4"/>
        <v>0</v>
      </c>
      <c r="AN90" s="10">
        <f t="shared" si="5"/>
        <v>5379.182</v>
      </c>
      <c r="AO90" s="10">
        <f t="shared" si="6"/>
        <v>5379.182</v>
      </c>
    </row>
    <row r="91">
      <c r="A91" s="5" t="s">
        <v>28</v>
      </c>
      <c r="B91" s="5" t="s">
        <v>125</v>
      </c>
      <c r="C91" s="5" t="s">
        <v>126</v>
      </c>
      <c r="D91" s="112">
        <v>1.703281911431699</v>
      </c>
      <c r="E91" s="7">
        <v>0.0</v>
      </c>
      <c r="F91" s="7">
        <v>5363.87</v>
      </c>
      <c r="G91" s="10">
        <f t="shared" si="2"/>
        <v>0</v>
      </c>
      <c r="H91" s="8">
        <f t="shared" ref="H91:AL91" si="93">G91*0.92</f>
        <v>0</v>
      </c>
      <c r="I91" s="8">
        <f t="shared" si="93"/>
        <v>0</v>
      </c>
      <c r="J91" s="8">
        <f t="shared" si="93"/>
        <v>0</v>
      </c>
      <c r="K91" s="8">
        <f t="shared" si="93"/>
        <v>0</v>
      </c>
      <c r="L91" s="8">
        <f t="shared" si="93"/>
        <v>0</v>
      </c>
      <c r="M91" s="8">
        <f t="shared" si="93"/>
        <v>0</v>
      </c>
      <c r="N91" s="8">
        <f t="shared" si="93"/>
        <v>0</v>
      </c>
      <c r="O91" s="8">
        <f t="shared" si="93"/>
        <v>0</v>
      </c>
      <c r="P91" s="8">
        <f t="shared" si="93"/>
        <v>0</v>
      </c>
      <c r="Q91" s="8">
        <f t="shared" si="93"/>
        <v>0</v>
      </c>
      <c r="R91" s="8">
        <f t="shared" si="93"/>
        <v>0</v>
      </c>
      <c r="S91" s="8">
        <f t="shared" si="93"/>
        <v>0</v>
      </c>
      <c r="T91" s="8">
        <f t="shared" si="93"/>
        <v>0</v>
      </c>
      <c r="U91" s="8">
        <f t="shared" si="93"/>
        <v>0</v>
      </c>
      <c r="V91" s="8">
        <f t="shared" si="93"/>
        <v>0</v>
      </c>
      <c r="W91" s="8">
        <f t="shared" si="93"/>
        <v>0</v>
      </c>
      <c r="X91" s="8">
        <f t="shared" si="93"/>
        <v>0</v>
      </c>
      <c r="Y91" s="8">
        <f t="shared" si="93"/>
        <v>0</v>
      </c>
      <c r="Z91" s="8">
        <f t="shared" si="93"/>
        <v>0</v>
      </c>
      <c r="AA91" s="8">
        <f t="shared" si="93"/>
        <v>0</v>
      </c>
      <c r="AB91" s="8">
        <f t="shared" si="93"/>
        <v>0</v>
      </c>
      <c r="AC91" s="8">
        <f t="shared" si="93"/>
        <v>0</v>
      </c>
      <c r="AD91" s="8">
        <f t="shared" si="93"/>
        <v>0</v>
      </c>
      <c r="AE91" s="8">
        <f t="shared" si="93"/>
        <v>0</v>
      </c>
      <c r="AF91" s="8">
        <f t="shared" si="93"/>
        <v>0</v>
      </c>
      <c r="AG91" s="8">
        <f t="shared" si="93"/>
        <v>0</v>
      </c>
      <c r="AH91" s="8">
        <f t="shared" si="93"/>
        <v>0</v>
      </c>
      <c r="AI91" s="8">
        <f t="shared" si="93"/>
        <v>0</v>
      </c>
      <c r="AJ91" s="8">
        <f t="shared" si="93"/>
        <v>0</v>
      </c>
      <c r="AK91" s="8">
        <f t="shared" si="93"/>
        <v>0</v>
      </c>
      <c r="AL91" s="8">
        <f t="shared" si="93"/>
        <v>0</v>
      </c>
      <c r="AM91" s="10">
        <f t="shared" si="4"/>
        <v>0</v>
      </c>
      <c r="AN91" s="10">
        <f t="shared" si="5"/>
        <v>5363.87</v>
      </c>
      <c r="AO91" s="10">
        <f t="shared" si="6"/>
        <v>5363.87</v>
      </c>
    </row>
    <row r="92">
      <c r="A92" s="5" t="s">
        <v>28</v>
      </c>
      <c r="B92" s="5" t="s">
        <v>178</v>
      </c>
      <c r="C92" s="5" t="s">
        <v>162</v>
      </c>
      <c r="D92" s="112">
        <v>1.4755790891378633</v>
      </c>
      <c r="E92" s="7">
        <v>0.0</v>
      </c>
      <c r="F92" s="7">
        <v>5285.167</v>
      </c>
      <c r="G92" s="10">
        <f t="shared" si="2"/>
        <v>0</v>
      </c>
      <c r="H92" s="8">
        <f t="shared" ref="H92:AL92" si="94">G92*0.92</f>
        <v>0</v>
      </c>
      <c r="I92" s="8">
        <f t="shared" si="94"/>
        <v>0</v>
      </c>
      <c r="J92" s="8">
        <f t="shared" si="94"/>
        <v>0</v>
      </c>
      <c r="K92" s="8">
        <f t="shared" si="94"/>
        <v>0</v>
      </c>
      <c r="L92" s="8">
        <f t="shared" si="94"/>
        <v>0</v>
      </c>
      <c r="M92" s="8">
        <f t="shared" si="94"/>
        <v>0</v>
      </c>
      <c r="N92" s="8">
        <f t="shared" si="94"/>
        <v>0</v>
      </c>
      <c r="O92" s="8">
        <f t="shared" si="94"/>
        <v>0</v>
      </c>
      <c r="P92" s="8">
        <f t="shared" si="94"/>
        <v>0</v>
      </c>
      <c r="Q92" s="8">
        <f t="shared" si="94"/>
        <v>0</v>
      </c>
      <c r="R92" s="8">
        <f t="shared" si="94"/>
        <v>0</v>
      </c>
      <c r="S92" s="8">
        <f t="shared" si="94"/>
        <v>0</v>
      </c>
      <c r="T92" s="8">
        <f t="shared" si="94"/>
        <v>0</v>
      </c>
      <c r="U92" s="8">
        <f t="shared" si="94"/>
        <v>0</v>
      </c>
      <c r="V92" s="8">
        <f t="shared" si="94"/>
        <v>0</v>
      </c>
      <c r="W92" s="8">
        <f t="shared" si="94"/>
        <v>0</v>
      </c>
      <c r="X92" s="8">
        <f t="shared" si="94"/>
        <v>0</v>
      </c>
      <c r="Y92" s="8">
        <f t="shared" si="94"/>
        <v>0</v>
      </c>
      <c r="Z92" s="8">
        <f t="shared" si="94"/>
        <v>0</v>
      </c>
      <c r="AA92" s="8">
        <f t="shared" si="94"/>
        <v>0</v>
      </c>
      <c r="AB92" s="8">
        <f t="shared" si="94"/>
        <v>0</v>
      </c>
      <c r="AC92" s="8">
        <f t="shared" si="94"/>
        <v>0</v>
      </c>
      <c r="AD92" s="8">
        <f t="shared" si="94"/>
        <v>0</v>
      </c>
      <c r="AE92" s="8">
        <f t="shared" si="94"/>
        <v>0</v>
      </c>
      <c r="AF92" s="8">
        <f t="shared" si="94"/>
        <v>0</v>
      </c>
      <c r="AG92" s="8">
        <f t="shared" si="94"/>
        <v>0</v>
      </c>
      <c r="AH92" s="8">
        <f t="shared" si="94"/>
        <v>0</v>
      </c>
      <c r="AI92" s="8">
        <f t="shared" si="94"/>
        <v>0</v>
      </c>
      <c r="AJ92" s="8">
        <f t="shared" si="94"/>
        <v>0</v>
      </c>
      <c r="AK92" s="8">
        <f t="shared" si="94"/>
        <v>0</v>
      </c>
      <c r="AL92" s="8">
        <f t="shared" si="94"/>
        <v>0</v>
      </c>
      <c r="AM92" s="10">
        <f t="shared" si="4"/>
        <v>0</v>
      </c>
      <c r="AN92" s="10">
        <f t="shared" si="5"/>
        <v>5285.167</v>
      </c>
      <c r="AO92" s="10">
        <f t="shared" si="6"/>
        <v>5285.167</v>
      </c>
    </row>
    <row r="93">
      <c r="A93" s="5" t="s">
        <v>28</v>
      </c>
      <c r="B93" s="5" t="s">
        <v>217</v>
      </c>
      <c r="C93" s="5" t="s">
        <v>218</v>
      </c>
      <c r="D93" s="112">
        <v>1.6666733906470088</v>
      </c>
      <c r="E93" s="7">
        <v>0.0</v>
      </c>
      <c r="F93" s="7">
        <v>5248.585</v>
      </c>
      <c r="G93" s="10">
        <f t="shared" si="2"/>
        <v>0</v>
      </c>
      <c r="H93" s="8">
        <f t="shared" ref="H93:AL93" si="95">G93*0.92</f>
        <v>0</v>
      </c>
      <c r="I93" s="8">
        <f t="shared" si="95"/>
        <v>0</v>
      </c>
      <c r="J93" s="8">
        <f t="shared" si="95"/>
        <v>0</v>
      </c>
      <c r="K93" s="8">
        <f t="shared" si="95"/>
        <v>0</v>
      </c>
      <c r="L93" s="8">
        <f t="shared" si="95"/>
        <v>0</v>
      </c>
      <c r="M93" s="8">
        <f t="shared" si="95"/>
        <v>0</v>
      </c>
      <c r="N93" s="8">
        <f t="shared" si="95"/>
        <v>0</v>
      </c>
      <c r="O93" s="8">
        <f t="shared" si="95"/>
        <v>0</v>
      </c>
      <c r="P93" s="8">
        <f t="shared" si="95"/>
        <v>0</v>
      </c>
      <c r="Q93" s="8">
        <f t="shared" si="95"/>
        <v>0</v>
      </c>
      <c r="R93" s="8">
        <f t="shared" si="95"/>
        <v>0</v>
      </c>
      <c r="S93" s="8">
        <f t="shared" si="95"/>
        <v>0</v>
      </c>
      <c r="T93" s="8">
        <f t="shared" si="95"/>
        <v>0</v>
      </c>
      <c r="U93" s="8">
        <f t="shared" si="95"/>
        <v>0</v>
      </c>
      <c r="V93" s="8">
        <f t="shared" si="95"/>
        <v>0</v>
      </c>
      <c r="W93" s="8">
        <f t="shared" si="95"/>
        <v>0</v>
      </c>
      <c r="X93" s="8">
        <f t="shared" si="95"/>
        <v>0</v>
      </c>
      <c r="Y93" s="8">
        <f t="shared" si="95"/>
        <v>0</v>
      </c>
      <c r="Z93" s="8">
        <f t="shared" si="95"/>
        <v>0</v>
      </c>
      <c r="AA93" s="8">
        <f t="shared" si="95"/>
        <v>0</v>
      </c>
      <c r="AB93" s="8">
        <f t="shared" si="95"/>
        <v>0</v>
      </c>
      <c r="AC93" s="8">
        <f t="shared" si="95"/>
        <v>0</v>
      </c>
      <c r="AD93" s="8">
        <f t="shared" si="95"/>
        <v>0</v>
      </c>
      <c r="AE93" s="8">
        <f t="shared" si="95"/>
        <v>0</v>
      </c>
      <c r="AF93" s="8">
        <f t="shared" si="95"/>
        <v>0</v>
      </c>
      <c r="AG93" s="8">
        <f t="shared" si="95"/>
        <v>0</v>
      </c>
      <c r="AH93" s="8">
        <f t="shared" si="95"/>
        <v>0</v>
      </c>
      <c r="AI93" s="8">
        <f t="shared" si="95"/>
        <v>0</v>
      </c>
      <c r="AJ93" s="8">
        <f t="shared" si="95"/>
        <v>0</v>
      </c>
      <c r="AK93" s="8">
        <f t="shared" si="95"/>
        <v>0</v>
      </c>
      <c r="AL93" s="8">
        <f t="shared" si="95"/>
        <v>0</v>
      </c>
      <c r="AM93" s="10">
        <f t="shared" si="4"/>
        <v>0</v>
      </c>
      <c r="AN93" s="10">
        <f t="shared" si="5"/>
        <v>5248.585</v>
      </c>
      <c r="AO93" s="10">
        <f t="shared" si="6"/>
        <v>5248.585</v>
      </c>
    </row>
    <row r="94">
      <c r="A94" s="5"/>
      <c r="B94" s="5" t="s">
        <v>53</v>
      </c>
      <c r="C94" s="5" t="s">
        <v>49</v>
      </c>
      <c r="D94" s="112">
        <v>1.8713692958613048</v>
      </c>
      <c r="E94" s="7">
        <v>63.837</v>
      </c>
      <c r="F94" s="7">
        <v>6568.712</v>
      </c>
      <c r="G94" s="10">
        <f t="shared" si="2"/>
        <v>63.837</v>
      </c>
      <c r="H94" s="8">
        <f t="shared" ref="H94:AL94" si="96">G94*0.92</f>
        <v>58.73004</v>
      </c>
      <c r="I94" s="8">
        <f t="shared" si="96"/>
        <v>54.0316368</v>
      </c>
      <c r="J94" s="8">
        <f t="shared" si="96"/>
        <v>49.70910586</v>
      </c>
      <c r="K94" s="8">
        <f t="shared" si="96"/>
        <v>45.73237739</v>
      </c>
      <c r="L94" s="8">
        <f t="shared" si="96"/>
        <v>42.0737872</v>
      </c>
      <c r="M94" s="8">
        <f t="shared" si="96"/>
        <v>38.70788422</v>
      </c>
      <c r="N94" s="8">
        <f t="shared" si="96"/>
        <v>35.61125348</v>
      </c>
      <c r="O94" s="8">
        <f t="shared" si="96"/>
        <v>32.7623532</v>
      </c>
      <c r="P94" s="8">
        <f t="shared" si="96"/>
        <v>30.14136495</v>
      </c>
      <c r="Q94" s="8">
        <f t="shared" si="96"/>
        <v>27.73005575</v>
      </c>
      <c r="R94" s="8">
        <f t="shared" si="96"/>
        <v>25.51165129</v>
      </c>
      <c r="S94" s="8">
        <f t="shared" si="96"/>
        <v>23.47071919</v>
      </c>
      <c r="T94" s="8">
        <f t="shared" si="96"/>
        <v>21.59306165</v>
      </c>
      <c r="U94" s="8">
        <f t="shared" si="96"/>
        <v>19.86561672</v>
      </c>
      <c r="V94" s="8">
        <f t="shared" si="96"/>
        <v>18.27636738</v>
      </c>
      <c r="W94" s="8">
        <f t="shared" si="96"/>
        <v>16.81425799</v>
      </c>
      <c r="X94" s="8">
        <f t="shared" si="96"/>
        <v>15.46911735</v>
      </c>
      <c r="Y94" s="8">
        <f t="shared" si="96"/>
        <v>14.23158797</v>
      </c>
      <c r="Z94" s="8">
        <f t="shared" si="96"/>
        <v>13.09306093</v>
      </c>
      <c r="AA94" s="8">
        <f t="shared" si="96"/>
        <v>12.04561605</v>
      </c>
      <c r="AB94" s="8">
        <f t="shared" si="96"/>
        <v>11.08196677</v>
      </c>
      <c r="AC94" s="8">
        <f t="shared" si="96"/>
        <v>10.19540943</v>
      </c>
      <c r="AD94" s="8">
        <f t="shared" si="96"/>
        <v>9.379776674</v>
      </c>
      <c r="AE94" s="8">
        <f t="shared" si="96"/>
        <v>8.62939454</v>
      </c>
      <c r="AF94" s="8">
        <f t="shared" si="96"/>
        <v>7.939042977</v>
      </c>
      <c r="AG94" s="8">
        <f t="shared" si="96"/>
        <v>7.303919538</v>
      </c>
      <c r="AH94" s="8">
        <f t="shared" si="96"/>
        <v>6.719605975</v>
      </c>
      <c r="AI94" s="8">
        <f t="shared" si="96"/>
        <v>6.182037497</v>
      </c>
      <c r="AJ94" s="8">
        <f t="shared" si="96"/>
        <v>5.687474498</v>
      </c>
      <c r="AK94" s="8">
        <f t="shared" si="96"/>
        <v>5.232476538</v>
      </c>
      <c r="AL94" s="8">
        <f t="shared" si="96"/>
        <v>4.813878415</v>
      </c>
      <c r="AM94" s="10">
        <f t="shared" si="4"/>
        <v>742.6028982</v>
      </c>
      <c r="AN94" s="10">
        <f t="shared" si="5"/>
        <v>6568.712</v>
      </c>
      <c r="AO94" s="10">
        <f t="shared" si="6"/>
        <v>5826.109102</v>
      </c>
    </row>
    <row r="95">
      <c r="A95" s="5" t="s">
        <v>28</v>
      </c>
      <c r="B95" s="5" t="s">
        <v>76</v>
      </c>
      <c r="C95" s="5" t="s">
        <v>77</v>
      </c>
      <c r="D95" s="112">
        <v>1.4760825938272615</v>
      </c>
      <c r="E95" s="7">
        <v>0.0</v>
      </c>
      <c r="F95" s="7">
        <v>5222.219</v>
      </c>
      <c r="G95" s="10">
        <f t="shared" si="2"/>
        <v>0</v>
      </c>
      <c r="H95" s="8">
        <f t="shared" ref="H95:AL95" si="97">G95*0.92</f>
        <v>0</v>
      </c>
      <c r="I95" s="8">
        <f t="shared" si="97"/>
        <v>0</v>
      </c>
      <c r="J95" s="8">
        <f t="shared" si="97"/>
        <v>0</v>
      </c>
      <c r="K95" s="8">
        <f t="shared" si="97"/>
        <v>0</v>
      </c>
      <c r="L95" s="8">
        <f t="shared" si="97"/>
        <v>0</v>
      </c>
      <c r="M95" s="8">
        <f t="shared" si="97"/>
        <v>0</v>
      </c>
      <c r="N95" s="8">
        <f t="shared" si="97"/>
        <v>0</v>
      </c>
      <c r="O95" s="8">
        <f t="shared" si="97"/>
        <v>0</v>
      </c>
      <c r="P95" s="8">
        <f t="shared" si="97"/>
        <v>0</v>
      </c>
      <c r="Q95" s="8">
        <f t="shared" si="97"/>
        <v>0</v>
      </c>
      <c r="R95" s="8">
        <f t="shared" si="97"/>
        <v>0</v>
      </c>
      <c r="S95" s="8">
        <f t="shared" si="97"/>
        <v>0</v>
      </c>
      <c r="T95" s="8">
        <f t="shared" si="97"/>
        <v>0</v>
      </c>
      <c r="U95" s="8">
        <f t="shared" si="97"/>
        <v>0</v>
      </c>
      <c r="V95" s="8">
        <f t="shared" si="97"/>
        <v>0</v>
      </c>
      <c r="W95" s="8">
        <f t="shared" si="97"/>
        <v>0</v>
      </c>
      <c r="X95" s="8">
        <f t="shared" si="97"/>
        <v>0</v>
      </c>
      <c r="Y95" s="8">
        <f t="shared" si="97"/>
        <v>0</v>
      </c>
      <c r="Z95" s="8">
        <f t="shared" si="97"/>
        <v>0</v>
      </c>
      <c r="AA95" s="8">
        <f t="shared" si="97"/>
        <v>0</v>
      </c>
      <c r="AB95" s="8">
        <f t="shared" si="97"/>
        <v>0</v>
      </c>
      <c r="AC95" s="8">
        <f t="shared" si="97"/>
        <v>0</v>
      </c>
      <c r="AD95" s="8">
        <f t="shared" si="97"/>
        <v>0</v>
      </c>
      <c r="AE95" s="8">
        <f t="shared" si="97"/>
        <v>0</v>
      </c>
      <c r="AF95" s="8">
        <f t="shared" si="97"/>
        <v>0</v>
      </c>
      <c r="AG95" s="8">
        <f t="shared" si="97"/>
        <v>0</v>
      </c>
      <c r="AH95" s="8">
        <f t="shared" si="97"/>
        <v>0</v>
      </c>
      <c r="AI95" s="8">
        <f t="shared" si="97"/>
        <v>0</v>
      </c>
      <c r="AJ95" s="8">
        <f t="shared" si="97"/>
        <v>0</v>
      </c>
      <c r="AK95" s="8">
        <f t="shared" si="97"/>
        <v>0</v>
      </c>
      <c r="AL95" s="8">
        <f t="shared" si="97"/>
        <v>0</v>
      </c>
      <c r="AM95" s="10">
        <f t="shared" si="4"/>
        <v>0</v>
      </c>
      <c r="AN95" s="10">
        <f t="shared" si="5"/>
        <v>5222.219</v>
      </c>
      <c r="AO95" s="10">
        <f t="shared" si="6"/>
        <v>5222.219</v>
      </c>
    </row>
    <row r="96">
      <c r="A96" s="5" t="s">
        <v>28</v>
      </c>
      <c r="B96" s="5" t="s">
        <v>235</v>
      </c>
      <c r="C96" s="5" t="s">
        <v>220</v>
      </c>
      <c r="D96" s="112">
        <v>1.6485116991200002</v>
      </c>
      <c r="E96" s="7">
        <v>0.0</v>
      </c>
      <c r="F96" s="7">
        <v>4957.273</v>
      </c>
      <c r="G96" s="10">
        <f t="shared" si="2"/>
        <v>0</v>
      </c>
      <c r="H96" s="8">
        <f t="shared" ref="H96:AL96" si="98">G96*0.92</f>
        <v>0</v>
      </c>
      <c r="I96" s="8">
        <f t="shared" si="98"/>
        <v>0</v>
      </c>
      <c r="J96" s="8">
        <f t="shared" si="98"/>
        <v>0</v>
      </c>
      <c r="K96" s="8">
        <f t="shared" si="98"/>
        <v>0</v>
      </c>
      <c r="L96" s="8">
        <f t="shared" si="98"/>
        <v>0</v>
      </c>
      <c r="M96" s="8">
        <f t="shared" si="98"/>
        <v>0</v>
      </c>
      <c r="N96" s="8">
        <f t="shared" si="98"/>
        <v>0</v>
      </c>
      <c r="O96" s="8">
        <f t="shared" si="98"/>
        <v>0</v>
      </c>
      <c r="P96" s="8">
        <f t="shared" si="98"/>
        <v>0</v>
      </c>
      <c r="Q96" s="8">
        <f t="shared" si="98"/>
        <v>0</v>
      </c>
      <c r="R96" s="8">
        <f t="shared" si="98"/>
        <v>0</v>
      </c>
      <c r="S96" s="8">
        <f t="shared" si="98"/>
        <v>0</v>
      </c>
      <c r="T96" s="8">
        <f t="shared" si="98"/>
        <v>0</v>
      </c>
      <c r="U96" s="8">
        <f t="shared" si="98"/>
        <v>0</v>
      </c>
      <c r="V96" s="8">
        <f t="shared" si="98"/>
        <v>0</v>
      </c>
      <c r="W96" s="8">
        <f t="shared" si="98"/>
        <v>0</v>
      </c>
      <c r="X96" s="8">
        <f t="shared" si="98"/>
        <v>0</v>
      </c>
      <c r="Y96" s="8">
        <f t="shared" si="98"/>
        <v>0</v>
      </c>
      <c r="Z96" s="8">
        <f t="shared" si="98"/>
        <v>0</v>
      </c>
      <c r="AA96" s="8">
        <f t="shared" si="98"/>
        <v>0</v>
      </c>
      <c r="AB96" s="8">
        <f t="shared" si="98"/>
        <v>0</v>
      </c>
      <c r="AC96" s="8">
        <f t="shared" si="98"/>
        <v>0</v>
      </c>
      <c r="AD96" s="8">
        <f t="shared" si="98"/>
        <v>0</v>
      </c>
      <c r="AE96" s="8">
        <f t="shared" si="98"/>
        <v>0</v>
      </c>
      <c r="AF96" s="8">
        <f t="shared" si="98"/>
        <v>0</v>
      </c>
      <c r="AG96" s="8">
        <f t="shared" si="98"/>
        <v>0</v>
      </c>
      <c r="AH96" s="8">
        <f t="shared" si="98"/>
        <v>0</v>
      </c>
      <c r="AI96" s="8">
        <f t="shared" si="98"/>
        <v>0</v>
      </c>
      <c r="AJ96" s="8">
        <f t="shared" si="98"/>
        <v>0</v>
      </c>
      <c r="AK96" s="8">
        <f t="shared" si="98"/>
        <v>0</v>
      </c>
      <c r="AL96" s="8">
        <f t="shared" si="98"/>
        <v>0</v>
      </c>
      <c r="AM96" s="10">
        <f t="shared" si="4"/>
        <v>0</v>
      </c>
      <c r="AN96" s="10">
        <f t="shared" si="5"/>
        <v>4957.273</v>
      </c>
      <c r="AO96" s="10">
        <f t="shared" si="6"/>
        <v>4957.273</v>
      </c>
    </row>
    <row r="97">
      <c r="A97" s="5"/>
      <c r="B97" s="5" t="s">
        <v>103</v>
      </c>
      <c r="C97" s="5" t="s">
        <v>102</v>
      </c>
      <c r="D97" s="112">
        <v>2.278016459436294</v>
      </c>
      <c r="E97" s="7">
        <v>75.02332</v>
      </c>
      <c r="F97" s="7">
        <v>6480.399</v>
      </c>
      <c r="G97" s="10">
        <f t="shared" si="2"/>
        <v>75.02332</v>
      </c>
      <c r="H97" s="8">
        <f t="shared" ref="H97:AL97" si="99">G97*0.92</f>
        <v>69.0214544</v>
      </c>
      <c r="I97" s="8">
        <f t="shared" si="99"/>
        <v>63.49973805</v>
      </c>
      <c r="J97" s="8">
        <f t="shared" si="99"/>
        <v>58.419759</v>
      </c>
      <c r="K97" s="8">
        <f t="shared" si="99"/>
        <v>53.74617828</v>
      </c>
      <c r="L97" s="8">
        <f t="shared" si="99"/>
        <v>49.44648402</v>
      </c>
      <c r="M97" s="8">
        <f t="shared" si="99"/>
        <v>45.4907653</v>
      </c>
      <c r="N97" s="8">
        <f t="shared" si="99"/>
        <v>41.85150408</v>
      </c>
      <c r="O97" s="8">
        <f t="shared" si="99"/>
        <v>38.50338375</v>
      </c>
      <c r="P97" s="8">
        <f t="shared" si="99"/>
        <v>35.42311305</v>
      </c>
      <c r="Q97" s="8">
        <f t="shared" si="99"/>
        <v>32.58926401</v>
      </c>
      <c r="R97" s="8">
        <f t="shared" si="99"/>
        <v>29.98212289</v>
      </c>
      <c r="S97" s="8">
        <f t="shared" si="99"/>
        <v>27.58355305</v>
      </c>
      <c r="T97" s="8">
        <f t="shared" si="99"/>
        <v>25.37686881</v>
      </c>
      <c r="U97" s="8">
        <f t="shared" si="99"/>
        <v>23.34671931</v>
      </c>
      <c r="V97" s="8">
        <f t="shared" si="99"/>
        <v>21.47898176</v>
      </c>
      <c r="W97" s="8">
        <f t="shared" si="99"/>
        <v>19.76066322</v>
      </c>
      <c r="X97" s="8">
        <f t="shared" si="99"/>
        <v>18.17981016</v>
      </c>
      <c r="Y97" s="8">
        <f t="shared" si="99"/>
        <v>16.72542535</v>
      </c>
      <c r="Z97" s="8">
        <f t="shared" si="99"/>
        <v>15.38739132</v>
      </c>
      <c r="AA97" s="8">
        <f t="shared" si="99"/>
        <v>14.15640002</v>
      </c>
      <c r="AB97" s="8">
        <f t="shared" si="99"/>
        <v>13.02388801</v>
      </c>
      <c r="AC97" s="8">
        <f t="shared" si="99"/>
        <v>11.98197697</v>
      </c>
      <c r="AD97" s="8">
        <f t="shared" si="99"/>
        <v>11.02341882</v>
      </c>
      <c r="AE97" s="8">
        <f t="shared" si="99"/>
        <v>10.14154531</v>
      </c>
      <c r="AF97" s="8">
        <f t="shared" si="99"/>
        <v>9.330221685</v>
      </c>
      <c r="AG97" s="8">
        <f t="shared" si="99"/>
        <v>8.583803951</v>
      </c>
      <c r="AH97" s="8">
        <f t="shared" si="99"/>
        <v>7.897099634</v>
      </c>
      <c r="AI97" s="8">
        <f t="shared" si="99"/>
        <v>7.265331664</v>
      </c>
      <c r="AJ97" s="8">
        <f t="shared" si="99"/>
        <v>6.684105131</v>
      </c>
      <c r="AK97" s="8">
        <f t="shared" si="99"/>
        <v>6.14937672</v>
      </c>
      <c r="AL97" s="8">
        <f t="shared" si="99"/>
        <v>5.657426583</v>
      </c>
      <c r="AM97" s="10">
        <f t="shared" si="4"/>
        <v>872.7310943</v>
      </c>
      <c r="AN97" s="10">
        <f t="shared" si="5"/>
        <v>6480.399</v>
      </c>
      <c r="AO97" s="10">
        <f t="shared" si="6"/>
        <v>5607.667906</v>
      </c>
    </row>
    <row r="98">
      <c r="A98" s="5" t="s">
        <v>28</v>
      </c>
      <c r="B98" s="5" t="s">
        <v>45</v>
      </c>
      <c r="C98" s="5" t="s">
        <v>38</v>
      </c>
      <c r="D98" s="112">
        <v>1.6417978651761618</v>
      </c>
      <c r="E98" s="7">
        <v>0.0</v>
      </c>
      <c r="F98" s="7">
        <v>4835.827</v>
      </c>
      <c r="G98" s="10">
        <f t="shared" si="2"/>
        <v>0</v>
      </c>
      <c r="H98" s="8">
        <f t="shared" ref="H98:AL98" si="100">G98*0.92</f>
        <v>0</v>
      </c>
      <c r="I98" s="8">
        <f t="shared" si="100"/>
        <v>0</v>
      </c>
      <c r="J98" s="8">
        <f t="shared" si="100"/>
        <v>0</v>
      </c>
      <c r="K98" s="8">
        <f t="shared" si="100"/>
        <v>0</v>
      </c>
      <c r="L98" s="8">
        <f t="shared" si="100"/>
        <v>0</v>
      </c>
      <c r="M98" s="8">
        <f t="shared" si="100"/>
        <v>0</v>
      </c>
      <c r="N98" s="8">
        <f t="shared" si="100"/>
        <v>0</v>
      </c>
      <c r="O98" s="8">
        <f t="shared" si="100"/>
        <v>0</v>
      </c>
      <c r="P98" s="8">
        <f t="shared" si="100"/>
        <v>0</v>
      </c>
      <c r="Q98" s="8">
        <f t="shared" si="100"/>
        <v>0</v>
      </c>
      <c r="R98" s="8">
        <f t="shared" si="100"/>
        <v>0</v>
      </c>
      <c r="S98" s="8">
        <f t="shared" si="100"/>
        <v>0</v>
      </c>
      <c r="T98" s="8">
        <f t="shared" si="100"/>
        <v>0</v>
      </c>
      <c r="U98" s="8">
        <f t="shared" si="100"/>
        <v>0</v>
      </c>
      <c r="V98" s="8">
        <f t="shared" si="100"/>
        <v>0</v>
      </c>
      <c r="W98" s="8">
        <f t="shared" si="100"/>
        <v>0</v>
      </c>
      <c r="X98" s="8">
        <f t="shared" si="100"/>
        <v>0</v>
      </c>
      <c r="Y98" s="8">
        <f t="shared" si="100"/>
        <v>0</v>
      </c>
      <c r="Z98" s="8">
        <f t="shared" si="100"/>
        <v>0</v>
      </c>
      <c r="AA98" s="8">
        <f t="shared" si="100"/>
        <v>0</v>
      </c>
      <c r="AB98" s="8">
        <f t="shared" si="100"/>
        <v>0</v>
      </c>
      <c r="AC98" s="8">
        <f t="shared" si="100"/>
        <v>0</v>
      </c>
      <c r="AD98" s="8">
        <f t="shared" si="100"/>
        <v>0</v>
      </c>
      <c r="AE98" s="8">
        <f t="shared" si="100"/>
        <v>0</v>
      </c>
      <c r="AF98" s="8">
        <f t="shared" si="100"/>
        <v>0</v>
      </c>
      <c r="AG98" s="8">
        <f t="shared" si="100"/>
        <v>0</v>
      </c>
      <c r="AH98" s="8">
        <f t="shared" si="100"/>
        <v>0</v>
      </c>
      <c r="AI98" s="8">
        <f t="shared" si="100"/>
        <v>0</v>
      </c>
      <c r="AJ98" s="8">
        <f t="shared" si="100"/>
        <v>0</v>
      </c>
      <c r="AK98" s="8">
        <f t="shared" si="100"/>
        <v>0</v>
      </c>
      <c r="AL98" s="8">
        <f t="shared" si="100"/>
        <v>0</v>
      </c>
      <c r="AM98" s="10">
        <f t="shared" si="4"/>
        <v>0</v>
      </c>
      <c r="AN98" s="10">
        <f t="shared" si="5"/>
        <v>4835.827</v>
      </c>
      <c r="AO98" s="10">
        <f t="shared" si="6"/>
        <v>4835.827</v>
      </c>
    </row>
    <row r="99">
      <c r="A99" s="5" t="s">
        <v>28</v>
      </c>
      <c r="B99" s="5" t="s">
        <v>209</v>
      </c>
      <c r="C99" s="5" t="s">
        <v>210</v>
      </c>
      <c r="D99" s="112">
        <v>1.3636553261184028</v>
      </c>
      <c r="E99" s="7">
        <v>0.0</v>
      </c>
      <c r="F99" s="7">
        <v>4802.91</v>
      </c>
      <c r="G99" s="10">
        <f t="shared" si="2"/>
        <v>0</v>
      </c>
      <c r="H99" s="8">
        <f t="shared" ref="H99:AL99" si="101">G99*0.92</f>
        <v>0</v>
      </c>
      <c r="I99" s="8">
        <f t="shared" si="101"/>
        <v>0</v>
      </c>
      <c r="J99" s="8">
        <f t="shared" si="101"/>
        <v>0</v>
      </c>
      <c r="K99" s="8">
        <f t="shared" si="101"/>
        <v>0</v>
      </c>
      <c r="L99" s="8">
        <f t="shared" si="101"/>
        <v>0</v>
      </c>
      <c r="M99" s="8">
        <f t="shared" si="101"/>
        <v>0</v>
      </c>
      <c r="N99" s="8">
        <f t="shared" si="101"/>
        <v>0</v>
      </c>
      <c r="O99" s="8">
        <f t="shared" si="101"/>
        <v>0</v>
      </c>
      <c r="P99" s="8">
        <f t="shared" si="101"/>
        <v>0</v>
      </c>
      <c r="Q99" s="8">
        <f t="shared" si="101"/>
        <v>0</v>
      </c>
      <c r="R99" s="8">
        <f t="shared" si="101"/>
        <v>0</v>
      </c>
      <c r="S99" s="8">
        <f t="shared" si="101"/>
        <v>0</v>
      </c>
      <c r="T99" s="8">
        <f t="shared" si="101"/>
        <v>0</v>
      </c>
      <c r="U99" s="8">
        <f t="shared" si="101"/>
        <v>0</v>
      </c>
      <c r="V99" s="8">
        <f t="shared" si="101"/>
        <v>0</v>
      </c>
      <c r="W99" s="8">
        <f t="shared" si="101"/>
        <v>0</v>
      </c>
      <c r="X99" s="8">
        <f t="shared" si="101"/>
        <v>0</v>
      </c>
      <c r="Y99" s="8">
        <f t="shared" si="101"/>
        <v>0</v>
      </c>
      <c r="Z99" s="8">
        <f t="shared" si="101"/>
        <v>0</v>
      </c>
      <c r="AA99" s="8">
        <f t="shared" si="101"/>
        <v>0</v>
      </c>
      <c r="AB99" s="8">
        <f t="shared" si="101"/>
        <v>0</v>
      </c>
      <c r="AC99" s="8">
        <f t="shared" si="101"/>
        <v>0</v>
      </c>
      <c r="AD99" s="8">
        <f t="shared" si="101"/>
        <v>0</v>
      </c>
      <c r="AE99" s="8">
        <f t="shared" si="101"/>
        <v>0</v>
      </c>
      <c r="AF99" s="8">
        <f t="shared" si="101"/>
        <v>0</v>
      </c>
      <c r="AG99" s="8">
        <f t="shared" si="101"/>
        <v>0</v>
      </c>
      <c r="AH99" s="8">
        <f t="shared" si="101"/>
        <v>0</v>
      </c>
      <c r="AI99" s="8">
        <f t="shared" si="101"/>
        <v>0</v>
      </c>
      <c r="AJ99" s="8">
        <f t="shared" si="101"/>
        <v>0</v>
      </c>
      <c r="AK99" s="8">
        <f t="shared" si="101"/>
        <v>0</v>
      </c>
      <c r="AL99" s="8">
        <f t="shared" si="101"/>
        <v>0</v>
      </c>
      <c r="AM99" s="10">
        <f t="shared" si="4"/>
        <v>0</v>
      </c>
      <c r="AN99" s="10">
        <f t="shared" si="5"/>
        <v>4802.91</v>
      </c>
      <c r="AO99" s="10">
        <f t="shared" si="6"/>
        <v>4802.91</v>
      </c>
    </row>
    <row r="100">
      <c r="A100" s="5" t="s">
        <v>28</v>
      </c>
      <c r="B100" s="5" t="s">
        <v>46</v>
      </c>
      <c r="C100" s="5" t="s">
        <v>38</v>
      </c>
      <c r="D100" s="112">
        <v>1.56095129944</v>
      </c>
      <c r="E100" s="7">
        <v>0.0</v>
      </c>
      <c r="F100" s="7">
        <v>4686.792</v>
      </c>
      <c r="G100" s="10">
        <f t="shared" si="2"/>
        <v>0</v>
      </c>
      <c r="H100" s="8">
        <f t="shared" ref="H100:AL100" si="102">G100*0.92</f>
        <v>0</v>
      </c>
      <c r="I100" s="8">
        <f t="shared" si="102"/>
        <v>0</v>
      </c>
      <c r="J100" s="8">
        <f t="shared" si="102"/>
        <v>0</v>
      </c>
      <c r="K100" s="8">
        <f t="shared" si="102"/>
        <v>0</v>
      </c>
      <c r="L100" s="8">
        <f t="shared" si="102"/>
        <v>0</v>
      </c>
      <c r="M100" s="8">
        <f t="shared" si="102"/>
        <v>0</v>
      </c>
      <c r="N100" s="8">
        <f t="shared" si="102"/>
        <v>0</v>
      </c>
      <c r="O100" s="8">
        <f t="shared" si="102"/>
        <v>0</v>
      </c>
      <c r="P100" s="8">
        <f t="shared" si="102"/>
        <v>0</v>
      </c>
      <c r="Q100" s="8">
        <f t="shared" si="102"/>
        <v>0</v>
      </c>
      <c r="R100" s="8">
        <f t="shared" si="102"/>
        <v>0</v>
      </c>
      <c r="S100" s="8">
        <f t="shared" si="102"/>
        <v>0</v>
      </c>
      <c r="T100" s="8">
        <f t="shared" si="102"/>
        <v>0</v>
      </c>
      <c r="U100" s="8">
        <f t="shared" si="102"/>
        <v>0</v>
      </c>
      <c r="V100" s="8">
        <f t="shared" si="102"/>
        <v>0</v>
      </c>
      <c r="W100" s="8">
        <f t="shared" si="102"/>
        <v>0</v>
      </c>
      <c r="X100" s="8">
        <f t="shared" si="102"/>
        <v>0</v>
      </c>
      <c r="Y100" s="8">
        <f t="shared" si="102"/>
        <v>0</v>
      </c>
      <c r="Z100" s="8">
        <f t="shared" si="102"/>
        <v>0</v>
      </c>
      <c r="AA100" s="8">
        <f t="shared" si="102"/>
        <v>0</v>
      </c>
      <c r="AB100" s="8">
        <f t="shared" si="102"/>
        <v>0</v>
      </c>
      <c r="AC100" s="8">
        <f t="shared" si="102"/>
        <v>0</v>
      </c>
      <c r="AD100" s="8">
        <f t="shared" si="102"/>
        <v>0</v>
      </c>
      <c r="AE100" s="8">
        <f t="shared" si="102"/>
        <v>0</v>
      </c>
      <c r="AF100" s="8">
        <f t="shared" si="102"/>
        <v>0</v>
      </c>
      <c r="AG100" s="8">
        <f t="shared" si="102"/>
        <v>0</v>
      </c>
      <c r="AH100" s="8">
        <f t="shared" si="102"/>
        <v>0</v>
      </c>
      <c r="AI100" s="8">
        <f t="shared" si="102"/>
        <v>0</v>
      </c>
      <c r="AJ100" s="8">
        <f t="shared" si="102"/>
        <v>0</v>
      </c>
      <c r="AK100" s="8">
        <f t="shared" si="102"/>
        <v>0</v>
      </c>
      <c r="AL100" s="8">
        <f t="shared" si="102"/>
        <v>0</v>
      </c>
      <c r="AM100" s="10">
        <f t="shared" si="4"/>
        <v>0</v>
      </c>
      <c r="AN100" s="10">
        <f t="shared" si="5"/>
        <v>4686.792</v>
      </c>
      <c r="AO100" s="10">
        <f t="shared" si="6"/>
        <v>4686.792</v>
      </c>
    </row>
    <row r="101">
      <c r="A101" s="5" t="s">
        <v>28</v>
      </c>
      <c r="B101" s="5" t="s">
        <v>181</v>
      </c>
      <c r="C101" s="5" t="s">
        <v>162</v>
      </c>
      <c r="D101" s="112">
        <v>1.3161239491611803</v>
      </c>
      <c r="E101" s="7">
        <v>0.0</v>
      </c>
      <c r="F101" s="7">
        <v>4686.259</v>
      </c>
      <c r="G101" s="10">
        <f t="shared" si="2"/>
        <v>0</v>
      </c>
      <c r="H101" s="8">
        <f t="shared" ref="H101:AL101" si="103">G101*0.92</f>
        <v>0</v>
      </c>
      <c r="I101" s="8">
        <f t="shared" si="103"/>
        <v>0</v>
      </c>
      <c r="J101" s="8">
        <f t="shared" si="103"/>
        <v>0</v>
      </c>
      <c r="K101" s="8">
        <f t="shared" si="103"/>
        <v>0</v>
      </c>
      <c r="L101" s="8">
        <f t="shared" si="103"/>
        <v>0</v>
      </c>
      <c r="M101" s="8">
        <f t="shared" si="103"/>
        <v>0</v>
      </c>
      <c r="N101" s="8">
        <f t="shared" si="103"/>
        <v>0</v>
      </c>
      <c r="O101" s="8">
        <f t="shared" si="103"/>
        <v>0</v>
      </c>
      <c r="P101" s="8">
        <f t="shared" si="103"/>
        <v>0</v>
      </c>
      <c r="Q101" s="8">
        <f t="shared" si="103"/>
        <v>0</v>
      </c>
      <c r="R101" s="8">
        <f t="shared" si="103"/>
        <v>0</v>
      </c>
      <c r="S101" s="8">
        <f t="shared" si="103"/>
        <v>0</v>
      </c>
      <c r="T101" s="8">
        <f t="shared" si="103"/>
        <v>0</v>
      </c>
      <c r="U101" s="8">
        <f t="shared" si="103"/>
        <v>0</v>
      </c>
      <c r="V101" s="8">
        <f t="shared" si="103"/>
        <v>0</v>
      </c>
      <c r="W101" s="8">
        <f t="shared" si="103"/>
        <v>0</v>
      </c>
      <c r="X101" s="8">
        <f t="shared" si="103"/>
        <v>0</v>
      </c>
      <c r="Y101" s="8">
        <f t="shared" si="103"/>
        <v>0</v>
      </c>
      <c r="Z101" s="8">
        <f t="shared" si="103"/>
        <v>0</v>
      </c>
      <c r="AA101" s="8">
        <f t="shared" si="103"/>
        <v>0</v>
      </c>
      <c r="AB101" s="8">
        <f t="shared" si="103"/>
        <v>0</v>
      </c>
      <c r="AC101" s="8">
        <f t="shared" si="103"/>
        <v>0</v>
      </c>
      <c r="AD101" s="8">
        <f t="shared" si="103"/>
        <v>0</v>
      </c>
      <c r="AE101" s="8">
        <f t="shared" si="103"/>
        <v>0</v>
      </c>
      <c r="AF101" s="8">
        <f t="shared" si="103"/>
        <v>0</v>
      </c>
      <c r="AG101" s="8">
        <f t="shared" si="103"/>
        <v>0</v>
      </c>
      <c r="AH101" s="8">
        <f t="shared" si="103"/>
        <v>0</v>
      </c>
      <c r="AI101" s="8">
        <f t="shared" si="103"/>
        <v>0</v>
      </c>
      <c r="AJ101" s="8">
        <f t="shared" si="103"/>
        <v>0</v>
      </c>
      <c r="AK101" s="8">
        <f t="shared" si="103"/>
        <v>0</v>
      </c>
      <c r="AL101" s="8">
        <f t="shared" si="103"/>
        <v>0</v>
      </c>
      <c r="AM101" s="10">
        <f t="shared" si="4"/>
        <v>0</v>
      </c>
      <c r="AN101" s="10">
        <f t="shared" si="5"/>
        <v>4686.259</v>
      </c>
      <c r="AO101" s="10">
        <f t="shared" si="6"/>
        <v>4686.259</v>
      </c>
    </row>
    <row r="102">
      <c r="A102" s="5" t="s">
        <v>28</v>
      </c>
      <c r="B102" s="5" t="s">
        <v>133</v>
      </c>
      <c r="C102" s="5" t="s">
        <v>134</v>
      </c>
      <c r="D102" s="112">
        <v>1.3101757227075046</v>
      </c>
      <c r="E102" s="7">
        <v>0.0</v>
      </c>
      <c r="F102" s="7">
        <v>4626.003</v>
      </c>
      <c r="G102" s="10">
        <f t="shared" si="2"/>
        <v>0</v>
      </c>
      <c r="H102" s="8">
        <f t="shared" ref="H102:AL102" si="104">G102*0.92</f>
        <v>0</v>
      </c>
      <c r="I102" s="8">
        <f t="shared" si="104"/>
        <v>0</v>
      </c>
      <c r="J102" s="8">
        <f t="shared" si="104"/>
        <v>0</v>
      </c>
      <c r="K102" s="8">
        <f t="shared" si="104"/>
        <v>0</v>
      </c>
      <c r="L102" s="8">
        <f t="shared" si="104"/>
        <v>0</v>
      </c>
      <c r="M102" s="8">
        <f t="shared" si="104"/>
        <v>0</v>
      </c>
      <c r="N102" s="8">
        <f t="shared" si="104"/>
        <v>0</v>
      </c>
      <c r="O102" s="8">
        <f t="shared" si="104"/>
        <v>0</v>
      </c>
      <c r="P102" s="8">
        <f t="shared" si="104"/>
        <v>0</v>
      </c>
      <c r="Q102" s="8">
        <f t="shared" si="104"/>
        <v>0</v>
      </c>
      <c r="R102" s="8">
        <f t="shared" si="104"/>
        <v>0</v>
      </c>
      <c r="S102" s="8">
        <f t="shared" si="104"/>
        <v>0</v>
      </c>
      <c r="T102" s="8">
        <f t="shared" si="104"/>
        <v>0</v>
      </c>
      <c r="U102" s="8">
        <f t="shared" si="104"/>
        <v>0</v>
      </c>
      <c r="V102" s="8">
        <f t="shared" si="104"/>
        <v>0</v>
      </c>
      <c r="W102" s="8">
        <f t="shared" si="104"/>
        <v>0</v>
      </c>
      <c r="X102" s="8">
        <f t="shared" si="104"/>
        <v>0</v>
      </c>
      <c r="Y102" s="8">
        <f t="shared" si="104"/>
        <v>0</v>
      </c>
      <c r="Z102" s="8">
        <f t="shared" si="104"/>
        <v>0</v>
      </c>
      <c r="AA102" s="8">
        <f t="shared" si="104"/>
        <v>0</v>
      </c>
      <c r="AB102" s="8">
        <f t="shared" si="104"/>
        <v>0</v>
      </c>
      <c r="AC102" s="8">
        <f t="shared" si="104"/>
        <v>0</v>
      </c>
      <c r="AD102" s="8">
        <f t="shared" si="104"/>
        <v>0</v>
      </c>
      <c r="AE102" s="8">
        <f t="shared" si="104"/>
        <v>0</v>
      </c>
      <c r="AF102" s="8">
        <f t="shared" si="104"/>
        <v>0</v>
      </c>
      <c r="AG102" s="8">
        <f t="shared" si="104"/>
        <v>0</v>
      </c>
      <c r="AH102" s="8">
        <f t="shared" si="104"/>
        <v>0</v>
      </c>
      <c r="AI102" s="8">
        <f t="shared" si="104"/>
        <v>0</v>
      </c>
      <c r="AJ102" s="8">
        <f t="shared" si="104"/>
        <v>0</v>
      </c>
      <c r="AK102" s="8">
        <f t="shared" si="104"/>
        <v>0</v>
      </c>
      <c r="AL102" s="8">
        <f t="shared" si="104"/>
        <v>0</v>
      </c>
      <c r="AM102" s="10">
        <f t="shared" si="4"/>
        <v>0</v>
      </c>
      <c r="AN102" s="10">
        <f t="shared" si="5"/>
        <v>4626.003</v>
      </c>
      <c r="AO102" s="10">
        <f t="shared" si="6"/>
        <v>4626.003</v>
      </c>
    </row>
    <row r="103">
      <c r="A103" s="5"/>
      <c r="B103" s="5" t="s">
        <v>234</v>
      </c>
      <c r="C103" s="5" t="s">
        <v>220</v>
      </c>
      <c r="D103" s="112">
        <v>1.8178260724192359</v>
      </c>
      <c r="E103" s="7">
        <v>83.31485</v>
      </c>
      <c r="F103" s="7">
        <v>6330.553</v>
      </c>
      <c r="G103" s="10">
        <f t="shared" si="2"/>
        <v>83.31485</v>
      </c>
      <c r="H103" s="8">
        <f t="shared" ref="H103:AL103" si="105">G103*0.92</f>
        <v>76.649662</v>
      </c>
      <c r="I103" s="8">
        <f t="shared" si="105"/>
        <v>70.51768904</v>
      </c>
      <c r="J103" s="8">
        <f t="shared" si="105"/>
        <v>64.87627392</v>
      </c>
      <c r="K103" s="8">
        <f t="shared" si="105"/>
        <v>59.686172</v>
      </c>
      <c r="L103" s="8">
        <f t="shared" si="105"/>
        <v>54.91127824</v>
      </c>
      <c r="M103" s="8">
        <f t="shared" si="105"/>
        <v>50.51837598</v>
      </c>
      <c r="N103" s="8">
        <f t="shared" si="105"/>
        <v>46.47690591</v>
      </c>
      <c r="O103" s="8">
        <f t="shared" si="105"/>
        <v>42.75875343</v>
      </c>
      <c r="P103" s="8">
        <f t="shared" si="105"/>
        <v>39.33805316</v>
      </c>
      <c r="Q103" s="8">
        <f t="shared" si="105"/>
        <v>36.19100891</v>
      </c>
      <c r="R103" s="8">
        <f t="shared" si="105"/>
        <v>33.29572819</v>
      </c>
      <c r="S103" s="8">
        <f t="shared" si="105"/>
        <v>30.63206994</v>
      </c>
      <c r="T103" s="8">
        <f t="shared" si="105"/>
        <v>28.18150434</v>
      </c>
      <c r="U103" s="8">
        <f t="shared" si="105"/>
        <v>25.926984</v>
      </c>
      <c r="V103" s="8">
        <f t="shared" si="105"/>
        <v>23.85282528</v>
      </c>
      <c r="W103" s="8">
        <f t="shared" si="105"/>
        <v>21.94459925</v>
      </c>
      <c r="X103" s="8">
        <f t="shared" si="105"/>
        <v>20.18903131</v>
      </c>
      <c r="Y103" s="8">
        <f t="shared" si="105"/>
        <v>18.57390881</v>
      </c>
      <c r="Z103" s="8">
        <f t="shared" si="105"/>
        <v>17.0879961</v>
      </c>
      <c r="AA103" s="8">
        <f t="shared" si="105"/>
        <v>15.72095642</v>
      </c>
      <c r="AB103" s="8">
        <f t="shared" si="105"/>
        <v>14.4632799</v>
      </c>
      <c r="AC103" s="8">
        <f t="shared" si="105"/>
        <v>13.30621751</v>
      </c>
      <c r="AD103" s="8">
        <f t="shared" si="105"/>
        <v>12.24172011</v>
      </c>
      <c r="AE103" s="8">
        <f t="shared" si="105"/>
        <v>11.2623825</v>
      </c>
      <c r="AF103" s="8">
        <f t="shared" si="105"/>
        <v>10.3613919</v>
      </c>
      <c r="AG103" s="8">
        <f t="shared" si="105"/>
        <v>9.532480548</v>
      </c>
      <c r="AH103" s="8">
        <f t="shared" si="105"/>
        <v>8.769882104</v>
      </c>
      <c r="AI103" s="8">
        <f t="shared" si="105"/>
        <v>8.068291536</v>
      </c>
      <c r="AJ103" s="8">
        <f t="shared" si="105"/>
        <v>7.422828213</v>
      </c>
      <c r="AK103" s="8">
        <f t="shared" si="105"/>
        <v>6.829001956</v>
      </c>
      <c r="AL103" s="8">
        <f t="shared" si="105"/>
        <v>6.2826818</v>
      </c>
      <c r="AM103" s="10">
        <f t="shared" si="4"/>
        <v>969.1847843</v>
      </c>
      <c r="AN103" s="10">
        <f t="shared" si="5"/>
        <v>6330.553</v>
      </c>
      <c r="AO103" s="10">
        <f t="shared" si="6"/>
        <v>5361.368216</v>
      </c>
    </row>
    <row r="104">
      <c r="A104" s="5"/>
      <c r="B104" s="5" t="s">
        <v>104</v>
      </c>
      <c r="C104" s="5" t="s">
        <v>102</v>
      </c>
      <c r="D104" s="112">
        <v>2.23828440612034</v>
      </c>
      <c r="E104" s="7">
        <v>114.8503</v>
      </c>
      <c r="F104" s="7">
        <v>6859.922</v>
      </c>
      <c r="G104" s="10">
        <f t="shared" si="2"/>
        <v>114.8503</v>
      </c>
      <c r="H104" s="8">
        <f t="shared" ref="H104:AL104" si="106">G104*0.92</f>
        <v>105.662276</v>
      </c>
      <c r="I104" s="8">
        <f t="shared" si="106"/>
        <v>97.20929392</v>
      </c>
      <c r="J104" s="8">
        <f t="shared" si="106"/>
        <v>89.43255041</v>
      </c>
      <c r="K104" s="8">
        <f t="shared" si="106"/>
        <v>82.27794637</v>
      </c>
      <c r="L104" s="8">
        <f t="shared" si="106"/>
        <v>75.69571066</v>
      </c>
      <c r="M104" s="8">
        <f t="shared" si="106"/>
        <v>69.64005381</v>
      </c>
      <c r="N104" s="8">
        <f t="shared" si="106"/>
        <v>64.06884951</v>
      </c>
      <c r="O104" s="8">
        <f t="shared" si="106"/>
        <v>58.94334155</v>
      </c>
      <c r="P104" s="8">
        <f t="shared" si="106"/>
        <v>54.22787422</v>
      </c>
      <c r="Q104" s="8">
        <f t="shared" si="106"/>
        <v>49.88964428</v>
      </c>
      <c r="R104" s="8">
        <f t="shared" si="106"/>
        <v>45.89847274</v>
      </c>
      <c r="S104" s="8">
        <f t="shared" si="106"/>
        <v>42.22659492</v>
      </c>
      <c r="T104" s="8">
        <f t="shared" si="106"/>
        <v>38.84846733</v>
      </c>
      <c r="U104" s="8">
        <f t="shared" si="106"/>
        <v>35.74058994</v>
      </c>
      <c r="V104" s="8">
        <f t="shared" si="106"/>
        <v>32.88134275</v>
      </c>
      <c r="W104" s="8">
        <f t="shared" si="106"/>
        <v>30.25083533</v>
      </c>
      <c r="X104" s="8">
        <f t="shared" si="106"/>
        <v>27.8307685</v>
      </c>
      <c r="Y104" s="8">
        <f t="shared" si="106"/>
        <v>25.60430702</v>
      </c>
      <c r="Z104" s="8">
        <f t="shared" si="106"/>
        <v>23.55596246</v>
      </c>
      <c r="AA104" s="8">
        <f t="shared" si="106"/>
        <v>21.67148546</v>
      </c>
      <c r="AB104" s="8">
        <f t="shared" si="106"/>
        <v>19.93776663</v>
      </c>
      <c r="AC104" s="8">
        <f t="shared" si="106"/>
        <v>18.3427453</v>
      </c>
      <c r="AD104" s="8">
        <f t="shared" si="106"/>
        <v>16.87532567</v>
      </c>
      <c r="AE104" s="8">
        <f t="shared" si="106"/>
        <v>15.52529962</v>
      </c>
      <c r="AF104" s="8">
        <f t="shared" si="106"/>
        <v>14.28327565</v>
      </c>
      <c r="AG104" s="8">
        <f t="shared" si="106"/>
        <v>13.1406136</v>
      </c>
      <c r="AH104" s="8">
        <f t="shared" si="106"/>
        <v>12.08936451</v>
      </c>
      <c r="AI104" s="8">
        <f t="shared" si="106"/>
        <v>11.12221535</v>
      </c>
      <c r="AJ104" s="8">
        <f t="shared" si="106"/>
        <v>10.23243812</v>
      </c>
      <c r="AK104" s="8">
        <f t="shared" si="106"/>
        <v>9.413843071</v>
      </c>
      <c r="AL104" s="8">
        <f t="shared" si="106"/>
        <v>8.660735625</v>
      </c>
      <c r="AM104" s="10">
        <f t="shared" si="4"/>
        <v>1336.03029</v>
      </c>
      <c r="AN104" s="10">
        <f t="shared" si="5"/>
        <v>6859.922</v>
      </c>
      <c r="AO104" s="10">
        <f t="shared" si="6"/>
        <v>5523.89171</v>
      </c>
    </row>
    <row r="105">
      <c r="A105" s="5"/>
      <c r="B105" s="5" t="s">
        <v>108</v>
      </c>
      <c r="C105" s="5" t="s">
        <v>102</v>
      </c>
      <c r="D105" s="112">
        <v>1.3584091667848317</v>
      </c>
      <c r="E105" s="7">
        <v>13.01799</v>
      </c>
      <c r="F105" s="7">
        <v>4721.178</v>
      </c>
      <c r="G105" s="10">
        <f t="shared" si="2"/>
        <v>13.01799</v>
      </c>
      <c r="H105" s="8">
        <f t="shared" ref="H105:AL105" si="107">G105*0.92</f>
        <v>11.9765508</v>
      </c>
      <c r="I105" s="8">
        <f t="shared" si="107"/>
        <v>11.01842674</v>
      </c>
      <c r="J105" s="8">
        <f t="shared" si="107"/>
        <v>10.1369526</v>
      </c>
      <c r="K105" s="8">
        <f t="shared" si="107"/>
        <v>9.325996389</v>
      </c>
      <c r="L105" s="8">
        <f t="shared" si="107"/>
        <v>8.579916678</v>
      </c>
      <c r="M105" s="8">
        <f t="shared" si="107"/>
        <v>7.893523344</v>
      </c>
      <c r="N105" s="8">
        <f t="shared" si="107"/>
        <v>7.262041476</v>
      </c>
      <c r="O105" s="8">
        <f t="shared" si="107"/>
        <v>6.681078158</v>
      </c>
      <c r="P105" s="8">
        <f t="shared" si="107"/>
        <v>6.146591906</v>
      </c>
      <c r="Q105" s="8">
        <f t="shared" si="107"/>
        <v>5.654864553</v>
      </c>
      <c r="R105" s="8">
        <f t="shared" si="107"/>
        <v>5.202475389</v>
      </c>
      <c r="S105" s="8">
        <f t="shared" si="107"/>
        <v>4.786277358</v>
      </c>
      <c r="T105" s="8">
        <f t="shared" si="107"/>
        <v>4.403375169</v>
      </c>
      <c r="U105" s="8">
        <f t="shared" si="107"/>
        <v>4.051105156</v>
      </c>
      <c r="V105" s="8">
        <f t="shared" si="107"/>
        <v>3.727016743</v>
      </c>
      <c r="W105" s="8">
        <f t="shared" si="107"/>
        <v>3.428855404</v>
      </c>
      <c r="X105" s="8">
        <f t="shared" si="107"/>
        <v>3.154546971</v>
      </c>
      <c r="Y105" s="8">
        <f t="shared" si="107"/>
        <v>2.902183214</v>
      </c>
      <c r="Z105" s="8">
        <f t="shared" si="107"/>
        <v>2.670008557</v>
      </c>
      <c r="AA105" s="8">
        <f t="shared" si="107"/>
        <v>2.456407872</v>
      </c>
      <c r="AB105" s="8">
        <f t="shared" si="107"/>
        <v>2.259895242</v>
      </c>
      <c r="AC105" s="8">
        <f t="shared" si="107"/>
        <v>2.079103623</v>
      </c>
      <c r="AD105" s="8">
        <f t="shared" si="107"/>
        <v>1.912775333</v>
      </c>
      <c r="AE105" s="8">
        <f t="shared" si="107"/>
        <v>1.759753306</v>
      </c>
      <c r="AF105" s="8">
        <f t="shared" si="107"/>
        <v>1.618973042</v>
      </c>
      <c r="AG105" s="8">
        <f t="shared" si="107"/>
        <v>1.489455199</v>
      </c>
      <c r="AH105" s="8">
        <f t="shared" si="107"/>
        <v>1.370298783</v>
      </c>
      <c r="AI105" s="8">
        <f t="shared" si="107"/>
        <v>1.26067488</v>
      </c>
      <c r="AJ105" s="8">
        <f t="shared" si="107"/>
        <v>1.15982089</v>
      </c>
      <c r="AK105" s="8">
        <f t="shared" si="107"/>
        <v>1.067035219</v>
      </c>
      <c r="AL105" s="8">
        <f t="shared" si="107"/>
        <v>0.981672401</v>
      </c>
      <c r="AM105" s="10">
        <f t="shared" si="4"/>
        <v>151.4356424</v>
      </c>
      <c r="AN105" s="10">
        <f t="shared" si="5"/>
        <v>4721.178</v>
      </c>
      <c r="AO105" s="10">
        <f t="shared" si="6"/>
        <v>4569.742358</v>
      </c>
    </row>
    <row r="106">
      <c r="A106" s="5"/>
      <c r="B106" s="5" t="s">
        <v>74</v>
      </c>
      <c r="C106" s="5" t="s">
        <v>73</v>
      </c>
      <c r="D106" s="112">
        <v>2.271542343028474</v>
      </c>
      <c r="E106" s="7">
        <v>177.0014</v>
      </c>
      <c r="F106" s="7">
        <v>8021.456</v>
      </c>
      <c r="G106" s="10">
        <f t="shared" si="2"/>
        <v>177.0014</v>
      </c>
      <c r="H106" s="8">
        <f t="shared" ref="H106:AL106" si="108">G106*0.92</f>
        <v>162.841288</v>
      </c>
      <c r="I106" s="8">
        <f t="shared" si="108"/>
        <v>149.813985</v>
      </c>
      <c r="J106" s="8">
        <f t="shared" si="108"/>
        <v>137.8288662</v>
      </c>
      <c r="K106" s="8">
        <f t="shared" si="108"/>
        <v>126.8025569</v>
      </c>
      <c r="L106" s="8">
        <f t="shared" si="108"/>
        <v>116.6583523</v>
      </c>
      <c r="M106" s="8">
        <f t="shared" si="108"/>
        <v>107.3256841</v>
      </c>
      <c r="N106" s="8">
        <f t="shared" si="108"/>
        <v>98.7396294</v>
      </c>
      <c r="O106" s="8">
        <f t="shared" si="108"/>
        <v>90.84045905</v>
      </c>
      <c r="P106" s="8">
        <f t="shared" si="108"/>
        <v>83.57322233</v>
      </c>
      <c r="Q106" s="8">
        <f t="shared" si="108"/>
        <v>76.88736454</v>
      </c>
      <c r="R106" s="8">
        <f t="shared" si="108"/>
        <v>70.73637538</v>
      </c>
      <c r="S106" s="8">
        <f t="shared" si="108"/>
        <v>65.07746535</v>
      </c>
      <c r="T106" s="8">
        <f t="shared" si="108"/>
        <v>59.87126812</v>
      </c>
      <c r="U106" s="8">
        <f t="shared" si="108"/>
        <v>55.08156667</v>
      </c>
      <c r="V106" s="8">
        <f t="shared" si="108"/>
        <v>50.67504134</v>
      </c>
      <c r="W106" s="8">
        <f t="shared" si="108"/>
        <v>46.62103803</v>
      </c>
      <c r="X106" s="8">
        <f t="shared" si="108"/>
        <v>42.89135499</v>
      </c>
      <c r="Y106" s="8">
        <f t="shared" si="108"/>
        <v>39.46004659</v>
      </c>
      <c r="Z106" s="8">
        <f t="shared" si="108"/>
        <v>36.30324286</v>
      </c>
      <c r="AA106" s="8">
        <f t="shared" si="108"/>
        <v>33.39898343</v>
      </c>
      <c r="AB106" s="8">
        <f t="shared" si="108"/>
        <v>30.72706476</v>
      </c>
      <c r="AC106" s="8">
        <f t="shared" si="108"/>
        <v>28.26889958</v>
      </c>
      <c r="AD106" s="8">
        <f t="shared" si="108"/>
        <v>26.00738761</v>
      </c>
      <c r="AE106" s="8">
        <f t="shared" si="108"/>
        <v>23.9267966</v>
      </c>
      <c r="AF106" s="8">
        <f t="shared" si="108"/>
        <v>22.01265287</v>
      </c>
      <c r="AG106" s="8">
        <f t="shared" si="108"/>
        <v>20.25164064</v>
      </c>
      <c r="AH106" s="8">
        <f t="shared" si="108"/>
        <v>18.63150939</v>
      </c>
      <c r="AI106" s="8">
        <f t="shared" si="108"/>
        <v>17.14098864</v>
      </c>
      <c r="AJ106" s="8">
        <f t="shared" si="108"/>
        <v>15.76970955</v>
      </c>
      <c r="AK106" s="8">
        <f t="shared" si="108"/>
        <v>14.50813279</v>
      </c>
      <c r="AL106" s="8">
        <f t="shared" si="108"/>
        <v>13.34748216</v>
      </c>
      <c r="AM106" s="10">
        <f t="shared" si="4"/>
        <v>2059.021455</v>
      </c>
      <c r="AN106" s="10">
        <f t="shared" si="5"/>
        <v>8021.456</v>
      </c>
      <c r="AO106" s="10">
        <f t="shared" si="6"/>
        <v>5962.434545</v>
      </c>
    </row>
    <row r="107">
      <c r="A107" s="5" t="s">
        <v>28</v>
      </c>
      <c r="B107" s="5" t="s">
        <v>183</v>
      </c>
      <c r="C107" s="5" t="s">
        <v>162</v>
      </c>
      <c r="D107" s="112">
        <v>1.23332178528</v>
      </c>
      <c r="E107" s="7">
        <v>0.0</v>
      </c>
      <c r="F107" s="7">
        <v>4306.76</v>
      </c>
      <c r="G107" s="10">
        <f t="shared" si="2"/>
        <v>0</v>
      </c>
      <c r="H107" s="8">
        <f t="shared" ref="H107:AL107" si="109">G107*0.92</f>
        <v>0</v>
      </c>
      <c r="I107" s="8">
        <f t="shared" si="109"/>
        <v>0</v>
      </c>
      <c r="J107" s="8">
        <f t="shared" si="109"/>
        <v>0</v>
      </c>
      <c r="K107" s="8">
        <f t="shared" si="109"/>
        <v>0</v>
      </c>
      <c r="L107" s="8">
        <f t="shared" si="109"/>
        <v>0</v>
      </c>
      <c r="M107" s="8">
        <f t="shared" si="109"/>
        <v>0</v>
      </c>
      <c r="N107" s="8">
        <f t="shared" si="109"/>
        <v>0</v>
      </c>
      <c r="O107" s="8">
        <f t="shared" si="109"/>
        <v>0</v>
      </c>
      <c r="P107" s="8">
        <f t="shared" si="109"/>
        <v>0</v>
      </c>
      <c r="Q107" s="8">
        <f t="shared" si="109"/>
        <v>0</v>
      </c>
      <c r="R107" s="8">
        <f t="shared" si="109"/>
        <v>0</v>
      </c>
      <c r="S107" s="8">
        <f t="shared" si="109"/>
        <v>0</v>
      </c>
      <c r="T107" s="8">
        <f t="shared" si="109"/>
        <v>0</v>
      </c>
      <c r="U107" s="8">
        <f t="shared" si="109"/>
        <v>0</v>
      </c>
      <c r="V107" s="8">
        <f t="shared" si="109"/>
        <v>0</v>
      </c>
      <c r="W107" s="8">
        <f t="shared" si="109"/>
        <v>0</v>
      </c>
      <c r="X107" s="8">
        <f t="shared" si="109"/>
        <v>0</v>
      </c>
      <c r="Y107" s="8">
        <f t="shared" si="109"/>
        <v>0</v>
      </c>
      <c r="Z107" s="8">
        <f t="shared" si="109"/>
        <v>0</v>
      </c>
      <c r="AA107" s="8">
        <f t="shared" si="109"/>
        <v>0</v>
      </c>
      <c r="AB107" s="8">
        <f t="shared" si="109"/>
        <v>0</v>
      </c>
      <c r="AC107" s="8">
        <f t="shared" si="109"/>
        <v>0</v>
      </c>
      <c r="AD107" s="8">
        <f t="shared" si="109"/>
        <v>0</v>
      </c>
      <c r="AE107" s="8">
        <f t="shared" si="109"/>
        <v>0</v>
      </c>
      <c r="AF107" s="8">
        <f t="shared" si="109"/>
        <v>0</v>
      </c>
      <c r="AG107" s="8">
        <f t="shared" si="109"/>
        <v>0</v>
      </c>
      <c r="AH107" s="8">
        <f t="shared" si="109"/>
        <v>0</v>
      </c>
      <c r="AI107" s="8">
        <f t="shared" si="109"/>
        <v>0</v>
      </c>
      <c r="AJ107" s="8">
        <f t="shared" si="109"/>
        <v>0</v>
      </c>
      <c r="AK107" s="8">
        <f t="shared" si="109"/>
        <v>0</v>
      </c>
      <c r="AL107" s="8">
        <f t="shared" si="109"/>
        <v>0</v>
      </c>
      <c r="AM107" s="10">
        <f t="shared" si="4"/>
        <v>0</v>
      </c>
      <c r="AN107" s="10">
        <f t="shared" si="5"/>
        <v>4306.76</v>
      </c>
      <c r="AO107" s="10">
        <f t="shared" si="6"/>
        <v>4306.76</v>
      </c>
    </row>
    <row r="108">
      <c r="A108" s="5" t="s">
        <v>28</v>
      </c>
      <c r="B108" s="5" t="s">
        <v>179</v>
      </c>
      <c r="C108" s="5" t="s">
        <v>162</v>
      </c>
      <c r="D108" s="112">
        <v>1.3676370801600002</v>
      </c>
      <c r="E108" s="7">
        <v>0.0</v>
      </c>
      <c r="F108" s="7">
        <v>4277.755</v>
      </c>
      <c r="G108" s="10">
        <f t="shared" si="2"/>
        <v>0</v>
      </c>
      <c r="H108" s="8">
        <f t="shared" ref="H108:AL108" si="110">G108*0.92</f>
        <v>0</v>
      </c>
      <c r="I108" s="8">
        <f t="shared" si="110"/>
        <v>0</v>
      </c>
      <c r="J108" s="8">
        <f t="shared" si="110"/>
        <v>0</v>
      </c>
      <c r="K108" s="8">
        <f t="shared" si="110"/>
        <v>0</v>
      </c>
      <c r="L108" s="8">
        <f t="shared" si="110"/>
        <v>0</v>
      </c>
      <c r="M108" s="8">
        <f t="shared" si="110"/>
        <v>0</v>
      </c>
      <c r="N108" s="8">
        <f t="shared" si="110"/>
        <v>0</v>
      </c>
      <c r="O108" s="8">
        <f t="shared" si="110"/>
        <v>0</v>
      </c>
      <c r="P108" s="8">
        <f t="shared" si="110"/>
        <v>0</v>
      </c>
      <c r="Q108" s="8">
        <f t="shared" si="110"/>
        <v>0</v>
      </c>
      <c r="R108" s="8">
        <f t="shared" si="110"/>
        <v>0</v>
      </c>
      <c r="S108" s="8">
        <f t="shared" si="110"/>
        <v>0</v>
      </c>
      <c r="T108" s="8">
        <f t="shared" si="110"/>
        <v>0</v>
      </c>
      <c r="U108" s="8">
        <f t="shared" si="110"/>
        <v>0</v>
      </c>
      <c r="V108" s="8">
        <f t="shared" si="110"/>
        <v>0</v>
      </c>
      <c r="W108" s="8">
        <f t="shared" si="110"/>
        <v>0</v>
      </c>
      <c r="X108" s="8">
        <f t="shared" si="110"/>
        <v>0</v>
      </c>
      <c r="Y108" s="8">
        <f t="shared" si="110"/>
        <v>0</v>
      </c>
      <c r="Z108" s="8">
        <f t="shared" si="110"/>
        <v>0</v>
      </c>
      <c r="AA108" s="8">
        <f t="shared" si="110"/>
        <v>0</v>
      </c>
      <c r="AB108" s="8">
        <f t="shared" si="110"/>
        <v>0</v>
      </c>
      <c r="AC108" s="8">
        <f t="shared" si="110"/>
        <v>0</v>
      </c>
      <c r="AD108" s="8">
        <f t="shared" si="110"/>
        <v>0</v>
      </c>
      <c r="AE108" s="8">
        <f t="shared" si="110"/>
        <v>0</v>
      </c>
      <c r="AF108" s="8">
        <f t="shared" si="110"/>
        <v>0</v>
      </c>
      <c r="AG108" s="8">
        <f t="shared" si="110"/>
        <v>0</v>
      </c>
      <c r="AH108" s="8">
        <f t="shared" si="110"/>
        <v>0</v>
      </c>
      <c r="AI108" s="8">
        <f t="shared" si="110"/>
        <v>0</v>
      </c>
      <c r="AJ108" s="8">
        <f t="shared" si="110"/>
        <v>0</v>
      </c>
      <c r="AK108" s="8">
        <f t="shared" si="110"/>
        <v>0</v>
      </c>
      <c r="AL108" s="8">
        <f t="shared" si="110"/>
        <v>0</v>
      </c>
      <c r="AM108" s="10">
        <f t="shared" si="4"/>
        <v>0</v>
      </c>
      <c r="AN108" s="10">
        <f t="shared" si="5"/>
        <v>4277.755</v>
      </c>
      <c r="AO108" s="10">
        <f t="shared" si="6"/>
        <v>4277.755</v>
      </c>
    </row>
    <row r="109">
      <c r="A109" s="5" t="s">
        <v>28</v>
      </c>
      <c r="B109" s="5" t="s">
        <v>35</v>
      </c>
      <c r="C109" s="5" t="s">
        <v>36</v>
      </c>
      <c r="D109" s="112">
        <v>1.41144478488</v>
      </c>
      <c r="E109" s="7">
        <v>0.0</v>
      </c>
      <c r="F109" s="7">
        <v>4248.462</v>
      </c>
      <c r="G109" s="10">
        <f t="shared" si="2"/>
        <v>0</v>
      </c>
      <c r="H109" s="8">
        <f t="shared" ref="H109:AL109" si="111">G109*0.92</f>
        <v>0</v>
      </c>
      <c r="I109" s="8">
        <f t="shared" si="111"/>
        <v>0</v>
      </c>
      <c r="J109" s="8">
        <f t="shared" si="111"/>
        <v>0</v>
      </c>
      <c r="K109" s="8">
        <f t="shared" si="111"/>
        <v>0</v>
      </c>
      <c r="L109" s="8">
        <f t="shared" si="111"/>
        <v>0</v>
      </c>
      <c r="M109" s="8">
        <f t="shared" si="111"/>
        <v>0</v>
      </c>
      <c r="N109" s="8">
        <f t="shared" si="111"/>
        <v>0</v>
      </c>
      <c r="O109" s="8">
        <f t="shared" si="111"/>
        <v>0</v>
      </c>
      <c r="P109" s="8">
        <f t="shared" si="111"/>
        <v>0</v>
      </c>
      <c r="Q109" s="8">
        <f t="shared" si="111"/>
        <v>0</v>
      </c>
      <c r="R109" s="8">
        <f t="shared" si="111"/>
        <v>0</v>
      </c>
      <c r="S109" s="8">
        <f t="shared" si="111"/>
        <v>0</v>
      </c>
      <c r="T109" s="8">
        <f t="shared" si="111"/>
        <v>0</v>
      </c>
      <c r="U109" s="8">
        <f t="shared" si="111"/>
        <v>0</v>
      </c>
      <c r="V109" s="8">
        <f t="shared" si="111"/>
        <v>0</v>
      </c>
      <c r="W109" s="8">
        <f t="shared" si="111"/>
        <v>0</v>
      </c>
      <c r="X109" s="8">
        <f t="shared" si="111"/>
        <v>0</v>
      </c>
      <c r="Y109" s="8">
        <f t="shared" si="111"/>
        <v>0</v>
      </c>
      <c r="Z109" s="8">
        <f t="shared" si="111"/>
        <v>0</v>
      </c>
      <c r="AA109" s="8">
        <f t="shared" si="111"/>
        <v>0</v>
      </c>
      <c r="AB109" s="8">
        <f t="shared" si="111"/>
        <v>0</v>
      </c>
      <c r="AC109" s="8">
        <f t="shared" si="111"/>
        <v>0</v>
      </c>
      <c r="AD109" s="8">
        <f t="shared" si="111"/>
        <v>0</v>
      </c>
      <c r="AE109" s="8">
        <f t="shared" si="111"/>
        <v>0</v>
      </c>
      <c r="AF109" s="8">
        <f t="shared" si="111"/>
        <v>0</v>
      </c>
      <c r="AG109" s="8">
        <f t="shared" si="111"/>
        <v>0</v>
      </c>
      <c r="AH109" s="8">
        <f t="shared" si="111"/>
        <v>0</v>
      </c>
      <c r="AI109" s="8">
        <f t="shared" si="111"/>
        <v>0</v>
      </c>
      <c r="AJ109" s="8">
        <f t="shared" si="111"/>
        <v>0</v>
      </c>
      <c r="AK109" s="8">
        <f t="shared" si="111"/>
        <v>0</v>
      </c>
      <c r="AL109" s="8">
        <f t="shared" si="111"/>
        <v>0</v>
      </c>
      <c r="AM109" s="10">
        <f t="shared" si="4"/>
        <v>0</v>
      </c>
      <c r="AN109" s="10">
        <f t="shared" si="5"/>
        <v>4248.462</v>
      </c>
      <c r="AO109" s="10">
        <f t="shared" si="6"/>
        <v>4248.462</v>
      </c>
    </row>
    <row r="110">
      <c r="A110" s="5"/>
      <c r="B110" s="5" t="s">
        <v>105</v>
      </c>
      <c r="C110" s="5" t="s">
        <v>102</v>
      </c>
      <c r="D110" s="112">
        <v>1.7392968773440003</v>
      </c>
      <c r="E110" s="7">
        <v>36.03836</v>
      </c>
      <c r="F110" s="7">
        <v>4983.201</v>
      </c>
      <c r="G110" s="10">
        <f t="shared" si="2"/>
        <v>36.03836</v>
      </c>
      <c r="H110" s="8">
        <f t="shared" ref="H110:AL110" si="112">G110*0.92</f>
        <v>33.1552912</v>
      </c>
      <c r="I110" s="8">
        <f t="shared" si="112"/>
        <v>30.5028679</v>
      </c>
      <c r="J110" s="8">
        <f t="shared" si="112"/>
        <v>28.06263847</v>
      </c>
      <c r="K110" s="8">
        <f t="shared" si="112"/>
        <v>25.81762739</v>
      </c>
      <c r="L110" s="8">
        <f t="shared" si="112"/>
        <v>23.7522172</v>
      </c>
      <c r="M110" s="8">
        <f t="shared" si="112"/>
        <v>21.85203983</v>
      </c>
      <c r="N110" s="8">
        <f t="shared" si="112"/>
        <v>20.10387664</v>
      </c>
      <c r="O110" s="8">
        <f t="shared" si="112"/>
        <v>18.49556651</v>
      </c>
      <c r="P110" s="8">
        <f t="shared" si="112"/>
        <v>17.01592119</v>
      </c>
      <c r="Q110" s="8">
        <f t="shared" si="112"/>
        <v>15.65464749</v>
      </c>
      <c r="R110" s="8">
        <f t="shared" si="112"/>
        <v>14.40227569</v>
      </c>
      <c r="S110" s="8">
        <f t="shared" si="112"/>
        <v>13.25009364</v>
      </c>
      <c r="T110" s="8">
        <f t="shared" si="112"/>
        <v>12.19008615</v>
      </c>
      <c r="U110" s="8">
        <f t="shared" si="112"/>
        <v>11.21487926</v>
      </c>
      <c r="V110" s="8">
        <f t="shared" si="112"/>
        <v>10.31768891</v>
      </c>
      <c r="W110" s="8">
        <f t="shared" si="112"/>
        <v>9.492273802</v>
      </c>
      <c r="X110" s="8">
        <f t="shared" si="112"/>
        <v>8.732891898</v>
      </c>
      <c r="Y110" s="8">
        <f t="shared" si="112"/>
        <v>8.034260546</v>
      </c>
      <c r="Z110" s="8">
        <f t="shared" si="112"/>
        <v>7.391519702</v>
      </c>
      <c r="AA110" s="8">
        <f t="shared" si="112"/>
        <v>6.800198126</v>
      </c>
      <c r="AB110" s="8">
        <f t="shared" si="112"/>
        <v>6.256182276</v>
      </c>
      <c r="AC110" s="8">
        <f t="shared" si="112"/>
        <v>5.755687694</v>
      </c>
      <c r="AD110" s="8">
        <f t="shared" si="112"/>
        <v>5.295232678</v>
      </c>
      <c r="AE110" s="8">
        <f t="shared" si="112"/>
        <v>4.871614064</v>
      </c>
      <c r="AF110" s="8">
        <f t="shared" si="112"/>
        <v>4.481884939</v>
      </c>
      <c r="AG110" s="8">
        <f t="shared" si="112"/>
        <v>4.123334144</v>
      </c>
      <c r="AH110" s="8">
        <f t="shared" si="112"/>
        <v>3.793467412</v>
      </c>
      <c r="AI110" s="8">
        <f t="shared" si="112"/>
        <v>3.489990019</v>
      </c>
      <c r="AJ110" s="8">
        <f t="shared" si="112"/>
        <v>3.210790818</v>
      </c>
      <c r="AK110" s="8">
        <f t="shared" si="112"/>
        <v>2.953927552</v>
      </c>
      <c r="AL110" s="8">
        <f t="shared" si="112"/>
        <v>2.717613348</v>
      </c>
      <c r="AM110" s="10">
        <f t="shared" si="4"/>
        <v>419.2269465</v>
      </c>
      <c r="AN110" s="10">
        <f t="shared" si="5"/>
        <v>4983.201</v>
      </c>
      <c r="AO110" s="10">
        <f t="shared" si="6"/>
        <v>4563.974054</v>
      </c>
    </row>
    <row r="111">
      <c r="A111" s="5" t="s">
        <v>28</v>
      </c>
      <c r="B111" s="5" t="s">
        <v>110</v>
      </c>
      <c r="C111" s="5" t="s">
        <v>102</v>
      </c>
      <c r="D111" s="112">
        <v>1.1936325984933431</v>
      </c>
      <c r="E111" s="7">
        <v>0.0</v>
      </c>
      <c r="F111" s="7">
        <v>4215.524</v>
      </c>
      <c r="G111" s="10">
        <f t="shared" si="2"/>
        <v>0</v>
      </c>
      <c r="H111" s="8">
        <f t="shared" ref="H111:AL111" si="113">G111*0.92</f>
        <v>0</v>
      </c>
      <c r="I111" s="8">
        <f t="shared" si="113"/>
        <v>0</v>
      </c>
      <c r="J111" s="8">
        <f t="shared" si="113"/>
        <v>0</v>
      </c>
      <c r="K111" s="8">
        <f t="shared" si="113"/>
        <v>0</v>
      </c>
      <c r="L111" s="8">
        <f t="shared" si="113"/>
        <v>0</v>
      </c>
      <c r="M111" s="8">
        <f t="shared" si="113"/>
        <v>0</v>
      </c>
      <c r="N111" s="8">
        <f t="shared" si="113"/>
        <v>0</v>
      </c>
      <c r="O111" s="8">
        <f t="shared" si="113"/>
        <v>0</v>
      </c>
      <c r="P111" s="8">
        <f t="shared" si="113"/>
        <v>0</v>
      </c>
      <c r="Q111" s="8">
        <f t="shared" si="113"/>
        <v>0</v>
      </c>
      <c r="R111" s="8">
        <f t="shared" si="113"/>
        <v>0</v>
      </c>
      <c r="S111" s="8">
        <f t="shared" si="113"/>
        <v>0</v>
      </c>
      <c r="T111" s="8">
        <f t="shared" si="113"/>
        <v>0</v>
      </c>
      <c r="U111" s="8">
        <f t="shared" si="113"/>
        <v>0</v>
      </c>
      <c r="V111" s="8">
        <f t="shared" si="113"/>
        <v>0</v>
      </c>
      <c r="W111" s="8">
        <f t="shared" si="113"/>
        <v>0</v>
      </c>
      <c r="X111" s="8">
        <f t="shared" si="113"/>
        <v>0</v>
      </c>
      <c r="Y111" s="8">
        <f t="shared" si="113"/>
        <v>0</v>
      </c>
      <c r="Z111" s="8">
        <f t="shared" si="113"/>
        <v>0</v>
      </c>
      <c r="AA111" s="8">
        <f t="shared" si="113"/>
        <v>0</v>
      </c>
      <c r="AB111" s="8">
        <f t="shared" si="113"/>
        <v>0</v>
      </c>
      <c r="AC111" s="8">
        <f t="shared" si="113"/>
        <v>0</v>
      </c>
      <c r="AD111" s="8">
        <f t="shared" si="113"/>
        <v>0</v>
      </c>
      <c r="AE111" s="8">
        <f t="shared" si="113"/>
        <v>0</v>
      </c>
      <c r="AF111" s="8">
        <f t="shared" si="113"/>
        <v>0</v>
      </c>
      <c r="AG111" s="8">
        <f t="shared" si="113"/>
        <v>0</v>
      </c>
      <c r="AH111" s="8">
        <f t="shared" si="113"/>
        <v>0</v>
      </c>
      <c r="AI111" s="8">
        <f t="shared" si="113"/>
        <v>0</v>
      </c>
      <c r="AJ111" s="8">
        <f t="shared" si="113"/>
        <v>0</v>
      </c>
      <c r="AK111" s="8">
        <f t="shared" si="113"/>
        <v>0</v>
      </c>
      <c r="AL111" s="8">
        <f t="shared" si="113"/>
        <v>0</v>
      </c>
      <c r="AM111" s="10">
        <f t="shared" si="4"/>
        <v>0</v>
      </c>
      <c r="AN111" s="10">
        <f t="shared" si="5"/>
        <v>4215.524</v>
      </c>
      <c r="AO111" s="10">
        <f t="shared" si="6"/>
        <v>4215.524</v>
      </c>
    </row>
    <row r="112">
      <c r="A112" s="5"/>
      <c r="B112" s="5" t="s">
        <v>106</v>
      </c>
      <c r="C112" s="5" t="s">
        <v>102</v>
      </c>
      <c r="D112" s="112">
        <v>1.5631102313914453</v>
      </c>
      <c r="E112" s="7">
        <v>14.6793</v>
      </c>
      <c r="F112" s="7">
        <v>4504.132</v>
      </c>
      <c r="G112" s="10">
        <f t="shared" si="2"/>
        <v>14.6793</v>
      </c>
      <c r="H112" s="8">
        <f t="shared" ref="H112:AL112" si="114">G112*0.92</f>
        <v>13.504956</v>
      </c>
      <c r="I112" s="8">
        <f t="shared" si="114"/>
        <v>12.42455952</v>
      </c>
      <c r="J112" s="8">
        <f t="shared" si="114"/>
        <v>11.43059476</v>
      </c>
      <c r="K112" s="8">
        <f t="shared" si="114"/>
        <v>10.51614718</v>
      </c>
      <c r="L112" s="8">
        <f t="shared" si="114"/>
        <v>9.674855404</v>
      </c>
      <c r="M112" s="8">
        <f t="shared" si="114"/>
        <v>8.900866971</v>
      </c>
      <c r="N112" s="8">
        <f t="shared" si="114"/>
        <v>8.188797614</v>
      </c>
      <c r="O112" s="8">
        <f t="shared" si="114"/>
        <v>7.533693804</v>
      </c>
      <c r="P112" s="8">
        <f t="shared" si="114"/>
        <v>6.9309983</v>
      </c>
      <c r="Q112" s="8">
        <f t="shared" si="114"/>
        <v>6.376518436</v>
      </c>
      <c r="R112" s="8">
        <f t="shared" si="114"/>
        <v>5.866396961</v>
      </c>
      <c r="S112" s="8">
        <f t="shared" si="114"/>
        <v>5.397085204</v>
      </c>
      <c r="T112" s="8">
        <f t="shared" si="114"/>
        <v>4.965318388</v>
      </c>
      <c r="U112" s="8">
        <f t="shared" si="114"/>
        <v>4.568092917</v>
      </c>
      <c r="V112" s="8">
        <f t="shared" si="114"/>
        <v>4.202645484</v>
      </c>
      <c r="W112" s="8">
        <f t="shared" si="114"/>
        <v>3.866433845</v>
      </c>
      <c r="X112" s="8">
        <f t="shared" si="114"/>
        <v>3.557119137</v>
      </c>
      <c r="Y112" s="8">
        <f t="shared" si="114"/>
        <v>3.272549606</v>
      </c>
      <c r="Z112" s="8">
        <f t="shared" si="114"/>
        <v>3.010745638</v>
      </c>
      <c r="AA112" s="8">
        <f t="shared" si="114"/>
        <v>2.769885987</v>
      </c>
      <c r="AB112" s="8">
        <f t="shared" si="114"/>
        <v>2.548295108</v>
      </c>
      <c r="AC112" s="8">
        <f t="shared" si="114"/>
        <v>2.344431499</v>
      </c>
      <c r="AD112" s="8">
        <f t="shared" si="114"/>
        <v>2.156876979</v>
      </c>
      <c r="AE112" s="8">
        <f t="shared" si="114"/>
        <v>1.984326821</v>
      </c>
      <c r="AF112" s="8">
        <f t="shared" si="114"/>
        <v>1.825580675</v>
      </c>
      <c r="AG112" s="8">
        <f t="shared" si="114"/>
        <v>1.679534221</v>
      </c>
      <c r="AH112" s="8">
        <f t="shared" si="114"/>
        <v>1.545171484</v>
      </c>
      <c r="AI112" s="8">
        <f t="shared" si="114"/>
        <v>1.421557765</v>
      </c>
      <c r="AJ112" s="8">
        <f t="shared" si="114"/>
        <v>1.307833144</v>
      </c>
      <c r="AK112" s="8">
        <f t="shared" si="114"/>
        <v>1.203206492</v>
      </c>
      <c r="AL112" s="8">
        <f t="shared" si="114"/>
        <v>1.106949973</v>
      </c>
      <c r="AM112" s="10">
        <f t="shared" si="4"/>
        <v>170.7613253</v>
      </c>
      <c r="AN112" s="10">
        <f t="shared" si="5"/>
        <v>4504.132</v>
      </c>
      <c r="AO112" s="10">
        <f t="shared" si="6"/>
        <v>4333.370675</v>
      </c>
    </row>
    <row r="113">
      <c r="A113" s="5"/>
      <c r="B113" s="5" t="s">
        <v>56</v>
      </c>
      <c r="C113" s="5" t="s">
        <v>49</v>
      </c>
      <c r="D113" s="112">
        <v>1.201818384</v>
      </c>
      <c r="E113" s="7">
        <v>0.3291</v>
      </c>
      <c r="F113" s="7">
        <v>4196.75</v>
      </c>
      <c r="G113" s="10">
        <f t="shared" si="2"/>
        <v>0.3291</v>
      </c>
      <c r="H113" s="8">
        <f t="shared" ref="H113:AL113" si="115">G113*0.92</f>
        <v>0.302772</v>
      </c>
      <c r="I113" s="8">
        <f t="shared" si="115"/>
        <v>0.27855024</v>
      </c>
      <c r="J113" s="8">
        <f t="shared" si="115"/>
        <v>0.2562662208</v>
      </c>
      <c r="K113" s="8">
        <f t="shared" si="115"/>
        <v>0.2357649231</v>
      </c>
      <c r="L113" s="8">
        <f t="shared" si="115"/>
        <v>0.2169037293</v>
      </c>
      <c r="M113" s="8">
        <f t="shared" si="115"/>
        <v>0.1995514309</v>
      </c>
      <c r="N113" s="8">
        <f t="shared" si="115"/>
        <v>0.1835873165</v>
      </c>
      <c r="O113" s="8">
        <f t="shared" si="115"/>
        <v>0.1689003311</v>
      </c>
      <c r="P113" s="8">
        <f t="shared" si="115"/>
        <v>0.1553883047</v>
      </c>
      <c r="Q113" s="8">
        <f t="shared" si="115"/>
        <v>0.1429572403</v>
      </c>
      <c r="R113" s="8">
        <f t="shared" si="115"/>
        <v>0.1315206611</v>
      </c>
      <c r="S113" s="8">
        <f t="shared" si="115"/>
        <v>0.1209990082</v>
      </c>
      <c r="T113" s="8">
        <f t="shared" si="115"/>
        <v>0.1113190875</v>
      </c>
      <c r="U113" s="8">
        <f t="shared" si="115"/>
        <v>0.1024135605</v>
      </c>
      <c r="V113" s="8">
        <f t="shared" si="115"/>
        <v>0.09422047568</v>
      </c>
      <c r="W113" s="8">
        <f t="shared" si="115"/>
        <v>0.08668283763</v>
      </c>
      <c r="X113" s="8">
        <f t="shared" si="115"/>
        <v>0.07974821062</v>
      </c>
      <c r="Y113" s="8">
        <f t="shared" si="115"/>
        <v>0.07336835377</v>
      </c>
      <c r="Z113" s="8">
        <f t="shared" si="115"/>
        <v>0.06749888546</v>
      </c>
      <c r="AA113" s="8">
        <f t="shared" si="115"/>
        <v>0.06209897463</v>
      </c>
      <c r="AB113" s="8">
        <f t="shared" si="115"/>
        <v>0.05713105666</v>
      </c>
      <c r="AC113" s="8">
        <f t="shared" si="115"/>
        <v>0.05256057212</v>
      </c>
      <c r="AD113" s="8">
        <f t="shared" si="115"/>
        <v>0.04835572635</v>
      </c>
      <c r="AE113" s="8">
        <f t="shared" si="115"/>
        <v>0.04448726825</v>
      </c>
      <c r="AF113" s="8">
        <f t="shared" si="115"/>
        <v>0.04092828679</v>
      </c>
      <c r="AG113" s="8">
        <f t="shared" si="115"/>
        <v>0.03765402384</v>
      </c>
      <c r="AH113" s="8">
        <f t="shared" si="115"/>
        <v>0.03464170194</v>
      </c>
      <c r="AI113" s="8">
        <f t="shared" si="115"/>
        <v>0.03187036578</v>
      </c>
      <c r="AJ113" s="8">
        <f t="shared" si="115"/>
        <v>0.02932073652</v>
      </c>
      <c r="AK113" s="8">
        <f t="shared" si="115"/>
        <v>0.0269750776</v>
      </c>
      <c r="AL113" s="8">
        <f t="shared" si="115"/>
        <v>0.02481707139</v>
      </c>
      <c r="AM113" s="10">
        <f t="shared" si="4"/>
        <v>3.828353679</v>
      </c>
      <c r="AN113" s="10">
        <f t="shared" si="5"/>
        <v>4196.75</v>
      </c>
      <c r="AO113" s="10">
        <f t="shared" si="6"/>
        <v>4192.921646</v>
      </c>
    </row>
    <row r="114">
      <c r="A114" s="5" t="s">
        <v>28</v>
      </c>
      <c r="B114" s="5" t="s">
        <v>142</v>
      </c>
      <c r="C114" s="5" t="s">
        <v>143</v>
      </c>
      <c r="D114" s="112">
        <v>1.439897188912</v>
      </c>
      <c r="E114" s="7">
        <v>0.0</v>
      </c>
      <c r="F114" s="7">
        <v>4166.287</v>
      </c>
      <c r="G114" s="10">
        <f t="shared" si="2"/>
        <v>0</v>
      </c>
      <c r="H114" s="8">
        <f t="shared" ref="H114:AL114" si="116">G114*0.92</f>
        <v>0</v>
      </c>
      <c r="I114" s="8">
        <f t="shared" si="116"/>
        <v>0</v>
      </c>
      <c r="J114" s="8">
        <f t="shared" si="116"/>
        <v>0</v>
      </c>
      <c r="K114" s="8">
        <f t="shared" si="116"/>
        <v>0</v>
      </c>
      <c r="L114" s="8">
        <f t="shared" si="116"/>
        <v>0</v>
      </c>
      <c r="M114" s="8">
        <f t="shared" si="116"/>
        <v>0</v>
      </c>
      <c r="N114" s="8">
        <f t="shared" si="116"/>
        <v>0</v>
      </c>
      <c r="O114" s="8">
        <f t="shared" si="116"/>
        <v>0</v>
      </c>
      <c r="P114" s="8">
        <f t="shared" si="116"/>
        <v>0</v>
      </c>
      <c r="Q114" s="8">
        <f t="shared" si="116"/>
        <v>0</v>
      </c>
      <c r="R114" s="8">
        <f t="shared" si="116"/>
        <v>0</v>
      </c>
      <c r="S114" s="8">
        <f t="shared" si="116"/>
        <v>0</v>
      </c>
      <c r="T114" s="8">
        <f t="shared" si="116"/>
        <v>0</v>
      </c>
      <c r="U114" s="8">
        <f t="shared" si="116"/>
        <v>0</v>
      </c>
      <c r="V114" s="8">
        <f t="shared" si="116"/>
        <v>0</v>
      </c>
      <c r="W114" s="8">
        <f t="shared" si="116"/>
        <v>0</v>
      </c>
      <c r="X114" s="8">
        <f t="shared" si="116"/>
        <v>0</v>
      </c>
      <c r="Y114" s="8">
        <f t="shared" si="116"/>
        <v>0</v>
      </c>
      <c r="Z114" s="8">
        <f t="shared" si="116"/>
        <v>0</v>
      </c>
      <c r="AA114" s="8">
        <f t="shared" si="116"/>
        <v>0</v>
      </c>
      <c r="AB114" s="8">
        <f t="shared" si="116"/>
        <v>0</v>
      </c>
      <c r="AC114" s="8">
        <f t="shared" si="116"/>
        <v>0</v>
      </c>
      <c r="AD114" s="8">
        <f t="shared" si="116"/>
        <v>0</v>
      </c>
      <c r="AE114" s="8">
        <f t="shared" si="116"/>
        <v>0</v>
      </c>
      <c r="AF114" s="8">
        <f t="shared" si="116"/>
        <v>0</v>
      </c>
      <c r="AG114" s="8">
        <f t="shared" si="116"/>
        <v>0</v>
      </c>
      <c r="AH114" s="8">
        <f t="shared" si="116"/>
        <v>0</v>
      </c>
      <c r="AI114" s="8">
        <f t="shared" si="116"/>
        <v>0</v>
      </c>
      <c r="AJ114" s="8">
        <f t="shared" si="116"/>
        <v>0</v>
      </c>
      <c r="AK114" s="8">
        <f t="shared" si="116"/>
        <v>0</v>
      </c>
      <c r="AL114" s="8">
        <f t="shared" si="116"/>
        <v>0</v>
      </c>
      <c r="AM114" s="10">
        <f t="shared" si="4"/>
        <v>0</v>
      </c>
      <c r="AN114" s="10">
        <f t="shared" si="5"/>
        <v>4166.287</v>
      </c>
      <c r="AO114" s="10">
        <f t="shared" si="6"/>
        <v>4166.287</v>
      </c>
    </row>
    <row r="115">
      <c r="A115" s="5"/>
      <c r="B115" s="5" t="s">
        <v>51</v>
      </c>
      <c r="C115" s="5" t="s">
        <v>49</v>
      </c>
      <c r="D115" s="112">
        <v>1.9897907057600004</v>
      </c>
      <c r="E115" s="7">
        <v>72.68192</v>
      </c>
      <c r="F115" s="7">
        <v>5610.734</v>
      </c>
      <c r="G115" s="10">
        <f t="shared" si="2"/>
        <v>72.68192</v>
      </c>
      <c r="H115" s="8">
        <f t="shared" ref="H115:AL115" si="117">G115*0.92</f>
        <v>66.8673664</v>
      </c>
      <c r="I115" s="8">
        <f t="shared" si="117"/>
        <v>61.51797709</v>
      </c>
      <c r="J115" s="8">
        <f t="shared" si="117"/>
        <v>56.59653892</v>
      </c>
      <c r="K115" s="8">
        <f t="shared" si="117"/>
        <v>52.06881581</v>
      </c>
      <c r="L115" s="8">
        <f t="shared" si="117"/>
        <v>47.90331054</v>
      </c>
      <c r="M115" s="8">
        <f t="shared" si="117"/>
        <v>44.0710457</v>
      </c>
      <c r="N115" s="8">
        <f t="shared" si="117"/>
        <v>40.54536204</v>
      </c>
      <c r="O115" s="8">
        <f t="shared" si="117"/>
        <v>37.30173308</v>
      </c>
      <c r="P115" s="8">
        <f t="shared" si="117"/>
        <v>34.31759443</v>
      </c>
      <c r="Q115" s="8">
        <f t="shared" si="117"/>
        <v>31.57218688</v>
      </c>
      <c r="R115" s="8">
        <f t="shared" si="117"/>
        <v>29.04641193</v>
      </c>
      <c r="S115" s="8">
        <f t="shared" si="117"/>
        <v>26.72269897</v>
      </c>
      <c r="T115" s="8">
        <f t="shared" si="117"/>
        <v>24.58488306</v>
      </c>
      <c r="U115" s="8">
        <f t="shared" si="117"/>
        <v>22.61809241</v>
      </c>
      <c r="V115" s="8">
        <f t="shared" si="117"/>
        <v>20.80864502</v>
      </c>
      <c r="W115" s="8">
        <f t="shared" si="117"/>
        <v>19.14395342</v>
      </c>
      <c r="X115" s="8">
        <f t="shared" si="117"/>
        <v>17.61243714</v>
      </c>
      <c r="Y115" s="8">
        <f t="shared" si="117"/>
        <v>16.20344217</v>
      </c>
      <c r="Z115" s="8">
        <f t="shared" si="117"/>
        <v>14.9071668</v>
      </c>
      <c r="AA115" s="8">
        <f t="shared" si="117"/>
        <v>13.71459345</v>
      </c>
      <c r="AB115" s="8">
        <f t="shared" si="117"/>
        <v>12.61742598</v>
      </c>
      <c r="AC115" s="8">
        <f t="shared" si="117"/>
        <v>11.6080319</v>
      </c>
      <c r="AD115" s="8">
        <f t="shared" si="117"/>
        <v>10.67938935</v>
      </c>
      <c r="AE115" s="8">
        <f t="shared" si="117"/>
        <v>9.8250382</v>
      </c>
      <c r="AF115" s="8">
        <f t="shared" si="117"/>
        <v>9.039035144</v>
      </c>
      <c r="AG115" s="8">
        <f t="shared" si="117"/>
        <v>8.315912333</v>
      </c>
      <c r="AH115" s="8">
        <f t="shared" si="117"/>
        <v>7.650639346</v>
      </c>
      <c r="AI115" s="8">
        <f t="shared" si="117"/>
        <v>7.038588198</v>
      </c>
      <c r="AJ115" s="8">
        <f t="shared" si="117"/>
        <v>6.475501143</v>
      </c>
      <c r="AK115" s="8">
        <f t="shared" si="117"/>
        <v>5.957461051</v>
      </c>
      <c r="AL115" s="8">
        <f t="shared" si="117"/>
        <v>5.480864167</v>
      </c>
      <c r="AM115" s="10">
        <f t="shared" si="4"/>
        <v>845.4940621</v>
      </c>
      <c r="AN115" s="10">
        <f t="shared" si="5"/>
        <v>5610.734</v>
      </c>
      <c r="AO115" s="10">
        <f t="shared" si="6"/>
        <v>4765.239938</v>
      </c>
    </row>
    <row r="116">
      <c r="A116" s="5"/>
      <c r="B116" s="5" t="s">
        <v>231</v>
      </c>
      <c r="C116" s="5" t="s">
        <v>220</v>
      </c>
      <c r="D116" s="112">
        <v>2.4395776108206624</v>
      </c>
      <c r="E116" s="7">
        <v>227.5281</v>
      </c>
      <c r="F116" s="7">
        <v>8758.479</v>
      </c>
      <c r="G116" s="10">
        <f t="shared" si="2"/>
        <v>227.5281</v>
      </c>
      <c r="H116" s="8">
        <f t="shared" ref="H116:AL116" si="118">G116*0.92</f>
        <v>209.325852</v>
      </c>
      <c r="I116" s="8">
        <f t="shared" si="118"/>
        <v>192.5797838</v>
      </c>
      <c r="J116" s="8">
        <f t="shared" si="118"/>
        <v>177.1734011</v>
      </c>
      <c r="K116" s="8">
        <f t="shared" si="118"/>
        <v>162.999529</v>
      </c>
      <c r="L116" s="8">
        <f t="shared" si="118"/>
        <v>149.9595667</v>
      </c>
      <c r="M116" s="8">
        <f t="shared" si="118"/>
        <v>137.9628014</v>
      </c>
      <c r="N116" s="8">
        <f t="shared" si="118"/>
        <v>126.9257773</v>
      </c>
      <c r="O116" s="8">
        <f t="shared" si="118"/>
        <v>116.7717151</v>
      </c>
      <c r="P116" s="8">
        <f t="shared" si="118"/>
        <v>107.4299779</v>
      </c>
      <c r="Q116" s="8">
        <f t="shared" si="118"/>
        <v>98.83557965</v>
      </c>
      <c r="R116" s="8">
        <f t="shared" si="118"/>
        <v>90.92873328</v>
      </c>
      <c r="S116" s="8">
        <f t="shared" si="118"/>
        <v>83.65443462</v>
      </c>
      <c r="T116" s="8">
        <f t="shared" si="118"/>
        <v>76.96207985</v>
      </c>
      <c r="U116" s="8">
        <f t="shared" si="118"/>
        <v>70.80511346</v>
      </c>
      <c r="V116" s="8">
        <f t="shared" si="118"/>
        <v>65.14070438</v>
      </c>
      <c r="W116" s="8">
        <f t="shared" si="118"/>
        <v>59.92944803</v>
      </c>
      <c r="X116" s="8">
        <f t="shared" si="118"/>
        <v>55.13509219</v>
      </c>
      <c r="Y116" s="8">
        <f t="shared" si="118"/>
        <v>50.72428481</v>
      </c>
      <c r="Z116" s="8">
        <f t="shared" si="118"/>
        <v>46.66634203</v>
      </c>
      <c r="AA116" s="8">
        <f t="shared" si="118"/>
        <v>42.93303467</v>
      </c>
      <c r="AB116" s="8">
        <f t="shared" si="118"/>
        <v>39.49839189</v>
      </c>
      <c r="AC116" s="8">
        <f t="shared" si="118"/>
        <v>36.33852054</v>
      </c>
      <c r="AD116" s="8">
        <f t="shared" si="118"/>
        <v>33.4314389</v>
      </c>
      <c r="AE116" s="8">
        <f t="shared" si="118"/>
        <v>30.75692379</v>
      </c>
      <c r="AF116" s="8">
        <f t="shared" si="118"/>
        <v>28.29636988</v>
      </c>
      <c r="AG116" s="8">
        <f t="shared" si="118"/>
        <v>26.03266029</v>
      </c>
      <c r="AH116" s="8">
        <f t="shared" si="118"/>
        <v>23.95004747</v>
      </c>
      <c r="AI116" s="8">
        <f t="shared" si="118"/>
        <v>22.03404367</v>
      </c>
      <c r="AJ116" s="8">
        <f t="shared" si="118"/>
        <v>20.27132018</v>
      </c>
      <c r="AK116" s="8">
        <f t="shared" si="118"/>
        <v>18.64961456</v>
      </c>
      <c r="AL116" s="8">
        <f t="shared" si="118"/>
        <v>17.1576454</v>
      </c>
      <c r="AM116" s="10">
        <f t="shared" si="4"/>
        <v>2646.788328</v>
      </c>
      <c r="AN116" s="10">
        <f t="shared" si="5"/>
        <v>8758.479</v>
      </c>
      <c r="AO116" s="10">
        <f t="shared" si="6"/>
        <v>6111.690672</v>
      </c>
    </row>
    <row r="117">
      <c r="A117" s="5" t="s">
        <v>28</v>
      </c>
      <c r="B117" s="5" t="s">
        <v>111</v>
      </c>
      <c r="C117" s="5" t="s">
        <v>102</v>
      </c>
      <c r="D117" s="112">
        <v>1.1092643000104647</v>
      </c>
      <c r="E117" s="7">
        <v>0.0</v>
      </c>
      <c r="F117" s="7">
        <v>4011.192</v>
      </c>
      <c r="G117" s="10">
        <f t="shared" si="2"/>
        <v>0</v>
      </c>
      <c r="H117" s="8">
        <f t="shared" ref="H117:AL117" si="119">G117*0.92</f>
        <v>0</v>
      </c>
      <c r="I117" s="8">
        <f t="shared" si="119"/>
        <v>0</v>
      </c>
      <c r="J117" s="8">
        <f t="shared" si="119"/>
        <v>0</v>
      </c>
      <c r="K117" s="8">
        <f t="shared" si="119"/>
        <v>0</v>
      </c>
      <c r="L117" s="8">
        <f t="shared" si="119"/>
        <v>0</v>
      </c>
      <c r="M117" s="8">
        <f t="shared" si="119"/>
        <v>0</v>
      </c>
      <c r="N117" s="8">
        <f t="shared" si="119"/>
        <v>0</v>
      </c>
      <c r="O117" s="8">
        <f t="shared" si="119"/>
        <v>0</v>
      </c>
      <c r="P117" s="8">
        <f t="shared" si="119"/>
        <v>0</v>
      </c>
      <c r="Q117" s="8">
        <f t="shared" si="119"/>
        <v>0</v>
      </c>
      <c r="R117" s="8">
        <f t="shared" si="119"/>
        <v>0</v>
      </c>
      <c r="S117" s="8">
        <f t="shared" si="119"/>
        <v>0</v>
      </c>
      <c r="T117" s="8">
        <f t="shared" si="119"/>
        <v>0</v>
      </c>
      <c r="U117" s="8">
        <f t="shared" si="119"/>
        <v>0</v>
      </c>
      <c r="V117" s="8">
        <f t="shared" si="119"/>
        <v>0</v>
      </c>
      <c r="W117" s="8">
        <f t="shared" si="119"/>
        <v>0</v>
      </c>
      <c r="X117" s="8">
        <f t="shared" si="119"/>
        <v>0</v>
      </c>
      <c r="Y117" s="8">
        <f t="shared" si="119"/>
        <v>0</v>
      </c>
      <c r="Z117" s="8">
        <f t="shared" si="119"/>
        <v>0</v>
      </c>
      <c r="AA117" s="8">
        <f t="shared" si="119"/>
        <v>0</v>
      </c>
      <c r="AB117" s="8">
        <f t="shared" si="119"/>
        <v>0</v>
      </c>
      <c r="AC117" s="8">
        <f t="shared" si="119"/>
        <v>0</v>
      </c>
      <c r="AD117" s="8">
        <f t="shared" si="119"/>
        <v>0</v>
      </c>
      <c r="AE117" s="8">
        <f t="shared" si="119"/>
        <v>0</v>
      </c>
      <c r="AF117" s="8">
        <f t="shared" si="119"/>
        <v>0</v>
      </c>
      <c r="AG117" s="8">
        <f t="shared" si="119"/>
        <v>0</v>
      </c>
      <c r="AH117" s="8">
        <f t="shared" si="119"/>
        <v>0</v>
      </c>
      <c r="AI117" s="8">
        <f t="shared" si="119"/>
        <v>0</v>
      </c>
      <c r="AJ117" s="8">
        <f t="shared" si="119"/>
        <v>0</v>
      </c>
      <c r="AK117" s="8">
        <f t="shared" si="119"/>
        <v>0</v>
      </c>
      <c r="AL117" s="8">
        <f t="shared" si="119"/>
        <v>0</v>
      </c>
      <c r="AM117" s="10">
        <f t="shared" si="4"/>
        <v>0</v>
      </c>
      <c r="AN117" s="10">
        <f t="shared" si="5"/>
        <v>4011.192</v>
      </c>
      <c r="AO117" s="10">
        <f t="shared" si="6"/>
        <v>4011.192</v>
      </c>
    </row>
    <row r="118">
      <c r="A118" s="5"/>
      <c r="B118" s="5" t="s">
        <v>200</v>
      </c>
      <c r="C118" s="5" t="s">
        <v>188</v>
      </c>
      <c r="D118" s="112">
        <v>2.4132555576827786</v>
      </c>
      <c r="E118" s="7">
        <v>148.576</v>
      </c>
      <c r="F118" s="7">
        <v>7049.929</v>
      </c>
      <c r="G118" s="10">
        <f t="shared" si="2"/>
        <v>148.576</v>
      </c>
      <c r="H118" s="8">
        <f t="shared" ref="H118:AL118" si="120">G118*0.92</f>
        <v>136.68992</v>
      </c>
      <c r="I118" s="8">
        <f t="shared" si="120"/>
        <v>125.7547264</v>
      </c>
      <c r="J118" s="8">
        <f t="shared" si="120"/>
        <v>115.6943483</v>
      </c>
      <c r="K118" s="8">
        <f t="shared" si="120"/>
        <v>106.4388004</v>
      </c>
      <c r="L118" s="8">
        <f t="shared" si="120"/>
        <v>97.92369639</v>
      </c>
      <c r="M118" s="8">
        <f t="shared" si="120"/>
        <v>90.08980068</v>
      </c>
      <c r="N118" s="8">
        <f t="shared" si="120"/>
        <v>82.88261663</v>
      </c>
      <c r="O118" s="8">
        <f t="shared" si="120"/>
        <v>76.2520073</v>
      </c>
      <c r="P118" s="8">
        <f t="shared" si="120"/>
        <v>70.15184671</v>
      </c>
      <c r="Q118" s="8">
        <f t="shared" si="120"/>
        <v>64.53969897</v>
      </c>
      <c r="R118" s="8">
        <f t="shared" si="120"/>
        <v>59.37652306</v>
      </c>
      <c r="S118" s="8">
        <f t="shared" si="120"/>
        <v>54.62640121</v>
      </c>
      <c r="T118" s="8">
        <f t="shared" si="120"/>
        <v>50.25628912</v>
      </c>
      <c r="U118" s="8">
        <f t="shared" si="120"/>
        <v>46.23578599</v>
      </c>
      <c r="V118" s="8">
        <f t="shared" si="120"/>
        <v>42.53692311</v>
      </c>
      <c r="W118" s="8">
        <f t="shared" si="120"/>
        <v>39.13396926</v>
      </c>
      <c r="X118" s="8">
        <f t="shared" si="120"/>
        <v>36.00325172</v>
      </c>
      <c r="Y118" s="8">
        <f t="shared" si="120"/>
        <v>33.12299158</v>
      </c>
      <c r="Z118" s="8">
        <f t="shared" si="120"/>
        <v>30.47315225</v>
      </c>
      <c r="AA118" s="8">
        <f t="shared" si="120"/>
        <v>28.03530007</v>
      </c>
      <c r="AB118" s="8">
        <f t="shared" si="120"/>
        <v>25.79247607</v>
      </c>
      <c r="AC118" s="8">
        <f t="shared" si="120"/>
        <v>23.72907798</v>
      </c>
      <c r="AD118" s="8">
        <f t="shared" si="120"/>
        <v>21.83075174</v>
      </c>
      <c r="AE118" s="8">
        <f t="shared" si="120"/>
        <v>20.0842916</v>
      </c>
      <c r="AF118" s="8">
        <f t="shared" si="120"/>
        <v>18.47754828</v>
      </c>
      <c r="AG118" s="8">
        <f t="shared" si="120"/>
        <v>16.99934441</v>
      </c>
      <c r="AH118" s="8">
        <f t="shared" si="120"/>
        <v>15.63939686</v>
      </c>
      <c r="AI118" s="8">
        <f t="shared" si="120"/>
        <v>14.38824511</v>
      </c>
      <c r="AJ118" s="8">
        <f t="shared" si="120"/>
        <v>13.2371855</v>
      </c>
      <c r="AK118" s="8">
        <f t="shared" si="120"/>
        <v>12.17821066</v>
      </c>
      <c r="AL118" s="8">
        <f t="shared" si="120"/>
        <v>11.20395381</v>
      </c>
      <c r="AM118" s="10">
        <f t="shared" si="4"/>
        <v>1728.354531</v>
      </c>
      <c r="AN118" s="10">
        <f t="shared" si="5"/>
        <v>7049.929</v>
      </c>
      <c r="AO118" s="10">
        <f t="shared" si="6"/>
        <v>5321.574469</v>
      </c>
    </row>
    <row r="119">
      <c r="A119" s="5"/>
      <c r="B119" s="5" t="s">
        <v>31</v>
      </c>
      <c r="C119" s="5" t="s">
        <v>30</v>
      </c>
      <c r="D119" s="112">
        <v>1.9310001753636372</v>
      </c>
      <c r="E119" s="7">
        <v>137.7041</v>
      </c>
      <c r="F119" s="7">
        <v>6801.795</v>
      </c>
      <c r="G119" s="10">
        <f t="shared" si="2"/>
        <v>137.7041</v>
      </c>
      <c r="H119" s="8">
        <f t="shared" ref="H119:AL119" si="121">G119*0.92</f>
        <v>126.687772</v>
      </c>
      <c r="I119" s="8">
        <f t="shared" si="121"/>
        <v>116.5527502</v>
      </c>
      <c r="J119" s="8">
        <f t="shared" si="121"/>
        <v>107.2285302</v>
      </c>
      <c r="K119" s="8">
        <f t="shared" si="121"/>
        <v>98.6502478</v>
      </c>
      <c r="L119" s="8">
        <f t="shared" si="121"/>
        <v>90.75822798</v>
      </c>
      <c r="M119" s="8">
        <f t="shared" si="121"/>
        <v>83.49756974</v>
      </c>
      <c r="N119" s="8">
        <f t="shared" si="121"/>
        <v>76.81776416</v>
      </c>
      <c r="O119" s="8">
        <f t="shared" si="121"/>
        <v>70.67234303</v>
      </c>
      <c r="P119" s="8">
        <f t="shared" si="121"/>
        <v>65.01855559</v>
      </c>
      <c r="Q119" s="8">
        <f t="shared" si="121"/>
        <v>59.81707114</v>
      </c>
      <c r="R119" s="8">
        <f t="shared" si="121"/>
        <v>55.03170545</v>
      </c>
      <c r="S119" s="8">
        <f t="shared" si="121"/>
        <v>50.62916901</v>
      </c>
      <c r="T119" s="8">
        <f t="shared" si="121"/>
        <v>46.57883549</v>
      </c>
      <c r="U119" s="8">
        <f t="shared" si="121"/>
        <v>42.85252865</v>
      </c>
      <c r="V119" s="8">
        <f t="shared" si="121"/>
        <v>39.42432636</v>
      </c>
      <c r="W119" s="8">
        <f t="shared" si="121"/>
        <v>36.27038025</v>
      </c>
      <c r="X119" s="8">
        <f t="shared" si="121"/>
        <v>33.36874983</v>
      </c>
      <c r="Y119" s="8">
        <f t="shared" si="121"/>
        <v>30.69924984</v>
      </c>
      <c r="Z119" s="8">
        <f t="shared" si="121"/>
        <v>28.24330986</v>
      </c>
      <c r="AA119" s="8">
        <f t="shared" si="121"/>
        <v>25.98384507</v>
      </c>
      <c r="AB119" s="8">
        <f t="shared" si="121"/>
        <v>23.90513746</v>
      </c>
      <c r="AC119" s="8">
        <f t="shared" si="121"/>
        <v>21.99272647</v>
      </c>
      <c r="AD119" s="8">
        <f t="shared" si="121"/>
        <v>20.23330835</v>
      </c>
      <c r="AE119" s="8">
        <f t="shared" si="121"/>
        <v>18.61464368</v>
      </c>
      <c r="AF119" s="8">
        <f t="shared" si="121"/>
        <v>17.12547219</v>
      </c>
      <c r="AG119" s="8">
        <f t="shared" si="121"/>
        <v>15.75543441</v>
      </c>
      <c r="AH119" s="8">
        <f t="shared" si="121"/>
        <v>14.49499966</v>
      </c>
      <c r="AI119" s="8">
        <f t="shared" si="121"/>
        <v>13.33539969</v>
      </c>
      <c r="AJ119" s="8">
        <f t="shared" si="121"/>
        <v>12.26856771</v>
      </c>
      <c r="AK119" s="8">
        <f t="shared" si="121"/>
        <v>11.28708229</v>
      </c>
      <c r="AL119" s="8">
        <f t="shared" si="121"/>
        <v>10.38411571</v>
      </c>
      <c r="AM119" s="10">
        <f t="shared" si="4"/>
        <v>1601.883919</v>
      </c>
      <c r="AN119" s="10">
        <f t="shared" si="5"/>
        <v>6801.795</v>
      </c>
      <c r="AO119" s="10">
        <f t="shared" si="6"/>
        <v>5199.911081</v>
      </c>
    </row>
    <row r="120">
      <c r="A120" s="5"/>
      <c r="B120" s="5" t="s">
        <v>67</v>
      </c>
      <c r="C120" s="5" t="s">
        <v>59</v>
      </c>
      <c r="D120" s="112">
        <v>1.3854614488</v>
      </c>
      <c r="E120" s="7">
        <v>3.27</v>
      </c>
      <c r="F120" s="7">
        <v>3906.67</v>
      </c>
      <c r="G120" s="10">
        <f t="shared" si="2"/>
        <v>3.27</v>
      </c>
      <c r="H120" s="8">
        <f t="shared" ref="H120:AL120" si="122">G120*0.92</f>
        <v>3.0084</v>
      </c>
      <c r="I120" s="8">
        <f t="shared" si="122"/>
        <v>2.767728</v>
      </c>
      <c r="J120" s="8">
        <f t="shared" si="122"/>
        <v>2.54630976</v>
      </c>
      <c r="K120" s="8">
        <f t="shared" si="122"/>
        <v>2.342604979</v>
      </c>
      <c r="L120" s="8">
        <f t="shared" si="122"/>
        <v>2.155196581</v>
      </c>
      <c r="M120" s="8">
        <f t="shared" si="122"/>
        <v>1.982780854</v>
      </c>
      <c r="N120" s="8">
        <f t="shared" si="122"/>
        <v>1.824158386</v>
      </c>
      <c r="O120" s="8">
        <f t="shared" si="122"/>
        <v>1.678225715</v>
      </c>
      <c r="P120" s="8">
        <f t="shared" si="122"/>
        <v>1.543967658</v>
      </c>
      <c r="Q120" s="8">
        <f t="shared" si="122"/>
        <v>1.420450245</v>
      </c>
      <c r="R120" s="8">
        <f t="shared" si="122"/>
        <v>1.306814226</v>
      </c>
      <c r="S120" s="8">
        <f t="shared" si="122"/>
        <v>1.202269088</v>
      </c>
      <c r="T120" s="8">
        <f t="shared" si="122"/>
        <v>1.106087561</v>
      </c>
      <c r="U120" s="8">
        <f t="shared" si="122"/>
        <v>1.017600556</v>
      </c>
      <c r="V120" s="8">
        <f t="shared" si="122"/>
        <v>0.9361925113</v>
      </c>
      <c r="W120" s="8">
        <f t="shared" si="122"/>
        <v>0.8612971104</v>
      </c>
      <c r="X120" s="8">
        <f t="shared" si="122"/>
        <v>0.7923933416</v>
      </c>
      <c r="Y120" s="8">
        <f t="shared" si="122"/>
        <v>0.7290018742</v>
      </c>
      <c r="Z120" s="8">
        <f t="shared" si="122"/>
        <v>0.6706817243</v>
      </c>
      <c r="AA120" s="8">
        <f t="shared" si="122"/>
        <v>0.6170271864</v>
      </c>
      <c r="AB120" s="8">
        <f t="shared" si="122"/>
        <v>0.5676650115</v>
      </c>
      <c r="AC120" s="8">
        <f t="shared" si="122"/>
        <v>0.5222518105</v>
      </c>
      <c r="AD120" s="8">
        <f t="shared" si="122"/>
        <v>0.4804716657</v>
      </c>
      <c r="AE120" s="8">
        <f t="shared" si="122"/>
        <v>0.4420339324</v>
      </c>
      <c r="AF120" s="8">
        <f t="shared" si="122"/>
        <v>0.4066712178</v>
      </c>
      <c r="AG120" s="8">
        <f t="shared" si="122"/>
        <v>0.3741375204</v>
      </c>
      <c r="AH120" s="8">
        <f t="shared" si="122"/>
        <v>0.3442065188</v>
      </c>
      <c r="AI120" s="8">
        <f t="shared" si="122"/>
        <v>0.3166699973</v>
      </c>
      <c r="AJ120" s="8">
        <f t="shared" si="122"/>
        <v>0.2913363975</v>
      </c>
      <c r="AK120" s="8">
        <f t="shared" si="122"/>
        <v>0.2680294857</v>
      </c>
      <c r="AL120" s="8">
        <f t="shared" si="122"/>
        <v>0.2465871268</v>
      </c>
      <c r="AM120" s="10">
        <f t="shared" si="4"/>
        <v>38.03924804</v>
      </c>
      <c r="AN120" s="10">
        <f t="shared" si="5"/>
        <v>3906.67</v>
      </c>
      <c r="AO120" s="10">
        <f t="shared" si="6"/>
        <v>3868.630752</v>
      </c>
    </row>
    <row r="121">
      <c r="A121" s="5"/>
      <c r="B121" s="5" t="s">
        <v>22</v>
      </c>
      <c r="C121" s="5" t="s">
        <v>19</v>
      </c>
      <c r="D121" s="112">
        <v>2.43441954184</v>
      </c>
      <c r="E121" s="7">
        <v>146.1963</v>
      </c>
      <c r="F121" s="7">
        <v>6864.481</v>
      </c>
      <c r="G121" s="10">
        <f t="shared" si="2"/>
        <v>146.1963</v>
      </c>
      <c r="H121" s="8">
        <f t="shared" ref="H121:AL121" si="123">G121*0.92</f>
        <v>134.500596</v>
      </c>
      <c r="I121" s="8">
        <f t="shared" si="123"/>
        <v>123.7405483</v>
      </c>
      <c r="J121" s="8">
        <f t="shared" si="123"/>
        <v>113.8413045</v>
      </c>
      <c r="K121" s="8">
        <f t="shared" si="123"/>
        <v>104.7340001</v>
      </c>
      <c r="L121" s="8">
        <f t="shared" si="123"/>
        <v>96.35528009</v>
      </c>
      <c r="M121" s="8">
        <f t="shared" si="123"/>
        <v>88.64685768</v>
      </c>
      <c r="N121" s="8">
        <f t="shared" si="123"/>
        <v>81.55510907</v>
      </c>
      <c r="O121" s="8">
        <f t="shared" si="123"/>
        <v>75.03070034</v>
      </c>
      <c r="P121" s="8">
        <f t="shared" si="123"/>
        <v>69.02824432</v>
      </c>
      <c r="Q121" s="8">
        <f t="shared" si="123"/>
        <v>63.50598477</v>
      </c>
      <c r="R121" s="8">
        <f t="shared" si="123"/>
        <v>58.42550599</v>
      </c>
      <c r="S121" s="8">
        <f t="shared" si="123"/>
        <v>53.75146551</v>
      </c>
      <c r="T121" s="8">
        <f t="shared" si="123"/>
        <v>49.45134827</v>
      </c>
      <c r="U121" s="8">
        <f t="shared" si="123"/>
        <v>45.49524041</v>
      </c>
      <c r="V121" s="8">
        <f t="shared" si="123"/>
        <v>41.85562117</v>
      </c>
      <c r="W121" s="8">
        <f t="shared" si="123"/>
        <v>38.50717148</v>
      </c>
      <c r="X121" s="8">
        <f t="shared" si="123"/>
        <v>35.42659776</v>
      </c>
      <c r="Y121" s="8">
        <f t="shared" si="123"/>
        <v>32.59246994</v>
      </c>
      <c r="Z121" s="8">
        <f t="shared" si="123"/>
        <v>29.98507235</v>
      </c>
      <c r="AA121" s="8">
        <f t="shared" si="123"/>
        <v>27.58626656</v>
      </c>
      <c r="AB121" s="8">
        <f t="shared" si="123"/>
        <v>25.37936523</v>
      </c>
      <c r="AC121" s="8">
        <f t="shared" si="123"/>
        <v>23.34901601</v>
      </c>
      <c r="AD121" s="8">
        <f t="shared" si="123"/>
        <v>21.48109473</v>
      </c>
      <c r="AE121" s="8">
        <f t="shared" si="123"/>
        <v>19.76260716</v>
      </c>
      <c r="AF121" s="8">
        <f t="shared" si="123"/>
        <v>18.18159858</v>
      </c>
      <c r="AG121" s="8">
        <f t="shared" si="123"/>
        <v>16.7270707</v>
      </c>
      <c r="AH121" s="8">
        <f t="shared" si="123"/>
        <v>15.38890504</v>
      </c>
      <c r="AI121" s="8">
        <f t="shared" si="123"/>
        <v>14.15779264</v>
      </c>
      <c r="AJ121" s="8">
        <f t="shared" si="123"/>
        <v>13.02516923</v>
      </c>
      <c r="AK121" s="8">
        <f t="shared" si="123"/>
        <v>11.98315569</v>
      </c>
      <c r="AL121" s="8">
        <f t="shared" si="123"/>
        <v>11.02450323</v>
      </c>
      <c r="AM121" s="10">
        <f t="shared" si="4"/>
        <v>1700.671963</v>
      </c>
      <c r="AN121" s="10">
        <f t="shared" si="5"/>
        <v>6864.481</v>
      </c>
      <c r="AO121" s="10">
        <f t="shared" si="6"/>
        <v>5163.809037</v>
      </c>
    </row>
    <row r="122">
      <c r="A122" s="5" t="s">
        <v>28</v>
      </c>
      <c r="B122" s="5" t="s">
        <v>185</v>
      </c>
      <c r="C122" s="5" t="s">
        <v>162</v>
      </c>
      <c r="D122" s="112">
        <v>1.16451320024</v>
      </c>
      <c r="E122" s="7">
        <v>0.0</v>
      </c>
      <c r="F122" s="7">
        <v>3824.341</v>
      </c>
      <c r="G122" s="10">
        <f t="shared" si="2"/>
        <v>0</v>
      </c>
      <c r="H122" s="8">
        <f t="shared" ref="H122:AL122" si="124">G122*0.92</f>
        <v>0</v>
      </c>
      <c r="I122" s="8">
        <f t="shared" si="124"/>
        <v>0</v>
      </c>
      <c r="J122" s="8">
        <f t="shared" si="124"/>
        <v>0</v>
      </c>
      <c r="K122" s="8">
        <f t="shared" si="124"/>
        <v>0</v>
      </c>
      <c r="L122" s="8">
        <f t="shared" si="124"/>
        <v>0</v>
      </c>
      <c r="M122" s="8">
        <f t="shared" si="124"/>
        <v>0</v>
      </c>
      <c r="N122" s="8">
        <f t="shared" si="124"/>
        <v>0</v>
      </c>
      <c r="O122" s="8">
        <f t="shared" si="124"/>
        <v>0</v>
      </c>
      <c r="P122" s="8">
        <f t="shared" si="124"/>
        <v>0</v>
      </c>
      <c r="Q122" s="8">
        <f t="shared" si="124"/>
        <v>0</v>
      </c>
      <c r="R122" s="8">
        <f t="shared" si="124"/>
        <v>0</v>
      </c>
      <c r="S122" s="8">
        <f t="shared" si="124"/>
        <v>0</v>
      </c>
      <c r="T122" s="8">
        <f t="shared" si="124"/>
        <v>0</v>
      </c>
      <c r="U122" s="8">
        <f t="shared" si="124"/>
        <v>0</v>
      </c>
      <c r="V122" s="8">
        <f t="shared" si="124"/>
        <v>0</v>
      </c>
      <c r="W122" s="8">
        <f t="shared" si="124"/>
        <v>0</v>
      </c>
      <c r="X122" s="8">
        <f t="shared" si="124"/>
        <v>0</v>
      </c>
      <c r="Y122" s="8">
        <f t="shared" si="124"/>
        <v>0</v>
      </c>
      <c r="Z122" s="8">
        <f t="shared" si="124"/>
        <v>0</v>
      </c>
      <c r="AA122" s="8">
        <f t="shared" si="124"/>
        <v>0</v>
      </c>
      <c r="AB122" s="8">
        <f t="shared" si="124"/>
        <v>0</v>
      </c>
      <c r="AC122" s="8">
        <f t="shared" si="124"/>
        <v>0</v>
      </c>
      <c r="AD122" s="8">
        <f t="shared" si="124"/>
        <v>0</v>
      </c>
      <c r="AE122" s="8">
        <f t="shared" si="124"/>
        <v>0</v>
      </c>
      <c r="AF122" s="8">
        <f t="shared" si="124"/>
        <v>0</v>
      </c>
      <c r="AG122" s="8">
        <f t="shared" si="124"/>
        <v>0</v>
      </c>
      <c r="AH122" s="8">
        <f t="shared" si="124"/>
        <v>0</v>
      </c>
      <c r="AI122" s="8">
        <f t="shared" si="124"/>
        <v>0</v>
      </c>
      <c r="AJ122" s="8">
        <f t="shared" si="124"/>
        <v>0</v>
      </c>
      <c r="AK122" s="8">
        <f t="shared" si="124"/>
        <v>0</v>
      </c>
      <c r="AL122" s="8">
        <f t="shared" si="124"/>
        <v>0</v>
      </c>
      <c r="AM122" s="10">
        <f t="shared" si="4"/>
        <v>0</v>
      </c>
      <c r="AN122" s="10">
        <f t="shared" si="5"/>
        <v>3824.341</v>
      </c>
      <c r="AO122" s="10">
        <f t="shared" si="6"/>
        <v>3824.341</v>
      </c>
    </row>
    <row r="123">
      <c r="A123" s="5" t="s">
        <v>28</v>
      </c>
      <c r="B123" s="5" t="s">
        <v>184</v>
      </c>
      <c r="C123" s="5" t="s">
        <v>162</v>
      </c>
      <c r="D123" s="112">
        <v>1.17696009392</v>
      </c>
      <c r="E123" s="7">
        <v>0.0</v>
      </c>
      <c r="F123" s="7">
        <v>3811.84</v>
      </c>
      <c r="G123" s="10">
        <f t="shared" si="2"/>
        <v>0</v>
      </c>
      <c r="H123" s="8">
        <f t="shared" ref="H123:AL123" si="125">G123*0.92</f>
        <v>0</v>
      </c>
      <c r="I123" s="8">
        <f t="shared" si="125"/>
        <v>0</v>
      </c>
      <c r="J123" s="8">
        <f t="shared" si="125"/>
        <v>0</v>
      </c>
      <c r="K123" s="8">
        <f t="shared" si="125"/>
        <v>0</v>
      </c>
      <c r="L123" s="8">
        <f t="shared" si="125"/>
        <v>0</v>
      </c>
      <c r="M123" s="8">
        <f t="shared" si="125"/>
        <v>0</v>
      </c>
      <c r="N123" s="8">
        <f t="shared" si="125"/>
        <v>0</v>
      </c>
      <c r="O123" s="8">
        <f t="shared" si="125"/>
        <v>0</v>
      </c>
      <c r="P123" s="8">
        <f t="shared" si="125"/>
        <v>0</v>
      </c>
      <c r="Q123" s="8">
        <f t="shared" si="125"/>
        <v>0</v>
      </c>
      <c r="R123" s="8">
        <f t="shared" si="125"/>
        <v>0</v>
      </c>
      <c r="S123" s="8">
        <f t="shared" si="125"/>
        <v>0</v>
      </c>
      <c r="T123" s="8">
        <f t="shared" si="125"/>
        <v>0</v>
      </c>
      <c r="U123" s="8">
        <f t="shared" si="125"/>
        <v>0</v>
      </c>
      <c r="V123" s="8">
        <f t="shared" si="125"/>
        <v>0</v>
      </c>
      <c r="W123" s="8">
        <f t="shared" si="125"/>
        <v>0</v>
      </c>
      <c r="X123" s="8">
        <f t="shared" si="125"/>
        <v>0</v>
      </c>
      <c r="Y123" s="8">
        <f t="shared" si="125"/>
        <v>0</v>
      </c>
      <c r="Z123" s="8">
        <f t="shared" si="125"/>
        <v>0</v>
      </c>
      <c r="AA123" s="8">
        <f t="shared" si="125"/>
        <v>0</v>
      </c>
      <c r="AB123" s="8">
        <f t="shared" si="125"/>
        <v>0</v>
      </c>
      <c r="AC123" s="8">
        <f t="shared" si="125"/>
        <v>0</v>
      </c>
      <c r="AD123" s="8">
        <f t="shared" si="125"/>
        <v>0</v>
      </c>
      <c r="AE123" s="8">
        <f t="shared" si="125"/>
        <v>0</v>
      </c>
      <c r="AF123" s="8">
        <f t="shared" si="125"/>
        <v>0</v>
      </c>
      <c r="AG123" s="8">
        <f t="shared" si="125"/>
        <v>0</v>
      </c>
      <c r="AH123" s="8">
        <f t="shared" si="125"/>
        <v>0</v>
      </c>
      <c r="AI123" s="8">
        <f t="shared" si="125"/>
        <v>0</v>
      </c>
      <c r="AJ123" s="8">
        <f t="shared" si="125"/>
        <v>0</v>
      </c>
      <c r="AK123" s="8">
        <f t="shared" si="125"/>
        <v>0</v>
      </c>
      <c r="AL123" s="8">
        <f t="shared" si="125"/>
        <v>0</v>
      </c>
      <c r="AM123" s="10">
        <f t="shared" si="4"/>
        <v>0</v>
      </c>
      <c r="AN123" s="10">
        <f t="shared" si="5"/>
        <v>3811.84</v>
      </c>
      <c r="AO123" s="10">
        <f t="shared" si="6"/>
        <v>3811.84</v>
      </c>
    </row>
    <row r="124">
      <c r="A124" s="5"/>
      <c r="B124" s="5" t="s">
        <v>52</v>
      </c>
      <c r="C124" s="5" t="s">
        <v>49</v>
      </c>
      <c r="D124" s="112">
        <v>1.90118177392</v>
      </c>
      <c r="E124" s="7">
        <v>74.82499</v>
      </c>
      <c r="F124" s="7">
        <v>5360.878</v>
      </c>
      <c r="G124" s="10">
        <f t="shared" si="2"/>
        <v>74.82499</v>
      </c>
      <c r="H124" s="8">
        <f t="shared" ref="H124:AL124" si="126">G124*0.92</f>
        <v>68.8389908</v>
      </c>
      <c r="I124" s="8">
        <f t="shared" si="126"/>
        <v>63.33187154</v>
      </c>
      <c r="J124" s="8">
        <f t="shared" si="126"/>
        <v>58.26532181</v>
      </c>
      <c r="K124" s="8">
        <f t="shared" si="126"/>
        <v>53.60409607</v>
      </c>
      <c r="L124" s="8">
        <f t="shared" si="126"/>
        <v>49.31576838</v>
      </c>
      <c r="M124" s="8">
        <f t="shared" si="126"/>
        <v>45.37050691</v>
      </c>
      <c r="N124" s="8">
        <f t="shared" si="126"/>
        <v>41.74086636</v>
      </c>
      <c r="O124" s="8">
        <f t="shared" si="126"/>
        <v>38.40159705</v>
      </c>
      <c r="P124" s="8">
        <f t="shared" si="126"/>
        <v>35.32946929</v>
      </c>
      <c r="Q124" s="8">
        <f t="shared" si="126"/>
        <v>32.50311174</v>
      </c>
      <c r="R124" s="8">
        <f t="shared" si="126"/>
        <v>29.9028628</v>
      </c>
      <c r="S124" s="8">
        <f t="shared" si="126"/>
        <v>27.51063378</v>
      </c>
      <c r="T124" s="8">
        <f t="shared" si="126"/>
        <v>25.30978308</v>
      </c>
      <c r="U124" s="8">
        <f t="shared" si="126"/>
        <v>23.28500043</v>
      </c>
      <c r="V124" s="8">
        <f t="shared" si="126"/>
        <v>21.4222004</v>
      </c>
      <c r="W124" s="8">
        <f t="shared" si="126"/>
        <v>19.70842436</v>
      </c>
      <c r="X124" s="8">
        <f t="shared" si="126"/>
        <v>18.13175042</v>
      </c>
      <c r="Y124" s="8">
        <f t="shared" si="126"/>
        <v>16.68121038</v>
      </c>
      <c r="Z124" s="8">
        <f t="shared" si="126"/>
        <v>15.34671355</v>
      </c>
      <c r="AA124" s="8">
        <f t="shared" si="126"/>
        <v>14.11897647</v>
      </c>
      <c r="AB124" s="8">
        <f t="shared" si="126"/>
        <v>12.98945835</v>
      </c>
      <c r="AC124" s="8">
        <f t="shared" si="126"/>
        <v>11.95030168</v>
      </c>
      <c r="AD124" s="8">
        <f t="shared" si="126"/>
        <v>10.99427755</v>
      </c>
      <c r="AE124" s="8">
        <f t="shared" si="126"/>
        <v>10.11473534</v>
      </c>
      <c r="AF124" s="8">
        <f t="shared" si="126"/>
        <v>9.305556516</v>
      </c>
      <c r="AG124" s="8">
        <f t="shared" si="126"/>
        <v>8.561111995</v>
      </c>
      <c r="AH124" s="8">
        <f t="shared" si="126"/>
        <v>7.876223035</v>
      </c>
      <c r="AI124" s="8">
        <f t="shared" si="126"/>
        <v>7.246125193</v>
      </c>
      <c r="AJ124" s="8">
        <f t="shared" si="126"/>
        <v>6.666435177</v>
      </c>
      <c r="AK124" s="8">
        <f t="shared" si="126"/>
        <v>6.133120363</v>
      </c>
      <c r="AL124" s="8">
        <f t="shared" si="126"/>
        <v>5.642470734</v>
      </c>
      <c r="AM124" s="10">
        <f t="shared" si="4"/>
        <v>870.4239616</v>
      </c>
      <c r="AN124" s="10">
        <f t="shared" si="5"/>
        <v>5360.878</v>
      </c>
      <c r="AO124" s="10">
        <f t="shared" si="6"/>
        <v>4490.454038</v>
      </c>
    </row>
    <row r="125">
      <c r="A125" s="5"/>
      <c r="B125" s="5" t="s">
        <v>202</v>
      </c>
      <c r="C125" s="5" t="s">
        <v>188</v>
      </c>
      <c r="D125" s="112">
        <v>1.8899260747557556</v>
      </c>
      <c r="E125" s="7">
        <v>97.90974</v>
      </c>
      <c r="F125" s="7">
        <v>5824.121</v>
      </c>
      <c r="G125" s="10">
        <f t="shared" si="2"/>
        <v>97.90974</v>
      </c>
      <c r="H125" s="8">
        <f t="shared" ref="H125:AL125" si="127">G125*0.92</f>
        <v>90.0769608</v>
      </c>
      <c r="I125" s="8">
        <f t="shared" si="127"/>
        <v>82.87080394</v>
      </c>
      <c r="J125" s="8">
        <f t="shared" si="127"/>
        <v>76.24113962</v>
      </c>
      <c r="K125" s="8">
        <f t="shared" si="127"/>
        <v>70.14184845</v>
      </c>
      <c r="L125" s="8">
        <f t="shared" si="127"/>
        <v>64.53050058</v>
      </c>
      <c r="M125" s="8">
        <f t="shared" si="127"/>
        <v>59.36806053</v>
      </c>
      <c r="N125" s="8">
        <f t="shared" si="127"/>
        <v>54.61861569</v>
      </c>
      <c r="O125" s="8">
        <f t="shared" si="127"/>
        <v>50.24912643</v>
      </c>
      <c r="P125" s="8">
        <f t="shared" si="127"/>
        <v>46.22919632</v>
      </c>
      <c r="Q125" s="8">
        <f t="shared" si="127"/>
        <v>42.53086061</v>
      </c>
      <c r="R125" s="8">
        <f t="shared" si="127"/>
        <v>39.12839176</v>
      </c>
      <c r="S125" s="8">
        <f t="shared" si="127"/>
        <v>35.99812042</v>
      </c>
      <c r="T125" s="8">
        <f t="shared" si="127"/>
        <v>33.11827079</v>
      </c>
      <c r="U125" s="8">
        <f t="shared" si="127"/>
        <v>30.46880913</v>
      </c>
      <c r="V125" s="8">
        <f t="shared" si="127"/>
        <v>28.0313044</v>
      </c>
      <c r="W125" s="8">
        <f t="shared" si="127"/>
        <v>25.78880004</v>
      </c>
      <c r="X125" s="8">
        <f t="shared" si="127"/>
        <v>23.72569604</v>
      </c>
      <c r="Y125" s="8">
        <f t="shared" si="127"/>
        <v>21.82764036</v>
      </c>
      <c r="Z125" s="8">
        <f t="shared" si="127"/>
        <v>20.08142913</v>
      </c>
      <c r="AA125" s="8">
        <f t="shared" si="127"/>
        <v>18.4749148</v>
      </c>
      <c r="AB125" s="8">
        <f t="shared" si="127"/>
        <v>16.99692161</v>
      </c>
      <c r="AC125" s="8">
        <f t="shared" si="127"/>
        <v>15.63716789</v>
      </c>
      <c r="AD125" s="8">
        <f t="shared" si="127"/>
        <v>14.38619445</v>
      </c>
      <c r="AE125" s="8">
        <f t="shared" si="127"/>
        <v>13.2352989</v>
      </c>
      <c r="AF125" s="8">
        <f t="shared" si="127"/>
        <v>12.17647499</v>
      </c>
      <c r="AG125" s="8">
        <f t="shared" si="127"/>
        <v>11.20235699</v>
      </c>
      <c r="AH125" s="8">
        <f t="shared" si="127"/>
        <v>10.30616843</v>
      </c>
      <c r="AI125" s="8">
        <f t="shared" si="127"/>
        <v>9.481674954</v>
      </c>
      <c r="AJ125" s="8">
        <f t="shared" si="127"/>
        <v>8.723140958</v>
      </c>
      <c r="AK125" s="8">
        <f t="shared" si="127"/>
        <v>8.025289681</v>
      </c>
      <c r="AL125" s="8">
        <f t="shared" si="127"/>
        <v>7.383266507</v>
      </c>
      <c r="AM125" s="10">
        <f t="shared" si="4"/>
        <v>1138.964185</v>
      </c>
      <c r="AN125" s="10">
        <f t="shared" si="5"/>
        <v>5824.121</v>
      </c>
      <c r="AO125" s="10">
        <f t="shared" si="6"/>
        <v>4685.156815</v>
      </c>
    </row>
    <row r="126">
      <c r="A126" s="5" t="s">
        <v>28</v>
      </c>
      <c r="B126" s="5" t="s">
        <v>238</v>
      </c>
      <c r="C126" s="5" t="s">
        <v>220</v>
      </c>
      <c r="D126" s="112">
        <v>1.25481059912</v>
      </c>
      <c r="E126" s="7">
        <v>0.0</v>
      </c>
      <c r="F126" s="7">
        <v>3778.83</v>
      </c>
      <c r="G126" s="10">
        <f t="shared" si="2"/>
        <v>0</v>
      </c>
      <c r="H126" s="8">
        <f t="shared" ref="H126:AL126" si="128">G126*0.92</f>
        <v>0</v>
      </c>
      <c r="I126" s="8">
        <f t="shared" si="128"/>
        <v>0</v>
      </c>
      <c r="J126" s="8">
        <f t="shared" si="128"/>
        <v>0</v>
      </c>
      <c r="K126" s="8">
        <f t="shared" si="128"/>
        <v>0</v>
      </c>
      <c r="L126" s="8">
        <f t="shared" si="128"/>
        <v>0</v>
      </c>
      <c r="M126" s="8">
        <f t="shared" si="128"/>
        <v>0</v>
      </c>
      <c r="N126" s="8">
        <f t="shared" si="128"/>
        <v>0</v>
      </c>
      <c r="O126" s="8">
        <f t="shared" si="128"/>
        <v>0</v>
      </c>
      <c r="P126" s="8">
        <f t="shared" si="128"/>
        <v>0</v>
      </c>
      <c r="Q126" s="8">
        <f t="shared" si="128"/>
        <v>0</v>
      </c>
      <c r="R126" s="8">
        <f t="shared" si="128"/>
        <v>0</v>
      </c>
      <c r="S126" s="8">
        <f t="shared" si="128"/>
        <v>0</v>
      </c>
      <c r="T126" s="8">
        <f t="shared" si="128"/>
        <v>0</v>
      </c>
      <c r="U126" s="8">
        <f t="shared" si="128"/>
        <v>0</v>
      </c>
      <c r="V126" s="8">
        <f t="shared" si="128"/>
        <v>0</v>
      </c>
      <c r="W126" s="8">
        <f t="shared" si="128"/>
        <v>0</v>
      </c>
      <c r="X126" s="8">
        <f t="shared" si="128"/>
        <v>0</v>
      </c>
      <c r="Y126" s="8">
        <f t="shared" si="128"/>
        <v>0</v>
      </c>
      <c r="Z126" s="8">
        <f t="shared" si="128"/>
        <v>0</v>
      </c>
      <c r="AA126" s="8">
        <f t="shared" si="128"/>
        <v>0</v>
      </c>
      <c r="AB126" s="8">
        <f t="shared" si="128"/>
        <v>0</v>
      </c>
      <c r="AC126" s="8">
        <f t="shared" si="128"/>
        <v>0</v>
      </c>
      <c r="AD126" s="8">
        <f t="shared" si="128"/>
        <v>0</v>
      </c>
      <c r="AE126" s="8">
        <f t="shared" si="128"/>
        <v>0</v>
      </c>
      <c r="AF126" s="8">
        <f t="shared" si="128"/>
        <v>0</v>
      </c>
      <c r="AG126" s="8">
        <f t="shared" si="128"/>
        <v>0</v>
      </c>
      <c r="AH126" s="8">
        <f t="shared" si="128"/>
        <v>0</v>
      </c>
      <c r="AI126" s="8">
        <f t="shared" si="128"/>
        <v>0</v>
      </c>
      <c r="AJ126" s="8">
        <f t="shared" si="128"/>
        <v>0</v>
      </c>
      <c r="AK126" s="8">
        <f t="shared" si="128"/>
        <v>0</v>
      </c>
      <c r="AL126" s="8">
        <f t="shared" si="128"/>
        <v>0</v>
      </c>
      <c r="AM126" s="10">
        <f t="shared" si="4"/>
        <v>0</v>
      </c>
      <c r="AN126" s="10">
        <f t="shared" si="5"/>
        <v>3778.83</v>
      </c>
      <c r="AO126" s="10">
        <f t="shared" si="6"/>
        <v>3778.83</v>
      </c>
    </row>
    <row r="127">
      <c r="A127" s="5" t="s">
        <v>28</v>
      </c>
      <c r="B127" s="5" t="s">
        <v>123</v>
      </c>
      <c r="C127" s="5" t="s">
        <v>121</v>
      </c>
      <c r="D127" s="112">
        <v>1.287218514595456</v>
      </c>
      <c r="E127" s="7">
        <v>0.0</v>
      </c>
      <c r="F127" s="7">
        <v>3770.776</v>
      </c>
      <c r="G127" s="10">
        <f t="shared" si="2"/>
        <v>0</v>
      </c>
      <c r="H127" s="8">
        <f t="shared" ref="H127:AL127" si="129">G127*0.92</f>
        <v>0</v>
      </c>
      <c r="I127" s="8">
        <f t="shared" si="129"/>
        <v>0</v>
      </c>
      <c r="J127" s="8">
        <f t="shared" si="129"/>
        <v>0</v>
      </c>
      <c r="K127" s="8">
        <f t="shared" si="129"/>
        <v>0</v>
      </c>
      <c r="L127" s="8">
        <f t="shared" si="129"/>
        <v>0</v>
      </c>
      <c r="M127" s="8">
        <f t="shared" si="129"/>
        <v>0</v>
      </c>
      <c r="N127" s="8">
        <f t="shared" si="129"/>
        <v>0</v>
      </c>
      <c r="O127" s="8">
        <f t="shared" si="129"/>
        <v>0</v>
      </c>
      <c r="P127" s="8">
        <f t="shared" si="129"/>
        <v>0</v>
      </c>
      <c r="Q127" s="8">
        <f t="shared" si="129"/>
        <v>0</v>
      </c>
      <c r="R127" s="8">
        <f t="shared" si="129"/>
        <v>0</v>
      </c>
      <c r="S127" s="8">
        <f t="shared" si="129"/>
        <v>0</v>
      </c>
      <c r="T127" s="8">
        <f t="shared" si="129"/>
        <v>0</v>
      </c>
      <c r="U127" s="8">
        <f t="shared" si="129"/>
        <v>0</v>
      </c>
      <c r="V127" s="8">
        <f t="shared" si="129"/>
        <v>0</v>
      </c>
      <c r="W127" s="8">
        <f t="shared" si="129"/>
        <v>0</v>
      </c>
      <c r="X127" s="8">
        <f t="shared" si="129"/>
        <v>0</v>
      </c>
      <c r="Y127" s="8">
        <f t="shared" si="129"/>
        <v>0</v>
      </c>
      <c r="Z127" s="8">
        <f t="shared" si="129"/>
        <v>0</v>
      </c>
      <c r="AA127" s="8">
        <f t="shared" si="129"/>
        <v>0</v>
      </c>
      <c r="AB127" s="8">
        <f t="shared" si="129"/>
        <v>0</v>
      </c>
      <c r="AC127" s="8">
        <f t="shared" si="129"/>
        <v>0</v>
      </c>
      <c r="AD127" s="8">
        <f t="shared" si="129"/>
        <v>0</v>
      </c>
      <c r="AE127" s="8">
        <f t="shared" si="129"/>
        <v>0</v>
      </c>
      <c r="AF127" s="8">
        <f t="shared" si="129"/>
        <v>0</v>
      </c>
      <c r="AG127" s="8">
        <f t="shared" si="129"/>
        <v>0</v>
      </c>
      <c r="AH127" s="8">
        <f t="shared" si="129"/>
        <v>0</v>
      </c>
      <c r="AI127" s="8">
        <f t="shared" si="129"/>
        <v>0</v>
      </c>
      <c r="AJ127" s="8">
        <f t="shared" si="129"/>
        <v>0</v>
      </c>
      <c r="AK127" s="8">
        <f t="shared" si="129"/>
        <v>0</v>
      </c>
      <c r="AL127" s="8">
        <f t="shared" si="129"/>
        <v>0</v>
      </c>
      <c r="AM127" s="10">
        <f t="shared" si="4"/>
        <v>0</v>
      </c>
      <c r="AN127" s="10">
        <f t="shared" si="5"/>
        <v>3770.776</v>
      </c>
      <c r="AO127" s="10">
        <f t="shared" si="6"/>
        <v>3770.776</v>
      </c>
    </row>
    <row r="128">
      <c r="A128" s="5"/>
      <c r="B128" s="5" t="s">
        <v>85</v>
      </c>
      <c r="C128" s="5" t="s">
        <v>86</v>
      </c>
      <c r="D128" s="112">
        <v>1.0602417720564168</v>
      </c>
      <c r="E128" s="7">
        <v>0.061556</v>
      </c>
      <c r="F128" s="7">
        <v>3711.863</v>
      </c>
      <c r="G128" s="10">
        <f t="shared" si="2"/>
        <v>0.061556</v>
      </c>
      <c r="H128" s="8">
        <f t="shared" ref="H128:AL128" si="130">G128*0.92</f>
        <v>0.05663152</v>
      </c>
      <c r="I128" s="8">
        <f t="shared" si="130"/>
        <v>0.0521009984</v>
      </c>
      <c r="J128" s="8">
        <f t="shared" si="130"/>
        <v>0.04793291853</v>
      </c>
      <c r="K128" s="8">
        <f t="shared" si="130"/>
        <v>0.04409828505</v>
      </c>
      <c r="L128" s="8">
        <f t="shared" si="130"/>
        <v>0.04057042224</v>
      </c>
      <c r="M128" s="8">
        <f t="shared" si="130"/>
        <v>0.03732478846</v>
      </c>
      <c r="N128" s="8">
        <f t="shared" si="130"/>
        <v>0.03433880539</v>
      </c>
      <c r="O128" s="8">
        <f t="shared" si="130"/>
        <v>0.03159170095</v>
      </c>
      <c r="P128" s="8">
        <f t="shared" si="130"/>
        <v>0.02906436488</v>
      </c>
      <c r="Q128" s="8">
        <f t="shared" si="130"/>
        <v>0.02673921569</v>
      </c>
      <c r="R128" s="8">
        <f t="shared" si="130"/>
        <v>0.02460007843</v>
      </c>
      <c r="S128" s="8">
        <f t="shared" si="130"/>
        <v>0.02263207216</v>
      </c>
      <c r="T128" s="8">
        <f t="shared" si="130"/>
        <v>0.02082150639</v>
      </c>
      <c r="U128" s="8">
        <f t="shared" si="130"/>
        <v>0.01915578587</v>
      </c>
      <c r="V128" s="8">
        <f t="shared" si="130"/>
        <v>0.017623323</v>
      </c>
      <c r="W128" s="8">
        <f t="shared" si="130"/>
        <v>0.01621345716</v>
      </c>
      <c r="X128" s="8">
        <f t="shared" si="130"/>
        <v>0.01491638059</v>
      </c>
      <c r="Y128" s="8">
        <f t="shared" si="130"/>
        <v>0.01372307014</v>
      </c>
      <c r="Z128" s="8">
        <f t="shared" si="130"/>
        <v>0.01262522453</v>
      </c>
      <c r="AA128" s="8">
        <f t="shared" si="130"/>
        <v>0.01161520657</v>
      </c>
      <c r="AB128" s="8">
        <f t="shared" si="130"/>
        <v>0.01068599004</v>
      </c>
      <c r="AC128" s="8">
        <f t="shared" si="130"/>
        <v>0.009831110841</v>
      </c>
      <c r="AD128" s="8">
        <f t="shared" si="130"/>
        <v>0.009044621974</v>
      </c>
      <c r="AE128" s="8">
        <f t="shared" si="130"/>
        <v>0.008321052216</v>
      </c>
      <c r="AF128" s="8">
        <f t="shared" si="130"/>
        <v>0.007655368038</v>
      </c>
      <c r="AG128" s="8">
        <f t="shared" si="130"/>
        <v>0.007042938595</v>
      </c>
      <c r="AH128" s="8">
        <f t="shared" si="130"/>
        <v>0.006479503508</v>
      </c>
      <c r="AI128" s="8">
        <f t="shared" si="130"/>
        <v>0.005961143227</v>
      </c>
      <c r="AJ128" s="8">
        <f t="shared" si="130"/>
        <v>0.005484251769</v>
      </c>
      <c r="AK128" s="8">
        <f t="shared" si="130"/>
        <v>0.005045511627</v>
      </c>
      <c r="AL128" s="8">
        <f t="shared" si="130"/>
        <v>0.004641870697</v>
      </c>
      <c r="AM128" s="10">
        <f t="shared" si="4"/>
        <v>0.716068487</v>
      </c>
      <c r="AN128" s="10">
        <f t="shared" si="5"/>
        <v>3711.863</v>
      </c>
      <c r="AO128" s="10">
        <f t="shared" si="6"/>
        <v>3711.146932</v>
      </c>
    </row>
    <row r="129">
      <c r="A129" s="5"/>
      <c r="B129" s="5" t="s">
        <v>122</v>
      </c>
      <c r="C129" s="5" t="s">
        <v>121</v>
      </c>
      <c r="D129" s="112">
        <v>3.357866129472396</v>
      </c>
      <c r="E129" s="7">
        <v>308.3537</v>
      </c>
      <c r="F129" s="7">
        <v>10100.99</v>
      </c>
      <c r="G129" s="10">
        <f t="shared" si="2"/>
        <v>308.3537</v>
      </c>
      <c r="H129" s="8">
        <f t="shared" ref="H129:AL129" si="131">G129*0.92</f>
        <v>283.685404</v>
      </c>
      <c r="I129" s="8">
        <f t="shared" si="131"/>
        <v>260.9905717</v>
      </c>
      <c r="J129" s="8">
        <f t="shared" si="131"/>
        <v>240.1113259</v>
      </c>
      <c r="K129" s="8">
        <f t="shared" si="131"/>
        <v>220.9024199</v>
      </c>
      <c r="L129" s="8">
        <f t="shared" si="131"/>
        <v>203.2302263</v>
      </c>
      <c r="M129" s="8">
        <f t="shared" si="131"/>
        <v>186.9718082</v>
      </c>
      <c r="N129" s="8">
        <f t="shared" si="131"/>
        <v>172.0140635</v>
      </c>
      <c r="O129" s="8">
        <f t="shared" si="131"/>
        <v>158.2529384</v>
      </c>
      <c r="P129" s="8">
        <f t="shared" si="131"/>
        <v>145.5927034</v>
      </c>
      <c r="Q129" s="8">
        <f t="shared" si="131"/>
        <v>133.9452871</v>
      </c>
      <c r="R129" s="8">
        <f t="shared" si="131"/>
        <v>123.2296641</v>
      </c>
      <c r="S129" s="8">
        <f t="shared" si="131"/>
        <v>113.371291</v>
      </c>
      <c r="T129" s="8">
        <f t="shared" si="131"/>
        <v>104.3015877</v>
      </c>
      <c r="U129" s="8">
        <f t="shared" si="131"/>
        <v>95.9574607</v>
      </c>
      <c r="V129" s="8">
        <f t="shared" si="131"/>
        <v>88.28086385</v>
      </c>
      <c r="W129" s="8">
        <f t="shared" si="131"/>
        <v>81.21839474</v>
      </c>
      <c r="X129" s="8">
        <f t="shared" si="131"/>
        <v>74.72092316</v>
      </c>
      <c r="Y129" s="8">
        <f t="shared" si="131"/>
        <v>68.74324931</v>
      </c>
      <c r="Z129" s="8">
        <f t="shared" si="131"/>
        <v>63.24378936</v>
      </c>
      <c r="AA129" s="8">
        <f t="shared" si="131"/>
        <v>58.18428621</v>
      </c>
      <c r="AB129" s="8">
        <f t="shared" si="131"/>
        <v>53.52954332</v>
      </c>
      <c r="AC129" s="8">
        <f t="shared" si="131"/>
        <v>49.24717985</v>
      </c>
      <c r="AD129" s="8">
        <f t="shared" si="131"/>
        <v>45.30740546</v>
      </c>
      <c r="AE129" s="8">
        <f t="shared" si="131"/>
        <v>41.68281303</v>
      </c>
      <c r="AF129" s="8">
        <f t="shared" si="131"/>
        <v>38.34818798</v>
      </c>
      <c r="AG129" s="8">
        <f t="shared" si="131"/>
        <v>35.28033294</v>
      </c>
      <c r="AH129" s="8">
        <f t="shared" si="131"/>
        <v>32.45790631</v>
      </c>
      <c r="AI129" s="8">
        <f t="shared" si="131"/>
        <v>29.8612738</v>
      </c>
      <c r="AJ129" s="8">
        <f t="shared" si="131"/>
        <v>27.4723719</v>
      </c>
      <c r="AK129" s="8">
        <f t="shared" si="131"/>
        <v>25.27458215</v>
      </c>
      <c r="AL129" s="8">
        <f t="shared" si="131"/>
        <v>23.25261558</v>
      </c>
      <c r="AM129" s="10">
        <f t="shared" si="4"/>
        <v>3587.016171</v>
      </c>
      <c r="AN129" s="10">
        <f t="shared" si="5"/>
        <v>10100.99</v>
      </c>
      <c r="AO129" s="10">
        <f t="shared" si="6"/>
        <v>6513.973829</v>
      </c>
    </row>
    <row r="130">
      <c r="A130" s="5" t="s">
        <v>28</v>
      </c>
      <c r="B130" s="5" t="s">
        <v>32</v>
      </c>
      <c r="C130" s="5" t="s">
        <v>30</v>
      </c>
      <c r="D130" s="112">
        <v>1.0580311833284468</v>
      </c>
      <c r="E130" s="7">
        <v>0.0</v>
      </c>
      <c r="F130" s="7">
        <v>3688.487</v>
      </c>
      <c r="G130" s="10">
        <f t="shared" si="2"/>
        <v>0</v>
      </c>
      <c r="H130" s="8">
        <f t="shared" ref="H130:AL130" si="132">G130*0.92</f>
        <v>0</v>
      </c>
      <c r="I130" s="8">
        <f t="shared" si="132"/>
        <v>0</v>
      </c>
      <c r="J130" s="8">
        <f t="shared" si="132"/>
        <v>0</v>
      </c>
      <c r="K130" s="8">
        <f t="shared" si="132"/>
        <v>0</v>
      </c>
      <c r="L130" s="8">
        <f t="shared" si="132"/>
        <v>0</v>
      </c>
      <c r="M130" s="8">
        <f t="shared" si="132"/>
        <v>0</v>
      </c>
      <c r="N130" s="8">
        <f t="shared" si="132"/>
        <v>0</v>
      </c>
      <c r="O130" s="8">
        <f t="shared" si="132"/>
        <v>0</v>
      </c>
      <c r="P130" s="8">
        <f t="shared" si="132"/>
        <v>0</v>
      </c>
      <c r="Q130" s="8">
        <f t="shared" si="132"/>
        <v>0</v>
      </c>
      <c r="R130" s="8">
        <f t="shared" si="132"/>
        <v>0</v>
      </c>
      <c r="S130" s="8">
        <f t="shared" si="132"/>
        <v>0</v>
      </c>
      <c r="T130" s="8">
        <f t="shared" si="132"/>
        <v>0</v>
      </c>
      <c r="U130" s="8">
        <f t="shared" si="132"/>
        <v>0</v>
      </c>
      <c r="V130" s="8">
        <f t="shared" si="132"/>
        <v>0</v>
      </c>
      <c r="W130" s="8">
        <f t="shared" si="132"/>
        <v>0</v>
      </c>
      <c r="X130" s="8">
        <f t="shared" si="132"/>
        <v>0</v>
      </c>
      <c r="Y130" s="8">
        <f t="shared" si="132"/>
        <v>0</v>
      </c>
      <c r="Z130" s="8">
        <f t="shared" si="132"/>
        <v>0</v>
      </c>
      <c r="AA130" s="8">
        <f t="shared" si="132"/>
        <v>0</v>
      </c>
      <c r="AB130" s="8">
        <f t="shared" si="132"/>
        <v>0</v>
      </c>
      <c r="AC130" s="8">
        <f t="shared" si="132"/>
        <v>0</v>
      </c>
      <c r="AD130" s="8">
        <f t="shared" si="132"/>
        <v>0</v>
      </c>
      <c r="AE130" s="8">
        <f t="shared" si="132"/>
        <v>0</v>
      </c>
      <c r="AF130" s="8">
        <f t="shared" si="132"/>
        <v>0</v>
      </c>
      <c r="AG130" s="8">
        <f t="shared" si="132"/>
        <v>0</v>
      </c>
      <c r="AH130" s="8">
        <f t="shared" si="132"/>
        <v>0</v>
      </c>
      <c r="AI130" s="8">
        <f t="shared" si="132"/>
        <v>0</v>
      </c>
      <c r="AJ130" s="8">
        <f t="shared" si="132"/>
        <v>0</v>
      </c>
      <c r="AK130" s="8">
        <f t="shared" si="132"/>
        <v>0</v>
      </c>
      <c r="AL130" s="8">
        <f t="shared" si="132"/>
        <v>0</v>
      </c>
      <c r="AM130" s="10">
        <f t="shared" si="4"/>
        <v>0</v>
      </c>
      <c r="AN130" s="10">
        <f t="shared" si="5"/>
        <v>3688.487</v>
      </c>
      <c r="AO130" s="10">
        <f t="shared" si="6"/>
        <v>3688.487</v>
      </c>
    </row>
    <row r="131">
      <c r="A131" s="5" t="s">
        <v>28</v>
      </c>
      <c r="B131" s="5" t="s">
        <v>207</v>
      </c>
      <c r="C131" s="5" t="s">
        <v>188</v>
      </c>
      <c r="D131" s="112">
        <v>1.0328931229372316</v>
      </c>
      <c r="E131" s="7">
        <v>0.0</v>
      </c>
      <c r="F131" s="7">
        <v>3637.938</v>
      </c>
      <c r="G131" s="10">
        <f t="shared" si="2"/>
        <v>0</v>
      </c>
      <c r="H131" s="8">
        <f t="shared" ref="H131:AL131" si="133">G131*0.92</f>
        <v>0</v>
      </c>
      <c r="I131" s="8">
        <f t="shared" si="133"/>
        <v>0</v>
      </c>
      <c r="J131" s="8">
        <f t="shared" si="133"/>
        <v>0</v>
      </c>
      <c r="K131" s="8">
        <f t="shared" si="133"/>
        <v>0</v>
      </c>
      <c r="L131" s="8">
        <f t="shared" si="133"/>
        <v>0</v>
      </c>
      <c r="M131" s="8">
        <f t="shared" si="133"/>
        <v>0</v>
      </c>
      <c r="N131" s="8">
        <f t="shared" si="133"/>
        <v>0</v>
      </c>
      <c r="O131" s="8">
        <f t="shared" si="133"/>
        <v>0</v>
      </c>
      <c r="P131" s="8">
        <f t="shared" si="133"/>
        <v>0</v>
      </c>
      <c r="Q131" s="8">
        <f t="shared" si="133"/>
        <v>0</v>
      </c>
      <c r="R131" s="8">
        <f t="shared" si="133"/>
        <v>0</v>
      </c>
      <c r="S131" s="8">
        <f t="shared" si="133"/>
        <v>0</v>
      </c>
      <c r="T131" s="8">
        <f t="shared" si="133"/>
        <v>0</v>
      </c>
      <c r="U131" s="8">
        <f t="shared" si="133"/>
        <v>0</v>
      </c>
      <c r="V131" s="8">
        <f t="shared" si="133"/>
        <v>0</v>
      </c>
      <c r="W131" s="8">
        <f t="shared" si="133"/>
        <v>0</v>
      </c>
      <c r="X131" s="8">
        <f t="shared" si="133"/>
        <v>0</v>
      </c>
      <c r="Y131" s="8">
        <f t="shared" si="133"/>
        <v>0</v>
      </c>
      <c r="Z131" s="8">
        <f t="shared" si="133"/>
        <v>0</v>
      </c>
      <c r="AA131" s="8">
        <f t="shared" si="133"/>
        <v>0</v>
      </c>
      <c r="AB131" s="8">
        <f t="shared" si="133"/>
        <v>0</v>
      </c>
      <c r="AC131" s="8">
        <f t="shared" si="133"/>
        <v>0</v>
      </c>
      <c r="AD131" s="8">
        <f t="shared" si="133"/>
        <v>0</v>
      </c>
      <c r="AE131" s="8">
        <f t="shared" si="133"/>
        <v>0</v>
      </c>
      <c r="AF131" s="8">
        <f t="shared" si="133"/>
        <v>0</v>
      </c>
      <c r="AG131" s="8">
        <f t="shared" si="133"/>
        <v>0</v>
      </c>
      <c r="AH131" s="8">
        <f t="shared" si="133"/>
        <v>0</v>
      </c>
      <c r="AI131" s="8">
        <f t="shared" si="133"/>
        <v>0</v>
      </c>
      <c r="AJ131" s="8">
        <f t="shared" si="133"/>
        <v>0</v>
      </c>
      <c r="AK131" s="8">
        <f t="shared" si="133"/>
        <v>0</v>
      </c>
      <c r="AL131" s="8">
        <f t="shared" si="133"/>
        <v>0</v>
      </c>
      <c r="AM131" s="10">
        <f t="shared" si="4"/>
        <v>0</v>
      </c>
      <c r="AN131" s="10">
        <f t="shared" si="5"/>
        <v>3637.938</v>
      </c>
      <c r="AO131" s="10">
        <f t="shared" si="6"/>
        <v>3637.938</v>
      </c>
    </row>
    <row r="132">
      <c r="A132" s="5" t="s">
        <v>28</v>
      </c>
      <c r="B132" s="5" t="s">
        <v>135</v>
      </c>
      <c r="C132" s="5" t="s">
        <v>134</v>
      </c>
      <c r="D132" s="112">
        <v>1.0227243558541261</v>
      </c>
      <c r="E132" s="7">
        <v>0.0</v>
      </c>
      <c r="F132" s="7">
        <v>3610.077</v>
      </c>
      <c r="G132" s="10">
        <f t="shared" si="2"/>
        <v>0</v>
      </c>
      <c r="H132" s="8">
        <f t="shared" ref="H132:AL132" si="134">G132*0.92</f>
        <v>0</v>
      </c>
      <c r="I132" s="8">
        <f t="shared" si="134"/>
        <v>0</v>
      </c>
      <c r="J132" s="8">
        <f t="shared" si="134"/>
        <v>0</v>
      </c>
      <c r="K132" s="8">
        <f t="shared" si="134"/>
        <v>0</v>
      </c>
      <c r="L132" s="8">
        <f t="shared" si="134"/>
        <v>0</v>
      </c>
      <c r="M132" s="8">
        <f t="shared" si="134"/>
        <v>0</v>
      </c>
      <c r="N132" s="8">
        <f t="shared" si="134"/>
        <v>0</v>
      </c>
      <c r="O132" s="8">
        <f t="shared" si="134"/>
        <v>0</v>
      </c>
      <c r="P132" s="8">
        <f t="shared" si="134"/>
        <v>0</v>
      </c>
      <c r="Q132" s="8">
        <f t="shared" si="134"/>
        <v>0</v>
      </c>
      <c r="R132" s="8">
        <f t="shared" si="134"/>
        <v>0</v>
      </c>
      <c r="S132" s="8">
        <f t="shared" si="134"/>
        <v>0</v>
      </c>
      <c r="T132" s="8">
        <f t="shared" si="134"/>
        <v>0</v>
      </c>
      <c r="U132" s="8">
        <f t="shared" si="134"/>
        <v>0</v>
      </c>
      <c r="V132" s="8">
        <f t="shared" si="134"/>
        <v>0</v>
      </c>
      <c r="W132" s="8">
        <f t="shared" si="134"/>
        <v>0</v>
      </c>
      <c r="X132" s="8">
        <f t="shared" si="134"/>
        <v>0</v>
      </c>
      <c r="Y132" s="8">
        <f t="shared" si="134"/>
        <v>0</v>
      </c>
      <c r="Z132" s="8">
        <f t="shared" si="134"/>
        <v>0</v>
      </c>
      <c r="AA132" s="8">
        <f t="shared" si="134"/>
        <v>0</v>
      </c>
      <c r="AB132" s="8">
        <f t="shared" si="134"/>
        <v>0</v>
      </c>
      <c r="AC132" s="8">
        <f t="shared" si="134"/>
        <v>0</v>
      </c>
      <c r="AD132" s="8">
        <f t="shared" si="134"/>
        <v>0</v>
      </c>
      <c r="AE132" s="8">
        <f t="shared" si="134"/>
        <v>0</v>
      </c>
      <c r="AF132" s="8">
        <f t="shared" si="134"/>
        <v>0</v>
      </c>
      <c r="AG132" s="8">
        <f t="shared" si="134"/>
        <v>0</v>
      </c>
      <c r="AH132" s="8">
        <f t="shared" si="134"/>
        <v>0</v>
      </c>
      <c r="AI132" s="8">
        <f t="shared" si="134"/>
        <v>0</v>
      </c>
      <c r="AJ132" s="8">
        <f t="shared" si="134"/>
        <v>0</v>
      </c>
      <c r="AK132" s="8">
        <f t="shared" si="134"/>
        <v>0</v>
      </c>
      <c r="AL132" s="8">
        <f t="shared" si="134"/>
        <v>0</v>
      </c>
      <c r="AM132" s="10">
        <f t="shared" si="4"/>
        <v>0</v>
      </c>
      <c r="AN132" s="10">
        <f t="shared" si="5"/>
        <v>3610.077</v>
      </c>
      <c r="AO132" s="10">
        <f t="shared" si="6"/>
        <v>3610.077</v>
      </c>
    </row>
    <row r="133">
      <c r="A133" s="5"/>
      <c r="B133" s="5" t="s">
        <v>107</v>
      </c>
      <c r="C133" s="5" t="s">
        <v>102</v>
      </c>
      <c r="D133" s="112">
        <v>1.433911709079079</v>
      </c>
      <c r="E133" s="7">
        <v>26.98962</v>
      </c>
      <c r="F133" s="7">
        <v>4159.167</v>
      </c>
      <c r="G133" s="10">
        <f t="shared" si="2"/>
        <v>26.98962</v>
      </c>
      <c r="H133" s="8">
        <f t="shared" ref="H133:AL133" si="135">G133*0.92</f>
        <v>24.8304504</v>
      </c>
      <c r="I133" s="8">
        <f t="shared" si="135"/>
        <v>22.84401437</v>
      </c>
      <c r="J133" s="8">
        <f t="shared" si="135"/>
        <v>21.01649322</v>
      </c>
      <c r="K133" s="8">
        <f t="shared" si="135"/>
        <v>19.33517376</v>
      </c>
      <c r="L133" s="8">
        <f t="shared" si="135"/>
        <v>17.78835986</v>
      </c>
      <c r="M133" s="8">
        <f t="shared" si="135"/>
        <v>16.36529107</v>
      </c>
      <c r="N133" s="8">
        <f t="shared" si="135"/>
        <v>15.05606779</v>
      </c>
      <c r="O133" s="8">
        <f t="shared" si="135"/>
        <v>13.85158236</v>
      </c>
      <c r="P133" s="8">
        <f t="shared" si="135"/>
        <v>12.74345577</v>
      </c>
      <c r="Q133" s="8">
        <f t="shared" si="135"/>
        <v>11.72397931</v>
      </c>
      <c r="R133" s="8">
        <f t="shared" si="135"/>
        <v>10.78606097</v>
      </c>
      <c r="S133" s="8">
        <f t="shared" si="135"/>
        <v>9.92317609</v>
      </c>
      <c r="T133" s="8">
        <f t="shared" si="135"/>
        <v>9.129322002</v>
      </c>
      <c r="U133" s="8">
        <f t="shared" si="135"/>
        <v>8.398976242</v>
      </c>
      <c r="V133" s="8">
        <f t="shared" si="135"/>
        <v>7.727058143</v>
      </c>
      <c r="W133" s="8">
        <f t="shared" si="135"/>
        <v>7.108893491</v>
      </c>
      <c r="X133" s="8">
        <f t="shared" si="135"/>
        <v>6.540182012</v>
      </c>
      <c r="Y133" s="8">
        <f t="shared" si="135"/>
        <v>6.016967451</v>
      </c>
      <c r="Z133" s="8">
        <f t="shared" si="135"/>
        <v>5.535610055</v>
      </c>
      <c r="AA133" s="8">
        <f t="shared" si="135"/>
        <v>5.092761251</v>
      </c>
      <c r="AB133" s="8">
        <f t="shared" si="135"/>
        <v>4.685340351</v>
      </c>
      <c r="AC133" s="8">
        <f t="shared" si="135"/>
        <v>4.310513123</v>
      </c>
      <c r="AD133" s="8">
        <f t="shared" si="135"/>
        <v>3.965672073</v>
      </c>
      <c r="AE133" s="8">
        <f t="shared" si="135"/>
        <v>3.648418307</v>
      </c>
      <c r="AF133" s="8">
        <f t="shared" si="135"/>
        <v>3.356544842</v>
      </c>
      <c r="AG133" s="8">
        <f t="shared" si="135"/>
        <v>3.088021255</v>
      </c>
      <c r="AH133" s="8">
        <f t="shared" si="135"/>
        <v>2.840979555</v>
      </c>
      <c r="AI133" s="8">
        <f t="shared" si="135"/>
        <v>2.61370119</v>
      </c>
      <c r="AJ133" s="8">
        <f t="shared" si="135"/>
        <v>2.404605095</v>
      </c>
      <c r="AK133" s="8">
        <f t="shared" si="135"/>
        <v>2.212236687</v>
      </c>
      <c r="AL133" s="8">
        <f t="shared" si="135"/>
        <v>2.035257752</v>
      </c>
      <c r="AM133" s="10">
        <f t="shared" si="4"/>
        <v>313.9647858</v>
      </c>
      <c r="AN133" s="10">
        <f t="shared" si="5"/>
        <v>4159.167</v>
      </c>
      <c r="AO133" s="10">
        <f t="shared" si="6"/>
        <v>3845.202214</v>
      </c>
    </row>
    <row r="134">
      <c r="A134" s="5" t="s">
        <v>28</v>
      </c>
      <c r="B134" s="5" t="s">
        <v>136</v>
      </c>
      <c r="C134" s="5" t="s">
        <v>134</v>
      </c>
      <c r="D134" s="112">
        <v>1.0066545972020167</v>
      </c>
      <c r="E134" s="7">
        <v>0.0</v>
      </c>
      <c r="F134" s="7">
        <v>3590.482</v>
      </c>
      <c r="G134" s="10">
        <f t="shared" si="2"/>
        <v>0</v>
      </c>
      <c r="H134" s="8">
        <f t="shared" ref="H134:AL134" si="136">G134*0.92</f>
        <v>0</v>
      </c>
      <c r="I134" s="8">
        <f t="shared" si="136"/>
        <v>0</v>
      </c>
      <c r="J134" s="8">
        <f t="shared" si="136"/>
        <v>0</v>
      </c>
      <c r="K134" s="8">
        <f t="shared" si="136"/>
        <v>0</v>
      </c>
      <c r="L134" s="8">
        <f t="shared" si="136"/>
        <v>0</v>
      </c>
      <c r="M134" s="8">
        <f t="shared" si="136"/>
        <v>0</v>
      </c>
      <c r="N134" s="8">
        <f t="shared" si="136"/>
        <v>0</v>
      </c>
      <c r="O134" s="8">
        <f t="shared" si="136"/>
        <v>0</v>
      </c>
      <c r="P134" s="8">
        <f t="shared" si="136"/>
        <v>0</v>
      </c>
      <c r="Q134" s="8">
        <f t="shared" si="136"/>
        <v>0</v>
      </c>
      <c r="R134" s="8">
        <f t="shared" si="136"/>
        <v>0</v>
      </c>
      <c r="S134" s="8">
        <f t="shared" si="136"/>
        <v>0</v>
      </c>
      <c r="T134" s="8">
        <f t="shared" si="136"/>
        <v>0</v>
      </c>
      <c r="U134" s="8">
        <f t="shared" si="136"/>
        <v>0</v>
      </c>
      <c r="V134" s="8">
        <f t="shared" si="136"/>
        <v>0</v>
      </c>
      <c r="W134" s="8">
        <f t="shared" si="136"/>
        <v>0</v>
      </c>
      <c r="X134" s="8">
        <f t="shared" si="136"/>
        <v>0</v>
      </c>
      <c r="Y134" s="8">
        <f t="shared" si="136"/>
        <v>0</v>
      </c>
      <c r="Z134" s="8">
        <f t="shared" si="136"/>
        <v>0</v>
      </c>
      <c r="AA134" s="8">
        <f t="shared" si="136"/>
        <v>0</v>
      </c>
      <c r="AB134" s="8">
        <f t="shared" si="136"/>
        <v>0</v>
      </c>
      <c r="AC134" s="8">
        <f t="shared" si="136"/>
        <v>0</v>
      </c>
      <c r="AD134" s="8">
        <f t="shared" si="136"/>
        <v>0</v>
      </c>
      <c r="AE134" s="8">
        <f t="shared" si="136"/>
        <v>0</v>
      </c>
      <c r="AF134" s="8">
        <f t="shared" si="136"/>
        <v>0</v>
      </c>
      <c r="AG134" s="8">
        <f t="shared" si="136"/>
        <v>0</v>
      </c>
      <c r="AH134" s="8">
        <f t="shared" si="136"/>
        <v>0</v>
      </c>
      <c r="AI134" s="8">
        <f t="shared" si="136"/>
        <v>0</v>
      </c>
      <c r="AJ134" s="8">
        <f t="shared" si="136"/>
        <v>0</v>
      </c>
      <c r="AK134" s="8">
        <f t="shared" si="136"/>
        <v>0</v>
      </c>
      <c r="AL134" s="8">
        <f t="shared" si="136"/>
        <v>0</v>
      </c>
      <c r="AM134" s="10">
        <f t="shared" si="4"/>
        <v>0</v>
      </c>
      <c r="AN134" s="10">
        <f t="shared" si="5"/>
        <v>3590.482</v>
      </c>
      <c r="AO134" s="10">
        <f t="shared" si="6"/>
        <v>3590.482</v>
      </c>
    </row>
    <row r="135">
      <c r="A135" s="5"/>
      <c r="B135" s="5" t="s">
        <v>201</v>
      </c>
      <c r="C135" s="5" t="s">
        <v>188</v>
      </c>
      <c r="D135" s="112">
        <v>2.088574938528698</v>
      </c>
      <c r="E135" s="7">
        <v>125.6097</v>
      </c>
      <c r="F135" s="7">
        <v>6094.682</v>
      </c>
      <c r="G135" s="10">
        <f t="shared" si="2"/>
        <v>125.6097</v>
      </c>
      <c r="H135" s="8">
        <f t="shared" ref="H135:AL135" si="137">G135*0.92</f>
        <v>115.560924</v>
      </c>
      <c r="I135" s="8">
        <f t="shared" si="137"/>
        <v>106.3160501</v>
      </c>
      <c r="J135" s="8">
        <f t="shared" si="137"/>
        <v>97.81076607</v>
      </c>
      <c r="K135" s="8">
        <f t="shared" si="137"/>
        <v>89.98590479</v>
      </c>
      <c r="L135" s="8">
        <f t="shared" si="137"/>
        <v>82.7870324</v>
      </c>
      <c r="M135" s="8">
        <f t="shared" si="137"/>
        <v>76.16406981</v>
      </c>
      <c r="N135" s="8">
        <f t="shared" si="137"/>
        <v>70.07094423</v>
      </c>
      <c r="O135" s="8">
        <f t="shared" si="137"/>
        <v>64.46526869</v>
      </c>
      <c r="P135" s="8">
        <f t="shared" si="137"/>
        <v>59.30804719</v>
      </c>
      <c r="Q135" s="8">
        <f t="shared" si="137"/>
        <v>54.56340342</v>
      </c>
      <c r="R135" s="8">
        <f t="shared" si="137"/>
        <v>50.19833115</v>
      </c>
      <c r="S135" s="8">
        <f t="shared" si="137"/>
        <v>46.18246465</v>
      </c>
      <c r="T135" s="8">
        <f t="shared" si="137"/>
        <v>42.48786748</v>
      </c>
      <c r="U135" s="8">
        <f t="shared" si="137"/>
        <v>39.08883808</v>
      </c>
      <c r="V135" s="8">
        <f t="shared" si="137"/>
        <v>35.96173104</v>
      </c>
      <c r="W135" s="8">
        <f t="shared" si="137"/>
        <v>33.08479255</v>
      </c>
      <c r="X135" s="8">
        <f t="shared" si="137"/>
        <v>30.43800915</v>
      </c>
      <c r="Y135" s="8">
        <f t="shared" si="137"/>
        <v>28.00296842</v>
      </c>
      <c r="Z135" s="8">
        <f t="shared" si="137"/>
        <v>25.76273094</v>
      </c>
      <c r="AA135" s="8">
        <f t="shared" si="137"/>
        <v>23.70171247</v>
      </c>
      <c r="AB135" s="8">
        <f t="shared" si="137"/>
        <v>21.80557547</v>
      </c>
      <c r="AC135" s="8">
        <f t="shared" si="137"/>
        <v>20.06112943</v>
      </c>
      <c r="AD135" s="8">
        <f t="shared" si="137"/>
        <v>18.45623908</v>
      </c>
      <c r="AE135" s="8">
        <f t="shared" si="137"/>
        <v>16.97973995</v>
      </c>
      <c r="AF135" s="8">
        <f t="shared" si="137"/>
        <v>15.62136076</v>
      </c>
      <c r="AG135" s="8">
        <f t="shared" si="137"/>
        <v>14.3716519</v>
      </c>
      <c r="AH135" s="8">
        <f t="shared" si="137"/>
        <v>13.22191974</v>
      </c>
      <c r="AI135" s="8">
        <f t="shared" si="137"/>
        <v>12.16416616</v>
      </c>
      <c r="AJ135" s="8">
        <f t="shared" si="137"/>
        <v>11.19103287</v>
      </c>
      <c r="AK135" s="8">
        <f t="shared" si="137"/>
        <v>10.29575024</v>
      </c>
      <c r="AL135" s="8">
        <f t="shared" si="137"/>
        <v>9.472090222</v>
      </c>
      <c r="AM135" s="10">
        <f t="shared" si="4"/>
        <v>1461.192212</v>
      </c>
      <c r="AN135" s="10">
        <f t="shared" si="5"/>
        <v>6094.682</v>
      </c>
      <c r="AO135" s="10">
        <f t="shared" si="6"/>
        <v>4633.489788</v>
      </c>
    </row>
    <row r="136">
      <c r="A136" s="5"/>
      <c r="B136" s="5" t="s">
        <v>47</v>
      </c>
      <c r="C136" s="5" t="s">
        <v>38</v>
      </c>
      <c r="D136" s="112">
        <v>1.2870240552</v>
      </c>
      <c r="E136" s="7">
        <v>13.11519</v>
      </c>
      <c r="F136" s="7">
        <v>3757.69</v>
      </c>
      <c r="G136" s="10">
        <f t="shared" si="2"/>
        <v>13.11519</v>
      </c>
      <c r="H136" s="8">
        <f t="shared" ref="H136:AL136" si="138">G136*0.92</f>
        <v>12.0659748</v>
      </c>
      <c r="I136" s="8">
        <f t="shared" si="138"/>
        <v>11.10069682</v>
      </c>
      <c r="J136" s="8">
        <f t="shared" si="138"/>
        <v>10.21264107</v>
      </c>
      <c r="K136" s="8">
        <f t="shared" si="138"/>
        <v>9.395629785</v>
      </c>
      <c r="L136" s="8">
        <f t="shared" si="138"/>
        <v>8.643979402</v>
      </c>
      <c r="M136" s="8">
        <f t="shared" si="138"/>
        <v>7.95246105</v>
      </c>
      <c r="N136" s="8">
        <f t="shared" si="138"/>
        <v>7.316264166</v>
      </c>
      <c r="O136" s="8">
        <f t="shared" si="138"/>
        <v>6.730963033</v>
      </c>
      <c r="P136" s="8">
        <f t="shared" si="138"/>
        <v>6.19248599</v>
      </c>
      <c r="Q136" s="8">
        <f t="shared" si="138"/>
        <v>5.697087111</v>
      </c>
      <c r="R136" s="8">
        <f t="shared" si="138"/>
        <v>5.241320142</v>
      </c>
      <c r="S136" s="8">
        <f t="shared" si="138"/>
        <v>4.822014531</v>
      </c>
      <c r="T136" s="8">
        <f t="shared" si="138"/>
        <v>4.436253368</v>
      </c>
      <c r="U136" s="8">
        <f t="shared" si="138"/>
        <v>4.081353099</v>
      </c>
      <c r="V136" s="8">
        <f t="shared" si="138"/>
        <v>3.754844851</v>
      </c>
      <c r="W136" s="8">
        <f t="shared" si="138"/>
        <v>3.454457263</v>
      </c>
      <c r="X136" s="8">
        <f t="shared" si="138"/>
        <v>3.178100682</v>
      </c>
      <c r="Y136" s="8">
        <f t="shared" si="138"/>
        <v>2.923852627</v>
      </c>
      <c r="Z136" s="8">
        <f t="shared" si="138"/>
        <v>2.689944417</v>
      </c>
      <c r="AA136" s="8">
        <f t="shared" si="138"/>
        <v>2.474748864</v>
      </c>
      <c r="AB136" s="8">
        <f t="shared" si="138"/>
        <v>2.276768955</v>
      </c>
      <c r="AC136" s="8">
        <f t="shared" si="138"/>
        <v>2.094627438</v>
      </c>
      <c r="AD136" s="8">
        <f t="shared" si="138"/>
        <v>1.927057243</v>
      </c>
      <c r="AE136" s="8">
        <f t="shared" si="138"/>
        <v>1.772892664</v>
      </c>
      <c r="AF136" s="8">
        <f t="shared" si="138"/>
        <v>1.631061251</v>
      </c>
      <c r="AG136" s="8">
        <f t="shared" si="138"/>
        <v>1.500576351</v>
      </c>
      <c r="AH136" s="8">
        <f t="shared" si="138"/>
        <v>1.380530243</v>
      </c>
      <c r="AI136" s="8">
        <f t="shared" si="138"/>
        <v>1.270087823</v>
      </c>
      <c r="AJ136" s="8">
        <f t="shared" si="138"/>
        <v>1.168480797</v>
      </c>
      <c r="AK136" s="8">
        <f t="shared" si="138"/>
        <v>1.075002333</v>
      </c>
      <c r="AL136" s="8">
        <f t="shared" si="138"/>
        <v>0.9890021468</v>
      </c>
      <c r="AM136" s="10">
        <f t="shared" si="4"/>
        <v>152.5663503</v>
      </c>
      <c r="AN136" s="10">
        <f t="shared" si="5"/>
        <v>3757.69</v>
      </c>
      <c r="AO136" s="10">
        <f t="shared" si="6"/>
        <v>3605.12365</v>
      </c>
    </row>
    <row r="137">
      <c r="A137" s="5"/>
      <c r="B137" s="5" t="s">
        <v>23</v>
      </c>
      <c r="C137" s="5" t="s">
        <v>19</v>
      </c>
      <c r="D137" s="112">
        <v>1.9392527325600002</v>
      </c>
      <c r="E137" s="7">
        <v>96.20267</v>
      </c>
      <c r="F137" s="7">
        <v>5468.229</v>
      </c>
      <c r="G137" s="10">
        <f t="shared" si="2"/>
        <v>96.20267</v>
      </c>
      <c r="H137" s="8">
        <f t="shared" ref="H137:AL137" si="139">G137*0.92</f>
        <v>88.5064564</v>
      </c>
      <c r="I137" s="8">
        <f t="shared" si="139"/>
        <v>81.42593989</v>
      </c>
      <c r="J137" s="8">
        <f t="shared" si="139"/>
        <v>74.9118647</v>
      </c>
      <c r="K137" s="8">
        <f t="shared" si="139"/>
        <v>68.91891552</v>
      </c>
      <c r="L137" s="8">
        <f t="shared" si="139"/>
        <v>63.40540228</v>
      </c>
      <c r="M137" s="8">
        <f t="shared" si="139"/>
        <v>58.3329701</v>
      </c>
      <c r="N137" s="8">
        <f t="shared" si="139"/>
        <v>53.66633249</v>
      </c>
      <c r="O137" s="8">
        <f t="shared" si="139"/>
        <v>49.37302589</v>
      </c>
      <c r="P137" s="8">
        <f t="shared" si="139"/>
        <v>45.42318382</v>
      </c>
      <c r="Q137" s="8">
        <f t="shared" si="139"/>
        <v>41.78932911</v>
      </c>
      <c r="R137" s="8">
        <f t="shared" si="139"/>
        <v>38.44618278</v>
      </c>
      <c r="S137" s="8">
        <f t="shared" si="139"/>
        <v>35.37048816</v>
      </c>
      <c r="T137" s="8">
        <f t="shared" si="139"/>
        <v>32.54084911</v>
      </c>
      <c r="U137" s="8">
        <f t="shared" si="139"/>
        <v>29.93758118</v>
      </c>
      <c r="V137" s="8">
        <f t="shared" si="139"/>
        <v>27.54257469</v>
      </c>
      <c r="W137" s="8">
        <f t="shared" si="139"/>
        <v>25.33916871</v>
      </c>
      <c r="X137" s="8">
        <f t="shared" si="139"/>
        <v>23.31203521</v>
      </c>
      <c r="Y137" s="8">
        <f t="shared" si="139"/>
        <v>21.4470724</v>
      </c>
      <c r="Z137" s="8">
        <f t="shared" si="139"/>
        <v>19.73130661</v>
      </c>
      <c r="AA137" s="8">
        <f t="shared" si="139"/>
        <v>18.15280208</v>
      </c>
      <c r="AB137" s="8">
        <f t="shared" si="139"/>
        <v>16.70057791</v>
      </c>
      <c r="AC137" s="8">
        <f t="shared" si="139"/>
        <v>15.36453168</v>
      </c>
      <c r="AD137" s="8">
        <f t="shared" si="139"/>
        <v>14.13536914</v>
      </c>
      <c r="AE137" s="8">
        <f t="shared" si="139"/>
        <v>13.00453961</v>
      </c>
      <c r="AF137" s="8">
        <f t="shared" si="139"/>
        <v>11.96417644</v>
      </c>
      <c r="AG137" s="8">
        <f t="shared" si="139"/>
        <v>11.00704233</v>
      </c>
      <c r="AH137" s="8">
        <f t="shared" si="139"/>
        <v>10.12647894</v>
      </c>
      <c r="AI137" s="8">
        <f t="shared" si="139"/>
        <v>9.316360626</v>
      </c>
      <c r="AJ137" s="8">
        <f t="shared" si="139"/>
        <v>8.571051776</v>
      </c>
      <c r="AK137" s="8">
        <f t="shared" si="139"/>
        <v>7.885367634</v>
      </c>
      <c r="AL137" s="8">
        <f t="shared" si="139"/>
        <v>7.254538223</v>
      </c>
      <c r="AM137" s="10">
        <f t="shared" si="4"/>
        <v>1119.106185</v>
      </c>
      <c r="AN137" s="10">
        <f t="shared" si="5"/>
        <v>5468.229</v>
      </c>
      <c r="AO137" s="10">
        <f t="shared" si="6"/>
        <v>4349.122815</v>
      </c>
    </row>
    <row r="138">
      <c r="A138" s="5" t="s">
        <v>28</v>
      </c>
      <c r="B138" s="5" t="s">
        <v>70</v>
      </c>
      <c r="C138" s="5" t="s">
        <v>242</v>
      </c>
      <c r="D138" s="112">
        <v>1.0905220150267299</v>
      </c>
      <c r="E138" s="7">
        <v>0.0</v>
      </c>
      <c r="F138" s="7">
        <v>3434.204</v>
      </c>
      <c r="G138" s="10">
        <f t="shared" si="2"/>
        <v>0</v>
      </c>
      <c r="H138" s="8">
        <f t="shared" ref="H138:AL138" si="140">G138*0.92</f>
        <v>0</v>
      </c>
      <c r="I138" s="8">
        <f t="shared" si="140"/>
        <v>0</v>
      </c>
      <c r="J138" s="8">
        <f t="shared" si="140"/>
        <v>0</v>
      </c>
      <c r="K138" s="8">
        <f t="shared" si="140"/>
        <v>0</v>
      </c>
      <c r="L138" s="8">
        <f t="shared" si="140"/>
        <v>0</v>
      </c>
      <c r="M138" s="8">
        <f t="shared" si="140"/>
        <v>0</v>
      </c>
      <c r="N138" s="8">
        <f t="shared" si="140"/>
        <v>0</v>
      </c>
      <c r="O138" s="8">
        <f t="shared" si="140"/>
        <v>0</v>
      </c>
      <c r="P138" s="8">
        <f t="shared" si="140"/>
        <v>0</v>
      </c>
      <c r="Q138" s="8">
        <f t="shared" si="140"/>
        <v>0</v>
      </c>
      <c r="R138" s="8">
        <f t="shared" si="140"/>
        <v>0</v>
      </c>
      <c r="S138" s="8">
        <f t="shared" si="140"/>
        <v>0</v>
      </c>
      <c r="T138" s="8">
        <f t="shared" si="140"/>
        <v>0</v>
      </c>
      <c r="U138" s="8">
        <f t="shared" si="140"/>
        <v>0</v>
      </c>
      <c r="V138" s="8">
        <f t="shared" si="140"/>
        <v>0</v>
      </c>
      <c r="W138" s="8">
        <f t="shared" si="140"/>
        <v>0</v>
      </c>
      <c r="X138" s="8">
        <f t="shared" si="140"/>
        <v>0</v>
      </c>
      <c r="Y138" s="8">
        <f t="shared" si="140"/>
        <v>0</v>
      </c>
      <c r="Z138" s="8">
        <f t="shared" si="140"/>
        <v>0</v>
      </c>
      <c r="AA138" s="8">
        <f t="shared" si="140"/>
        <v>0</v>
      </c>
      <c r="AB138" s="8">
        <f t="shared" si="140"/>
        <v>0</v>
      </c>
      <c r="AC138" s="8">
        <f t="shared" si="140"/>
        <v>0</v>
      </c>
      <c r="AD138" s="8">
        <f t="shared" si="140"/>
        <v>0</v>
      </c>
      <c r="AE138" s="8">
        <f t="shared" si="140"/>
        <v>0</v>
      </c>
      <c r="AF138" s="8">
        <f t="shared" si="140"/>
        <v>0</v>
      </c>
      <c r="AG138" s="8">
        <f t="shared" si="140"/>
        <v>0</v>
      </c>
      <c r="AH138" s="8">
        <f t="shared" si="140"/>
        <v>0</v>
      </c>
      <c r="AI138" s="8">
        <f t="shared" si="140"/>
        <v>0</v>
      </c>
      <c r="AJ138" s="8">
        <f t="shared" si="140"/>
        <v>0</v>
      </c>
      <c r="AK138" s="8">
        <f t="shared" si="140"/>
        <v>0</v>
      </c>
      <c r="AL138" s="8">
        <f t="shared" si="140"/>
        <v>0</v>
      </c>
      <c r="AM138" s="10">
        <f t="shared" si="4"/>
        <v>0</v>
      </c>
      <c r="AN138" s="10">
        <f t="shared" si="5"/>
        <v>3434.204</v>
      </c>
      <c r="AO138" s="10">
        <f t="shared" si="6"/>
        <v>3434.204</v>
      </c>
    </row>
    <row r="139">
      <c r="A139" s="5"/>
      <c r="B139" s="5" t="s">
        <v>98</v>
      </c>
      <c r="C139" s="5" t="s">
        <v>90</v>
      </c>
      <c r="D139" s="112">
        <v>1.2776434311264002</v>
      </c>
      <c r="E139" s="7">
        <v>9.15</v>
      </c>
      <c r="F139" s="7">
        <v>3610.873</v>
      </c>
      <c r="G139" s="10">
        <f t="shared" si="2"/>
        <v>9.15</v>
      </c>
      <c r="H139" s="8">
        <f t="shared" ref="H139:AL139" si="141">G139*0.92</f>
        <v>8.418</v>
      </c>
      <c r="I139" s="8">
        <f t="shared" si="141"/>
        <v>7.74456</v>
      </c>
      <c r="J139" s="8">
        <f t="shared" si="141"/>
        <v>7.1249952</v>
      </c>
      <c r="K139" s="8">
        <f t="shared" si="141"/>
        <v>6.554995584</v>
      </c>
      <c r="L139" s="8">
        <f t="shared" si="141"/>
        <v>6.030595937</v>
      </c>
      <c r="M139" s="8">
        <f t="shared" si="141"/>
        <v>5.548148262</v>
      </c>
      <c r="N139" s="8">
        <f t="shared" si="141"/>
        <v>5.104296401</v>
      </c>
      <c r="O139" s="8">
        <f t="shared" si="141"/>
        <v>4.695952689</v>
      </c>
      <c r="P139" s="8">
        <f t="shared" si="141"/>
        <v>4.320276474</v>
      </c>
      <c r="Q139" s="8">
        <f t="shared" si="141"/>
        <v>3.974654356</v>
      </c>
      <c r="R139" s="8">
        <f t="shared" si="141"/>
        <v>3.656682008</v>
      </c>
      <c r="S139" s="8">
        <f t="shared" si="141"/>
        <v>3.364147447</v>
      </c>
      <c r="T139" s="8">
        <f t="shared" si="141"/>
        <v>3.095015651</v>
      </c>
      <c r="U139" s="8">
        <f t="shared" si="141"/>
        <v>2.847414399</v>
      </c>
      <c r="V139" s="8">
        <f t="shared" si="141"/>
        <v>2.619621247</v>
      </c>
      <c r="W139" s="8">
        <f t="shared" si="141"/>
        <v>2.410051547</v>
      </c>
      <c r="X139" s="8">
        <f t="shared" si="141"/>
        <v>2.217247424</v>
      </c>
      <c r="Y139" s="8">
        <f t="shared" si="141"/>
        <v>2.03986763</v>
      </c>
      <c r="Z139" s="8">
        <f t="shared" si="141"/>
        <v>1.876678219</v>
      </c>
      <c r="AA139" s="8">
        <f t="shared" si="141"/>
        <v>1.726543962</v>
      </c>
      <c r="AB139" s="8">
        <f t="shared" si="141"/>
        <v>1.588420445</v>
      </c>
      <c r="AC139" s="8">
        <f t="shared" si="141"/>
        <v>1.461346809</v>
      </c>
      <c r="AD139" s="8">
        <f t="shared" si="141"/>
        <v>1.344439065</v>
      </c>
      <c r="AE139" s="8">
        <f t="shared" si="141"/>
        <v>1.236883939</v>
      </c>
      <c r="AF139" s="8">
        <f t="shared" si="141"/>
        <v>1.137933224</v>
      </c>
      <c r="AG139" s="8">
        <f t="shared" si="141"/>
        <v>1.046898566</v>
      </c>
      <c r="AH139" s="8">
        <f t="shared" si="141"/>
        <v>0.963146681</v>
      </c>
      <c r="AI139" s="8">
        <f t="shared" si="141"/>
        <v>0.8860949465</v>
      </c>
      <c r="AJ139" s="8">
        <f t="shared" si="141"/>
        <v>0.8152073508</v>
      </c>
      <c r="AK139" s="8">
        <f t="shared" si="141"/>
        <v>0.7499907627</v>
      </c>
      <c r="AL139" s="8">
        <f t="shared" si="141"/>
        <v>0.6899915017</v>
      </c>
      <c r="AM139" s="10">
        <f t="shared" si="4"/>
        <v>106.4400977</v>
      </c>
      <c r="AN139" s="10">
        <f t="shared" si="5"/>
        <v>3610.873</v>
      </c>
      <c r="AO139" s="10">
        <f t="shared" si="6"/>
        <v>3504.432902</v>
      </c>
    </row>
    <row r="140">
      <c r="A140" s="5"/>
      <c r="B140" s="5" t="s">
        <v>236</v>
      </c>
      <c r="C140" s="5" t="s">
        <v>220</v>
      </c>
      <c r="D140" s="112">
        <v>1.3928280650692542</v>
      </c>
      <c r="E140" s="7">
        <v>60.28454</v>
      </c>
      <c r="F140" s="7">
        <v>4664.768</v>
      </c>
      <c r="G140" s="10">
        <f t="shared" si="2"/>
        <v>60.28454</v>
      </c>
      <c r="H140" s="8">
        <f t="shared" ref="H140:AL140" si="142">G140*0.92</f>
        <v>55.4617768</v>
      </c>
      <c r="I140" s="8">
        <f t="shared" si="142"/>
        <v>51.02483466</v>
      </c>
      <c r="J140" s="8">
        <f t="shared" si="142"/>
        <v>46.94284788</v>
      </c>
      <c r="K140" s="8">
        <f t="shared" si="142"/>
        <v>43.18742005</v>
      </c>
      <c r="L140" s="8">
        <f t="shared" si="142"/>
        <v>39.73242645</v>
      </c>
      <c r="M140" s="8">
        <f t="shared" si="142"/>
        <v>36.55383233</v>
      </c>
      <c r="N140" s="8">
        <f t="shared" si="142"/>
        <v>33.62952575</v>
      </c>
      <c r="O140" s="8">
        <f t="shared" si="142"/>
        <v>30.93916369</v>
      </c>
      <c r="P140" s="8">
        <f t="shared" si="142"/>
        <v>28.46403059</v>
      </c>
      <c r="Q140" s="8">
        <f t="shared" si="142"/>
        <v>26.18690814</v>
      </c>
      <c r="R140" s="8">
        <f t="shared" si="142"/>
        <v>24.09195549</v>
      </c>
      <c r="S140" s="8">
        <f t="shared" si="142"/>
        <v>22.16459905</v>
      </c>
      <c r="T140" s="8">
        <f t="shared" si="142"/>
        <v>20.39143113</v>
      </c>
      <c r="U140" s="8">
        <f t="shared" si="142"/>
        <v>18.76011664</v>
      </c>
      <c r="V140" s="8">
        <f t="shared" si="142"/>
        <v>17.25930731</v>
      </c>
      <c r="W140" s="8">
        <f t="shared" si="142"/>
        <v>15.87856272</v>
      </c>
      <c r="X140" s="8">
        <f t="shared" si="142"/>
        <v>14.60827771</v>
      </c>
      <c r="Y140" s="8">
        <f t="shared" si="142"/>
        <v>13.43961549</v>
      </c>
      <c r="Z140" s="8">
        <f t="shared" si="142"/>
        <v>12.36444625</v>
      </c>
      <c r="AA140" s="8">
        <f t="shared" si="142"/>
        <v>11.37529055</v>
      </c>
      <c r="AB140" s="8">
        <f t="shared" si="142"/>
        <v>10.46526731</v>
      </c>
      <c r="AC140" s="8">
        <f t="shared" si="142"/>
        <v>9.628045921</v>
      </c>
      <c r="AD140" s="8">
        <f t="shared" si="142"/>
        <v>8.857802248</v>
      </c>
      <c r="AE140" s="8">
        <f t="shared" si="142"/>
        <v>8.149178068</v>
      </c>
      <c r="AF140" s="8">
        <f t="shared" si="142"/>
        <v>7.497243822</v>
      </c>
      <c r="AG140" s="8">
        <f t="shared" si="142"/>
        <v>6.897464317</v>
      </c>
      <c r="AH140" s="8">
        <f t="shared" si="142"/>
        <v>6.345667171</v>
      </c>
      <c r="AI140" s="8">
        <f t="shared" si="142"/>
        <v>5.838013798</v>
      </c>
      <c r="AJ140" s="8">
        <f t="shared" si="142"/>
        <v>5.370972694</v>
      </c>
      <c r="AK140" s="8">
        <f t="shared" si="142"/>
        <v>4.941294878</v>
      </c>
      <c r="AL140" s="8">
        <f t="shared" si="142"/>
        <v>4.545991288</v>
      </c>
      <c r="AM140" s="10">
        <f t="shared" si="4"/>
        <v>701.2778502</v>
      </c>
      <c r="AN140" s="10">
        <f t="shared" si="5"/>
        <v>4664.768</v>
      </c>
      <c r="AO140" s="10">
        <f t="shared" si="6"/>
        <v>3963.49015</v>
      </c>
    </row>
    <row r="141">
      <c r="A141" s="5" t="s">
        <v>28</v>
      </c>
      <c r="B141" s="5" t="s">
        <v>239</v>
      </c>
      <c r="C141" s="5" t="s">
        <v>220</v>
      </c>
      <c r="D141" s="112">
        <v>1.10620091296</v>
      </c>
      <c r="E141" s="7">
        <v>0.0</v>
      </c>
      <c r="F141" s="7">
        <v>3347.188</v>
      </c>
      <c r="G141" s="10">
        <f t="shared" si="2"/>
        <v>0</v>
      </c>
      <c r="H141" s="8">
        <f t="shared" ref="H141:AL141" si="143">G141*0.92</f>
        <v>0</v>
      </c>
      <c r="I141" s="8">
        <f t="shared" si="143"/>
        <v>0</v>
      </c>
      <c r="J141" s="8">
        <f t="shared" si="143"/>
        <v>0</v>
      </c>
      <c r="K141" s="8">
        <f t="shared" si="143"/>
        <v>0</v>
      </c>
      <c r="L141" s="8">
        <f t="shared" si="143"/>
        <v>0</v>
      </c>
      <c r="M141" s="8">
        <f t="shared" si="143"/>
        <v>0</v>
      </c>
      <c r="N141" s="8">
        <f t="shared" si="143"/>
        <v>0</v>
      </c>
      <c r="O141" s="8">
        <f t="shared" si="143"/>
        <v>0</v>
      </c>
      <c r="P141" s="8">
        <f t="shared" si="143"/>
        <v>0</v>
      </c>
      <c r="Q141" s="8">
        <f t="shared" si="143"/>
        <v>0</v>
      </c>
      <c r="R141" s="8">
        <f t="shared" si="143"/>
        <v>0</v>
      </c>
      <c r="S141" s="8">
        <f t="shared" si="143"/>
        <v>0</v>
      </c>
      <c r="T141" s="8">
        <f t="shared" si="143"/>
        <v>0</v>
      </c>
      <c r="U141" s="8">
        <f t="shared" si="143"/>
        <v>0</v>
      </c>
      <c r="V141" s="8">
        <f t="shared" si="143"/>
        <v>0</v>
      </c>
      <c r="W141" s="8">
        <f t="shared" si="143"/>
        <v>0</v>
      </c>
      <c r="X141" s="8">
        <f t="shared" si="143"/>
        <v>0</v>
      </c>
      <c r="Y141" s="8">
        <f t="shared" si="143"/>
        <v>0</v>
      </c>
      <c r="Z141" s="8">
        <f t="shared" si="143"/>
        <v>0</v>
      </c>
      <c r="AA141" s="8">
        <f t="shared" si="143"/>
        <v>0</v>
      </c>
      <c r="AB141" s="8">
        <f t="shared" si="143"/>
        <v>0</v>
      </c>
      <c r="AC141" s="8">
        <f t="shared" si="143"/>
        <v>0</v>
      </c>
      <c r="AD141" s="8">
        <f t="shared" si="143"/>
        <v>0</v>
      </c>
      <c r="AE141" s="8">
        <f t="shared" si="143"/>
        <v>0</v>
      </c>
      <c r="AF141" s="8">
        <f t="shared" si="143"/>
        <v>0</v>
      </c>
      <c r="AG141" s="8">
        <f t="shared" si="143"/>
        <v>0</v>
      </c>
      <c r="AH141" s="8">
        <f t="shared" si="143"/>
        <v>0</v>
      </c>
      <c r="AI141" s="8">
        <f t="shared" si="143"/>
        <v>0</v>
      </c>
      <c r="AJ141" s="8">
        <f t="shared" si="143"/>
        <v>0</v>
      </c>
      <c r="AK141" s="8">
        <f t="shared" si="143"/>
        <v>0</v>
      </c>
      <c r="AL141" s="8">
        <f t="shared" si="143"/>
        <v>0</v>
      </c>
      <c r="AM141" s="10">
        <f t="shared" si="4"/>
        <v>0</v>
      </c>
      <c r="AN141" s="10">
        <f t="shared" si="5"/>
        <v>3347.188</v>
      </c>
      <c r="AO141" s="10">
        <f t="shared" si="6"/>
        <v>3347.188</v>
      </c>
    </row>
    <row r="142">
      <c r="A142" s="5" t="s">
        <v>28</v>
      </c>
      <c r="B142" s="5" t="s">
        <v>215</v>
      </c>
      <c r="C142" s="5" t="s">
        <v>216</v>
      </c>
      <c r="D142" s="112">
        <v>1.0311981669599999</v>
      </c>
      <c r="E142" s="7">
        <v>0.0</v>
      </c>
      <c r="F142" s="7">
        <v>3263.365</v>
      </c>
      <c r="G142" s="10">
        <f t="shared" si="2"/>
        <v>0</v>
      </c>
      <c r="H142" s="8">
        <f t="shared" ref="H142:AL142" si="144">G142*0.92</f>
        <v>0</v>
      </c>
      <c r="I142" s="8">
        <f t="shared" si="144"/>
        <v>0</v>
      </c>
      <c r="J142" s="8">
        <f t="shared" si="144"/>
        <v>0</v>
      </c>
      <c r="K142" s="8">
        <f t="shared" si="144"/>
        <v>0</v>
      </c>
      <c r="L142" s="8">
        <f t="shared" si="144"/>
        <v>0</v>
      </c>
      <c r="M142" s="8">
        <f t="shared" si="144"/>
        <v>0</v>
      </c>
      <c r="N142" s="8">
        <f t="shared" si="144"/>
        <v>0</v>
      </c>
      <c r="O142" s="8">
        <f t="shared" si="144"/>
        <v>0</v>
      </c>
      <c r="P142" s="8">
        <f t="shared" si="144"/>
        <v>0</v>
      </c>
      <c r="Q142" s="8">
        <f t="shared" si="144"/>
        <v>0</v>
      </c>
      <c r="R142" s="8">
        <f t="shared" si="144"/>
        <v>0</v>
      </c>
      <c r="S142" s="8">
        <f t="shared" si="144"/>
        <v>0</v>
      </c>
      <c r="T142" s="8">
        <f t="shared" si="144"/>
        <v>0</v>
      </c>
      <c r="U142" s="8">
        <f t="shared" si="144"/>
        <v>0</v>
      </c>
      <c r="V142" s="8">
        <f t="shared" si="144"/>
        <v>0</v>
      </c>
      <c r="W142" s="8">
        <f t="shared" si="144"/>
        <v>0</v>
      </c>
      <c r="X142" s="8">
        <f t="shared" si="144"/>
        <v>0</v>
      </c>
      <c r="Y142" s="8">
        <f t="shared" si="144"/>
        <v>0</v>
      </c>
      <c r="Z142" s="8">
        <f t="shared" si="144"/>
        <v>0</v>
      </c>
      <c r="AA142" s="8">
        <f t="shared" si="144"/>
        <v>0</v>
      </c>
      <c r="AB142" s="8">
        <f t="shared" si="144"/>
        <v>0</v>
      </c>
      <c r="AC142" s="8">
        <f t="shared" si="144"/>
        <v>0</v>
      </c>
      <c r="AD142" s="8">
        <f t="shared" si="144"/>
        <v>0</v>
      </c>
      <c r="AE142" s="8">
        <f t="shared" si="144"/>
        <v>0</v>
      </c>
      <c r="AF142" s="8">
        <f t="shared" si="144"/>
        <v>0</v>
      </c>
      <c r="AG142" s="8">
        <f t="shared" si="144"/>
        <v>0</v>
      </c>
      <c r="AH142" s="8">
        <f t="shared" si="144"/>
        <v>0</v>
      </c>
      <c r="AI142" s="8">
        <f t="shared" si="144"/>
        <v>0</v>
      </c>
      <c r="AJ142" s="8">
        <f t="shared" si="144"/>
        <v>0</v>
      </c>
      <c r="AK142" s="8">
        <f t="shared" si="144"/>
        <v>0</v>
      </c>
      <c r="AL142" s="8">
        <f t="shared" si="144"/>
        <v>0</v>
      </c>
      <c r="AM142" s="10">
        <f t="shared" si="4"/>
        <v>0</v>
      </c>
      <c r="AN142" s="10">
        <f t="shared" si="5"/>
        <v>3263.365</v>
      </c>
      <c r="AO142" s="10">
        <f t="shared" si="6"/>
        <v>3263.365</v>
      </c>
    </row>
    <row r="143">
      <c r="A143" s="5" t="s">
        <v>28</v>
      </c>
      <c r="B143" s="5" t="s">
        <v>80</v>
      </c>
      <c r="C143" s="5" t="s">
        <v>81</v>
      </c>
      <c r="D143" s="112">
        <v>1.1144236752480001</v>
      </c>
      <c r="E143" s="7">
        <v>0.0</v>
      </c>
      <c r="F143" s="7">
        <v>3230.238</v>
      </c>
      <c r="G143" s="10">
        <f t="shared" si="2"/>
        <v>0</v>
      </c>
      <c r="H143" s="8">
        <f t="shared" ref="H143:AL143" si="145">G143*0.92</f>
        <v>0</v>
      </c>
      <c r="I143" s="8">
        <f t="shared" si="145"/>
        <v>0</v>
      </c>
      <c r="J143" s="8">
        <f t="shared" si="145"/>
        <v>0</v>
      </c>
      <c r="K143" s="8">
        <f t="shared" si="145"/>
        <v>0</v>
      </c>
      <c r="L143" s="8">
        <f t="shared" si="145"/>
        <v>0</v>
      </c>
      <c r="M143" s="8">
        <f t="shared" si="145"/>
        <v>0</v>
      </c>
      <c r="N143" s="8">
        <f t="shared" si="145"/>
        <v>0</v>
      </c>
      <c r="O143" s="8">
        <f t="shared" si="145"/>
        <v>0</v>
      </c>
      <c r="P143" s="8">
        <f t="shared" si="145"/>
        <v>0</v>
      </c>
      <c r="Q143" s="8">
        <f t="shared" si="145"/>
        <v>0</v>
      </c>
      <c r="R143" s="8">
        <f t="shared" si="145"/>
        <v>0</v>
      </c>
      <c r="S143" s="8">
        <f t="shared" si="145"/>
        <v>0</v>
      </c>
      <c r="T143" s="8">
        <f t="shared" si="145"/>
        <v>0</v>
      </c>
      <c r="U143" s="8">
        <f t="shared" si="145"/>
        <v>0</v>
      </c>
      <c r="V143" s="8">
        <f t="shared" si="145"/>
        <v>0</v>
      </c>
      <c r="W143" s="8">
        <f t="shared" si="145"/>
        <v>0</v>
      </c>
      <c r="X143" s="8">
        <f t="shared" si="145"/>
        <v>0</v>
      </c>
      <c r="Y143" s="8">
        <f t="shared" si="145"/>
        <v>0</v>
      </c>
      <c r="Z143" s="8">
        <f t="shared" si="145"/>
        <v>0</v>
      </c>
      <c r="AA143" s="8">
        <f t="shared" si="145"/>
        <v>0</v>
      </c>
      <c r="AB143" s="8">
        <f t="shared" si="145"/>
        <v>0</v>
      </c>
      <c r="AC143" s="8">
        <f t="shared" si="145"/>
        <v>0</v>
      </c>
      <c r="AD143" s="8">
        <f t="shared" si="145"/>
        <v>0</v>
      </c>
      <c r="AE143" s="8">
        <f t="shared" si="145"/>
        <v>0</v>
      </c>
      <c r="AF143" s="8">
        <f t="shared" si="145"/>
        <v>0</v>
      </c>
      <c r="AG143" s="8">
        <f t="shared" si="145"/>
        <v>0</v>
      </c>
      <c r="AH143" s="8">
        <f t="shared" si="145"/>
        <v>0</v>
      </c>
      <c r="AI143" s="8">
        <f t="shared" si="145"/>
        <v>0</v>
      </c>
      <c r="AJ143" s="8">
        <f t="shared" si="145"/>
        <v>0</v>
      </c>
      <c r="AK143" s="8">
        <f t="shared" si="145"/>
        <v>0</v>
      </c>
      <c r="AL143" s="8">
        <f t="shared" si="145"/>
        <v>0</v>
      </c>
      <c r="AM143" s="10">
        <f t="shared" si="4"/>
        <v>0</v>
      </c>
      <c r="AN143" s="10">
        <f t="shared" si="5"/>
        <v>3230.238</v>
      </c>
      <c r="AO143" s="10">
        <f t="shared" si="6"/>
        <v>3230.238</v>
      </c>
    </row>
    <row r="144">
      <c r="A144" s="5" t="s">
        <v>28</v>
      </c>
      <c r="B144" s="5" t="s">
        <v>240</v>
      </c>
      <c r="C144" s="5" t="s">
        <v>220</v>
      </c>
      <c r="D144" s="112">
        <v>1.06926148888</v>
      </c>
      <c r="E144" s="7">
        <v>0.0</v>
      </c>
      <c r="F144" s="7">
        <v>3227.588</v>
      </c>
      <c r="G144" s="10">
        <f t="shared" si="2"/>
        <v>0</v>
      </c>
      <c r="H144" s="8">
        <f t="shared" ref="H144:AL144" si="146">G144*0.92</f>
        <v>0</v>
      </c>
      <c r="I144" s="8">
        <f t="shared" si="146"/>
        <v>0</v>
      </c>
      <c r="J144" s="8">
        <f t="shared" si="146"/>
        <v>0</v>
      </c>
      <c r="K144" s="8">
        <f t="shared" si="146"/>
        <v>0</v>
      </c>
      <c r="L144" s="8">
        <f t="shared" si="146"/>
        <v>0</v>
      </c>
      <c r="M144" s="8">
        <f t="shared" si="146"/>
        <v>0</v>
      </c>
      <c r="N144" s="8">
        <f t="shared" si="146"/>
        <v>0</v>
      </c>
      <c r="O144" s="8">
        <f t="shared" si="146"/>
        <v>0</v>
      </c>
      <c r="P144" s="8">
        <f t="shared" si="146"/>
        <v>0</v>
      </c>
      <c r="Q144" s="8">
        <f t="shared" si="146"/>
        <v>0</v>
      </c>
      <c r="R144" s="8">
        <f t="shared" si="146"/>
        <v>0</v>
      </c>
      <c r="S144" s="8">
        <f t="shared" si="146"/>
        <v>0</v>
      </c>
      <c r="T144" s="8">
        <f t="shared" si="146"/>
        <v>0</v>
      </c>
      <c r="U144" s="8">
        <f t="shared" si="146"/>
        <v>0</v>
      </c>
      <c r="V144" s="8">
        <f t="shared" si="146"/>
        <v>0</v>
      </c>
      <c r="W144" s="8">
        <f t="shared" si="146"/>
        <v>0</v>
      </c>
      <c r="X144" s="8">
        <f t="shared" si="146"/>
        <v>0</v>
      </c>
      <c r="Y144" s="8">
        <f t="shared" si="146"/>
        <v>0</v>
      </c>
      <c r="Z144" s="8">
        <f t="shared" si="146"/>
        <v>0</v>
      </c>
      <c r="AA144" s="8">
        <f t="shared" si="146"/>
        <v>0</v>
      </c>
      <c r="AB144" s="8">
        <f t="shared" si="146"/>
        <v>0</v>
      </c>
      <c r="AC144" s="8">
        <f t="shared" si="146"/>
        <v>0</v>
      </c>
      <c r="AD144" s="8">
        <f t="shared" si="146"/>
        <v>0</v>
      </c>
      <c r="AE144" s="8">
        <f t="shared" si="146"/>
        <v>0</v>
      </c>
      <c r="AF144" s="8">
        <f t="shared" si="146"/>
        <v>0</v>
      </c>
      <c r="AG144" s="8">
        <f t="shared" si="146"/>
        <v>0</v>
      </c>
      <c r="AH144" s="8">
        <f t="shared" si="146"/>
        <v>0</v>
      </c>
      <c r="AI144" s="8">
        <f t="shared" si="146"/>
        <v>0</v>
      </c>
      <c r="AJ144" s="8">
        <f t="shared" si="146"/>
        <v>0</v>
      </c>
      <c r="AK144" s="8">
        <f t="shared" si="146"/>
        <v>0</v>
      </c>
      <c r="AL144" s="8">
        <f t="shared" si="146"/>
        <v>0</v>
      </c>
      <c r="AM144" s="10">
        <f t="shared" si="4"/>
        <v>0</v>
      </c>
      <c r="AN144" s="10">
        <f t="shared" si="5"/>
        <v>3227.588</v>
      </c>
      <c r="AO144" s="10">
        <f t="shared" si="6"/>
        <v>3227.588</v>
      </c>
    </row>
    <row r="145">
      <c r="A145" s="5"/>
      <c r="B145" s="5" t="s">
        <v>177</v>
      </c>
      <c r="C145" s="5" t="s">
        <v>162</v>
      </c>
      <c r="D145" s="112">
        <v>1.5933132221116892</v>
      </c>
      <c r="E145" s="7">
        <v>119.442</v>
      </c>
      <c r="F145" s="7">
        <v>5618.648</v>
      </c>
      <c r="G145" s="10">
        <f t="shared" si="2"/>
        <v>119.442</v>
      </c>
      <c r="H145" s="8">
        <f t="shared" ref="H145:AL145" si="147">G145*0.92</f>
        <v>109.88664</v>
      </c>
      <c r="I145" s="8">
        <f t="shared" si="147"/>
        <v>101.0957088</v>
      </c>
      <c r="J145" s="8">
        <f t="shared" si="147"/>
        <v>93.0080521</v>
      </c>
      <c r="K145" s="8">
        <f t="shared" si="147"/>
        <v>85.56740793</v>
      </c>
      <c r="L145" s="8">
        <f t="shared" si="147"/>
        <v>78.72201529</v>
      </c>
      <c r="M145" s="8">
        <f t="shared" si="147"/>
        <v>72.42425407</v>
      </c>
      <c r="N145" s="8">
        <f t="shared" si="147"/>
        <v>66.63031374</v>
      </c>
      <c r="O145" s="8">
        <f t="shared" si="147"/>
        <v>61.29988865</v>
      </c>
      <c r="P145" s="8">
        <f t="shared" si="147"/>
        <v>56.39589755</v>
      </c>
      <c r="Q145" s="8">
        <f t="shared" si="147"/>
        <v>51.88422575</v>
      </c>
      <c r="R145" s="8">
        <f t="shared" si="147"/>
        <v>47.73348769</v>
      </c>
      <c r="S145" s="8">
        <f t="shared" si="147"/>
        <v>43.91480867</v>
      </c>
      <c r="T145" s="8">
        <f t="shared" si="147"/>
        <v>40.40162398</v>
      </c>
      <c r="U145" s="8">
        <f t="shared" si="147"/>
        <v>37.16949406</v>
      </c>
      <c r="V145" s="8">
        <f t="shared" si="147"/>
        <v>34.19593454</v>
      </c>
      <c r="W145" s="8">
        <f t="shared" si="147"/>
        <v>31.46025977</v>
      </c>
      <c r="X145" s="8">
        <f t="shared" si="147"/>
        <v>28.94343899</v>
      </c>
      <c r="Y145" s="8">
        <f t="shared" si="147"/>
        <v>26.62796387</v>
      </c>
      <c r="Z145" s="8">
        <f t="shared" si="147"/>
        <v>24.49772676</v>
      </c>
      <c r="AA145" s="8">
        <f t="shared" si="147"/>
        <v>22.53790862</v>
      </c>
      <c r="AB145" s="8">
        <f t="shared" si="147"/>
        <v>20.73487593</v>
      </c>
      <c r="AC145" s="8">
        <f t="shared" si="147"/>
        <v>19.07608586</v>
      </c>
      <c r="AD145" s="8">
        <f t="shared" si="147"/>
        <v>17.54999899</v>
      </c>
      <c r="AE145" s="8">
        <f t="shared" si="147"/>
        <v>16.14599907</v>
      </c>
      <c r="AF145" s="8">
        <f t="shared" si="147"/>
        <v>14.85431914</v>
      </c>
      <c r="AG145" s="8">
        <f t="shared" si="147"/>
        <v>13.66597361</v>
      </c>
      <c r="AH145" s="8">
        <f t="shared" si="147"/>
        <v>12.57269572</v>
      </c>
      <c r="AI145" s="8">
        <f t="shared" si="147"/>
        <v>11.56688007</v>
      </c>
      <c r="AJ145" s="8">
        <f t="shared" si="147"/>
        <v>10.64152966</v>
      </c>
      <c r="AK145" s="8">
        <f t="shared" si="147"/>
        <v>9.790207288</v>
      </c>
      <c r="AL145" s="8">
        <f t="shared" si="147"/>
        <v>9.006990705</v>
      </c>
      <c r="AM145" s="10">
        <f t="shared" si="4"/>
        <v>1389.444607</v>
      </c>
      <c r="AN145" s="10">
        <f t="shared" si="5"/>
        <v>5618.648</v>
      </c>
      <c r="AO145" s="10">
        <f t="shared" si="6"/>
        <v>4229.203393</v>
      </c>
    </row>
    <row r="146">
      <c r="A146" s="5"/>
      <c r="B146" s="5" t="s">
        <v>114</v>
      </c>
      <c r="C146" s="5" t="s">
        <v>102</v>
      </c>
      <c r="D146" s="112">
        <v>1.0427308097560606</v>
      </c>
      <c r="E146" s="7">
        <v>34.66959</v>
      </c>
      <c r="F146" s="7">
        <v>3812.044</v>
      </c>
      <c r="G146" s="10">
        <f t="shared" si="2"/>
        <v>34.66959</v>
      </c>
      <c r="H146" s="8">
        <f t="shared" ref="H146:AL146" si="148">G146*0.92</f>
        <v>31.8960228</v>
      </c>
      <c r="I146" s="8">
        <f t="shared" si="148"/>
        <v>29.34434098</v>
      </c>
      <c r="J146" s="8">
        <f t="shared" si="148"/>
        <v>26.9967937</v>
      </c>
      <c r="K146" s="8">
        <f t="shared" si="148"/>
        <v>24.8370502</v>
      </c>
      <c r="L146" s="8">
        <f t="shared" si="148"/>
        <v>22.85008619</v>
      </c>
      <c r="M146" s="8">
        <f t="shared" si="148"/>
        <v>21.02207929</v>
      </c>
      <c r="N146" s="8">
        <f t="shared" si="148"/>
        <v>19.34031295</v>
      </c>
      <c r="O146" s="8">
        <f t="shared" si="148"/>
        <v>17.79308791</v>
      </c>
      <c r="P146" s="8">
        <f t="shared" si="148"/>
        <v>16.36964088</v>
      </c>
      <c r="Q146" s="8">
        <f t="shared" si="148"/>
        <v>15.06006961</v>
      </c>
      <c r="R146" s="8">
        <f t="shared" si="148"/>
        <v>13.85526404</v>
      </c>
      <c r="S146" s="8">
        <f t="shared" si="148"/>
        <v>12.74684292</v>
      </c>
      <c r="T146" s="8">
        <f t="shared" si="148"/>
        <v>11.72709548</v>
      </c>
      <c r="U146" s="8">
        <f t="shared" si="148"/>
        <v>10.78892784</v>
      </c>
      <c r="V146" s="8">
        <f t="shared" si="148"/>
        <v>9.925813617</v>
      </c>
      <c r="W146" s="8">
        <f t="shared" si="148"/>
        <v>9.131748528</v>
      </c>
      <c r="X146" s="8">
        <f t="shared" si="148"/>
        <v>8.401208646</v>
      </c>
      <c r="Y146" s="8">
        <f t="shared" si="148"/>
        <v>7.729111954</v>
      </c>
      <c r="Z146" s="8">
        <f t="shared" si="148"/>
        <v>7.110782998</v>
      </c>
      <c r="AA146" s="8">
        <f t="shared" si="148"/>
        <v>6.541920358</v>
      </c>
      <c r="AB146" s="8">
        <f t="shared" si="148"/>
        <v>6.018566729</v>
      </c>
      <c r="AC146" s="8">
        <f t="shared" si="148"/>
        <v>5.537081391</v>
      </c>
      <c r="AD146" s="8">
        <f t="shared" si="148"/>
        <v>5.09411488</v>
      </c>
      <c r="AE146" s="8">
        <f t="shared" si="148"/>
        <v>4.686585689</v>
      </c>
      <c r="AF146" s="8">
        <f t="shared" si="148"/>
        <v>4.311658834</v>
      </c>
      <c r="AG146" s="8">
        <f t="shared" si="148"/>
        <v>3.966726127</v>
      </c>
      <c r="AH146" s="8">
        <f t="shared" si="148"/>
        <v>3.649388037</v>
      </c>
      <c r="AI146" s="8">
        <f t="shared" si="148"/>
        <v>3.357436994</v>
      </c>
      <c r="AJ146" s="8">
        <f t="shared" si="148"/>
        <v>3.088842035</v>
      </c>
      <c r="AK146" s="8">
        <f t="shared" si="148"/>
        <v>2.841734672</v>
      </c>
      <c r="AL146" s="8">
        <f t="shared" si="148"/>
        <v>2.614395898</v>
      </c>
      <c r="AM146" s="10">
        <f t="shared" si="4"/>
        <v>403.3043222</v>
      </c>
      <c r="AN146" s="10">
        <f t="shared" si="5"/>
        <v>3812.044</v>
      </c>
      <c r="AO146" s="10">
        <f t="shared" si="6"/>
        <v>3408.739678</v>
      </c>
    </row>
    <row r="147">
      <c r="A147" s="5" t="s">
        <v>28</v>
      </c>
      <c r="B147" s="5" t="s">
        <v>132</v>
      </c>
      <c r="C147" s="5" t="s">
        <v>129</v>
      </c>
      <c r="D147" s="112">
        <v>1.02579831536</v>
      </c>
      <c r="E147" s="7">
        <v>0.0</v>
      </c>
      <c r="F147" s="7">
        <v>3084.322</v>
      </c>
      <c r="G147" s="10">
        <f t="shared" si="2"/>
        <v>0</v>
      </c>
      <c r="H147" s="8">
        <f t="shared" ref="H147:AL147" si="149">G147*0.92</f>
        <v>0</v>
      </c>
      <c r="I147" s="8">
        <f t="shared" si="149"/>
        <v>0</v>
      </c>
      <c r="J147" s="8">
        <f t="shared" si="149"/>
        <v>0</v>
      </c>
      <c r="K147" s="8">
        <f t="shared" si="149"/>
        <v>0</v>
      </c>
      <c r="L147" s="8">
        <f t="shared" si="149"/>
        <v>0</v>
      </c>
      <c r="M147" s="8">
        <f t="shared" si="149"/>
        <v>0</v>
      </c>
      <c r="N147" s="8">
        <f t="shared" si="149"/>
        <v>0</v>
      </c>
      <c r="O147" s="8">
        <f t="shared" si="149"/>
        <v>0</v>
      </c>
      <c r="P147" s="8">
        <f t="shared" si="149"/>
        <v>0</v>
      </c>
      <c r="Q147" s="8">
        <f t="shared" si="149"/>
        <v>0</v>
      </c>
      <c r="R147" s="8">
        <f t="shared" si="149"/>
        <v>0</v>
      </c>
      <c r="S147" s="8">
        <f t="shared" si="149"/>
        <v>0</v>
      </c>
      <c r="T147" s="8">
        <f t="shared" si="149"/>
        <v>0</v>
      </c>
      <c r="U147" s="8">
        <f t="shared" si="149"/>
        <v>0</v>
      </c>
      <c r="V147" s="8">
        <f t="shared" si="149"/>
        <v>0</v>
      </c>
      <c r="W147" s="8">
        <f t="shared" si="149"/>
        <v>0</v>
      </c>
      <c r="X147" s="8">
        <f t="shared" si="149"/>
        <v>0</v>
      </c>
      <c r="Y147" s="8">
        <f t="shared" si="149"/>
        <v>0</v>
      </c>
      <c r="Z147" s="8">
        <f t="shared" si="149"/>
        <v>0</v>
      </c>
      <c r="AA147" s="8">
        <f t="shared" si="149"/>
        <v>0</v>
      </c>
      <c r="AB147" s="8">
        <f t="shared" si="149"/>
        <v>0</v>
      </c>
      <c r="AC147" s="8">
        <f t="shared" si="149"/>
        <v>0</v>
      </c>
      <c r="AD147" s="8">
        <f t="shared" si="149"/>
        <v>0</v>
      </c>
      <c r="AE147" s="8">
        <f t="shared" si="149"/>
        <v>0</v>
      </c>
      <c r="AF147" s="8">
        <f t="shared" si="149"/>
        <v>0</v>
      </c>
      <c r="AG147" s="8">
        <f t="shared" si="149"/>
        <v>0</v>
      </c>
      <c r="AH147" s="8">
        <f t="shared" si="149"/>
        <v>0</v>
      </c>
      <c r="AI147" s="8">
        <f t="shared" si="149"/>
        <v>0</v>
      </c>
      <c r="AJ147" s="8">
        <f t="shared" si="149"/>
        <v>0</v>
      </c>
      <c r="AK147" s="8">
        <f t="shared" si="149"/>
        <v>0</v>
      </c>
      <c r="AL147" s="8">
        <f t="shared" si="149"/>
        <v>0</v>
      </c>
      <c r="AM147" s="10">
        <f t="shared" si="4"/>
        <v>0</v>
      </c>
      <c r="AN147" s="10">
        <f t="shared" si="5"/>
        <v>3084.322</v>
      </c>
      <c r="AO147" s="10">
        <f t="shared" si="6"/>
        <v>3084.322</v>
      </c>
    </row>
    <row r="148">
      <c r="A148" s="5" t="s">
        <v>28</v>
      </c>
      <c r="B148" s="5" t="s">
        <v>69</v>
      </c>
      <c r="C148" s="5" t="s">
        <v>59</v>
      </c>
      <c r="D148" s="112">
        <v>1.04432646968</v>
      </c>
      <c r="E148" s="7">
        <v>0.0</v>
      </c>
      <c r="F148" s="7">
        <v>3062.668</v>
      </c>
      <c r="G148" s="10">
        <f t="shared" si="2"/>
        <v>0</v>
      </c>
      <c r="H148" s="8">
        <f t="shared" ref="H148:AL148" si="150">G148*0.92</f>
        <v>0</v>
      </c>
      <c r="I148" s="8">
        <f t="shared" si="150"/>
        <v>0</v>
      </c>
      <c r="J148" s="8">
        <f t="shared" si="150"/>
        <v>0</v>
      </c>
      <c r="K148" s="8">
        <f t="shared" si="150"/>
        <v>0</v>
      </c>
      <c r="L148" s="8">
        <f t="shared" si="150"/>
        <v>0</v>
      </c>
      <c r="M148" s="8">
        <f t="shared" si="150"/>
        <v>0</v>
      </c>
      <c r="N148" s="8">
        <f t="shared" si="150"/>
        <v>0</v>
      </c>
      <c r="O148" s="8">
        <f t="shared" si="150"/>
        <v>0</v>
      </c>
      <c r="P148" s="8">
        <f t="shared" si="150"/>
        <v>0</v>
      </c>
      <c r="Q148" s="8">
        <f t="shared" si="150"/>
        <v>0</v>
      </c>
      <c r="R148" s="8">
        <f t="shared" si="150"/>
        <v>0</v>
      </c>
      <c r="S148" s="8">
        <f t="shared" si="150"/>
        <v>0</v>
      </c>
      <c r="T148" s="8">
        <f t="shared" si="150"/>
        <v>0</v>
      </c>
      <c r="U148" s="8">
        <f t="shared" si="150"/>
        <v>0</v>
      </c>
      <c r="V148" s="8">
        <f t="shared" si="150"/>
        <v>0</v>
      </c>
      <c r="W148" s="8">
        <f t="shared" si="150"/>
        <v>0</v>
      </c>
      <c r="X148" s="8">
        <f t="shared" si="150"/>
        <v>0</v>
      </c>
      <c r="Y148" s="8">
        <f t="shared" si="150"/>
        <v>0</v>
      </c>
      <c r="Z148" s="8">
        <f t="shared" si="150"/>
        <v>0</v>
      </c>
      <c r="AA148" s="8">
        <f t="shared" si="150"/>
        <v>0</v>
      </c>
      <c r="AB148" s="8">
        <f t="shared" si="150"/>
        <v>0</v>
      </c>
      <c r="AC148" s="8">
        <f t="shared" si="150"/>
        <v>0</v>
      </c>
      <c r="AD148" s="8">
        <f t="shared" si="150"/>
        <v>0</v>
      </c>
      <c r="AE148" s="8">
        <f t="shared" si="150"/>
        <v>0</v>
      </c>
      <c r="AF148" s="8">
        <f t="shared" si="150"/>
        <v>0</v>
      </c>
      <c r="AG148" s="8">
        <f t="shared" si="150"/>
        <v>0</v>
      </c>
      <c r="AH148" s="8">
        <f t="shared" si="150"/>
        <v>0</v>
      </c>
      <c r="AI148" s="8">
        <f t="shared" si="150"/>
        <v>0</v>
      </c>
      <c r="AJ148" s="8">
        <f t="shared" si="150"/>
        <v>0</v>
      </c>
      <c r="AK148" s="8">
        <f t="shared" si="150"/>
        <v>0</v>
      </c>
      <c r="AL148" s="8">
        <f t="shared" si="150"/>
        <v>0</v>
      </c>
      <c r="AM148" s="10">
        <f t="shared" si="4"/>
        <v>0</v>
      </c>
      <c r="AN148" s="10">
        <f t="shared" si="5"/>
        <v>3062.668</v>
      </c>
      <c r="AO148" s="10">
        <f t="shared" si="6"/>
        <v>3062.668</v>
      </c>
    </row>
    <row r="149">
      <c r="A149" s="5"/>
      <c r="B149" s="5" t="s">
        <v>205</v>
      </c>
      <c r="C149" s="5" t="s">
        <v>188</v>
      </c>
      <c r="D149" s="112">
        <v>1.5928277695368342</v>
      </c>
      <c r="E149" s="7">
        <v>98.59572</v>
      </c>
      <c r="F149" s="7">
        <v>5030.586</v>
      </c>
      <c r="G149" s="10">
        <f t="shared" si="2"/>
        <v>98.59572</v>
      </c>
      <c r="H149" s="8">
        <f t="shared" ref="H149:AL149" si="151">G149*0.92</f>
        <v>90.7080624</v>
      </c>
      <c r="I149" s="8">
        <f t="shared" si="151"/>
        <v>83.45141741</v>
      </c>
      <c r="J149" s="8">
        <f t="shared" si="151"/>
        <v>76.77530402</v>
      </c>
      <c r="K149" s="8">
        <f t="shared" si="151"/>
        <v>70.63327969</v>
      </c>
      <c r="L149" s="8">
        <f t="shared" si="151"/>
        <v>64.98261732</v>
      </c>
      <c r="M149" s="8">
        <f t="shared" si="151"/>
        <v>59.78400793</v>
      </c>
      <c r="N149" s="8">
        <f t="shared" si="151"/>
        <v>55.0012873</v>
      </c>
      <c r="O149" s="8">
        <f t="shared" si="151"/>
        <v>50.60118431</v>
      </c>
      <c r="P149" s="8">
        <f t="shared" si="151"/>
        <v>46.55308957</v>
      </c>
      <c r="Q149" s="8">
        <f t="shared" si="151"/>
        <v>42.8288424</v>
      </c>
      <c r="R149" s="8">
        <f t="shared" si="151"/>
        <v>39.40253501</v>
      </c>
      <c r="S149" s="8">
        <f t="shared" si="151"/>
        <v>36.25033221</v>
      </c>
      <c r="T149" s="8">
        <f t="shared" si="151"/>
        <v>33.35030563</v>
      </c>
      <c r="U149" s="8">
        <f t="shared" si="151"/>
        <v>30.68228118</v>
      </c>
      <c r="V149" s="8">
        <f t="shared" si="151"/>
        <v>28.22769869</v>
      </c>
      <c r="W149" s="8">
        <f t="shared" si="151"/>
        <v>25.96948279</v>
      </c>
      <c r="X149" s="8">
        <f t="shared" si="151"/>
        <v>23.89192417</v>
      </c>
      <c r="Y149" s="8">
        <f t="shared" si="151"/>
        <v>21.98057024</v>
      </c>
      <c r="Z149" s="8">
        <f t="shared" si="151"/>
        <v>20.22212462</v>
      </c>
      <c r="AA149" s="8">
        <f t="shared" si="151"/>
        <v>18.60435465</v>
      </c>
      <c r="AB149" s="8">
        <f t="shared" si="151"/>
        <v>17.11600628</v>
      </c>
      <c r="AC149" s="8">
        <f t="shared" si="151"/>
        <v>15.74672577</v>
      </c>
      <c r="AD149" s="8">
        <f t="shared" si="151"/>
        <v>14.48698771</v>
      </c>
      <c r="AE149" s="8">
        <f t="shared" si="151"/>
        <v>13.3280287</v>
      </c>
      <c r="AF149" s="8">
        <f t="shared" si="151"/>
        <v>12.2617864</v>
      </c>
      <c r="AG149" s="8">
        <f t="shared" si="151"/>
        <v>11.28084349</v>
      </c>
      <c r="AH149" s="8">
        <f t="shared" si="151"/>
        <v>10.37837601</v>
      </c>
      <c r="AI149" s="8">
        <f t="shared" si="151"/>
        <v>9.548105928</v>
      </c>
      <c r="AJ149" s="8">
        <f t="shared" si="151"/>
        <v>8.784257454</v>
      </c>
      <c r="AK149" s="8">
        <f t="shared" si="151"/>
        <v>8.081516857</v>
      </c>
      <c r="AL149" s="8">
        <f t="shared" si="151"/>
        <v>7.434995509</v>
      </c>
      <c r="AM149" s="10">
        <f t="shared" si="4"/>
        <v>1146.944052</v>
      </c>
      <c r="AN149" s="10">
        <f t="shared" si="5"/>
        <v>5030.586</v>
      </c>
      <c r="AO149" s="10">
        <f t="shared" si="6"/>
        <v>3883.641948</v>
      </c>
    </row>
    <row r="150">
      <c r="A150" s="5"/>
      <c r="B150" s="5" t="s">
        <v>225</v>
      </c>
      <c r="C150" s="5" t="s">
        <v>220</v>
      </c>
      <c r="D150" s="112">
        <v>5.948592837899685</v>
      </c>
      <c r="E150" s="7">
        <v>736.9303</v>
      </c>
      <c r="F150" s="7">
        <v>18262.54</v>
      </c>
      <c r="G150" s="10">
        <f t="shared" si="2"/>
        <v>736.9303</v>
      </c>
      <c r="H150" s="8">
        <f t="shared" ref="H150:AL150" si="152">G150*0.92</f>
        <v>677.975876</v>
      </c>
      <c r="I150" s="8">
        <f t="shared" si="152"/>
        <v>623.7378059</v>
      </c>
      <c r="J150" s="8">
        <f t="shared" si="152"/>
        <v>573.8387814</v>
      </c>
      <c r="K150" s="8">
        <f t="shared" si="152"/>
        <v>527.9316789</v>
      </c>
      <c r="L150" s="8">
        <f t="shared" si="152"/>
        <v>485.6971446</v>
      </c>
      <c r="M150" s="8">
        <f t="shared" si="152"/>
        <v>446.841373</v>
      </c>
      <c r="N150" s="8">
        <f t="shared" si="152"/>
        <v>411.0940632</v>
      </c>
      <c r="O150" s="8">
        <f t="shared" si="152"/>
        <v>378.2065381</v>
      </c>
      <c r="P150" s="8">
        <f t="shared" si="152"/>
        <v>347.9500151</v>
      </c>
      <c r="Q150" s="8">
        <f t="shared" si="152"/>
        <v>320.1140139</v>
      </c>
      <c r="R150" s="8">
        <f t="shared" si="152"/>
        <v>294.5048928</v>
      </c>
      <c r="S150" s="8">
        <f t="shared" si="152"/>
        <v>270.9445014</v>
      </c>
      <c r="T150" s="8">
        <f t="shared" si="152"/>
        <v>249.2689412</v>
      </c>
      <c r="U150" s="8">
        <f t="shared" si="152"/>
        <v>229.3274259</v>
      </c>
      <c r="V150" s="8">
        <f t="shared" si="152"/>
        <v>210.9812319</v>
      </c>
      <c r="W150" s="8">
        <f t="shared" si="152"/>
        <v>194.1027333</v>
      </c>
      <c r="X150" s="8">
        <f t="shared" si="152"/>
        <v>178.5745147</v>
      </c>
      <c r="Y150" s="8">
        <f t="shared" si="152"/>
        <v>164.2885535</v>
      </c>
      <c r="Z150" s="8">
        <f t="shared" si="152"/>
        <v>151.1454692</v>
      </c>
      <c r="AA150" s="8">
        <f t="shared" si="152"/>
        <v>139.0538317</v>
      </c>
      <c r="AB150" s="8">
        <f t="shared" si="152"/>
        <v>127.9295251</v>
      </c>
      <c r="AC150" s="8">
        <f t="shared" si="152"/>
        <v>117.6951631</v>
      </c>
      <c r="AD150" s="8">
        <f t="shared" si="152"/>
        <v>108.2795501</v>
      </c>
      <c r="AE150" s="8">
        <f t="shared" si="152"/>
        <v>99.61718607</v>
      </c>
      <c r="AF150" s="8">
        <f t="shared" si="152"/>
        <v>91.64781118</v>
      </c>
      <c r="AG150" s="8">
        <f t="shared" si="152"/>
        <v>84.31598629</v>
      </c>
      <c r="AH150" s="8">
        <f t="shared" si="152"/>
        <v>77.57070738</v>
      </c>
      <c r="AI150" s="8">
        <f t="shared" si="152"/>
        <v>71.36505079</v>
      </c>
      <c r="AJ150" s="8">
        <f t="shared" si="152"/>
        <v>65.65584673</v>
      </c>
      <c r="AK150" s="8">
        <f t="shared" si="152"/>
        <v>60.40337899</v>
      </c>
      <c r="AL150" s="8">
        <f t="shared" si="152"/>
        <v>55.57110867</v>
      </c>
      <c r="AM150" s="10">
        <f t="shared" si="4"/>
        <v>8572.561</v>
      </c>
      <c r="AN150" s="10">
        <f t="shared" si="5"/>
        <v>18262.54</v>
      </c>
      <c r="AO150" s="10">
        <f t="shared" si="6"/>
        <v>9689.979</v>
      </c>
    </row>
    <row r="151">
      <c r="A151" s="5"/>
      <c r="B151" s="5" t="s">
        <v>199</v>
      </c>
      <c r="C151" s="5" t="s">
        <v>188</v>
      </c>
      <c r="D151" s="112">
        <v>2.449978205742121</v>
      </c>
      <c r="E151" s="7">
        <v>201.0658</v>
      </c>
      <c r="F151" s="7">
        <v>7094.534</v>
      </c>
      <c r="G151" s="10">
        <f t="shared" si="2"/>
        <v>201.0658</v>
      </c>
      <c r="H151" s="8">
        <f t="shared" ref="H151:AL151" si="153">G151*0.92</f>
        <v>184.980536</v>
      </c>
      <c r="I151" s="8">
        <f t="shared" si="153"/>
        <v>170.1820931</v>
      </c>
      <c r="J151" s="8">
        <f t="shared" si="153"/>
        <v>156.5675257</v>
      </c>
      <c r="K151" s="8">
        <f t="shared" si="153"/>
        <v>144.0421236</v>
      </c>
      <c r="L151" s="8">
        <f t="shared" si="153"/>
        <v>132.5187537</v>
      </c>
      <c r="M151" s="8">
        <f t="shared" si="153"/>
        <v>121.9172534</v>
      </c>
      <c r="N151" s="8">
        <f t="shared" si="153"/>
        <v>112.1638732</v>
      </c>
      <c r="O151" s="8">
        <f t="shared" si="153"/>
        <v>103.1907633</v>
      </c>
      <c r="P151" s="8">
        <f t="shared" si="153"/>
        <v>94.93550224</v>
      </c>
      <c r="Q151" s="8">
        <f t="shared" si="153"/>
        <v>87.34066206</v>
      </c>
      <c r="R151" s="8">
        <f t="shared" si="153"/>
        <v>80.35340909</v>
      </c>
      <c r="S151" s="8">
        <f t="shared" si="153"/>
        <v>73.92513637</v>
      </c>
      <c r="T151" s="8">
        <f t="shared" si="153"/>
        <v>68.01112546</v>
      </c>
      <c r="U151" s="8">
        <f t="shared" si="153"/>
        <v>62.57023542</v>
      </c>
      <c r="V151" s="8">
        <f t="shared" si="153"/>
        <v>57.56461659</v>
      </c>
      <c r="W151" s="8">
        <f t="shared" si="153"/>
        <v>52.95944726</v>
      </c>
      <c r="X151" s="8">
        <f t="shared" si="153"/>
        <v>48.72269148</v>
      </c>
      <c r="Y151" s="8">
        <f t="shared" si="153"/>
        <v>44.82487616</v>
      </c>
      <c r="Z151" s="8">
        <f t="shared" si="153"/>
        <v>41.23888607</v>
      </c>
      <c r="AA151" s="8">
        <f t="shared" si="153"/>
        <v>37.93977518</v>
      </c>
      <c r="AB151" s="8">
        <f t="shared" si="153"/>
        <v>34.90459317</v>
      </c>
      <c r="AC151" s="8">
        <f t="shared" si="153"/>
        <v>32.11222571</v>
      </c>
      <c r="AD151" s="8">
        <f t="shared" si="153"/>
        <v>29.54324766</v>
      </c>
      <c r="AE151" s="8">
        <f t="shared" si="153"/>
        <v>27.17978784</v>
      </c>
      <c r="AF151" s="8">
        <f t="shared" si="153"/>
        <v>25.00540482</v>
      </c>
      <c r="AG151" s="8">
        <f t="shared" si="153"/>
        <v>23.00497243</v>
      </c>
      <c r="AH151" s="8">
        <f t="shared" si="153"/>
        <v>21.16457464</v>
      </c>
      <c r="AI151" s="8">
        <f t="shared" si="153"/>
        <v>19.47140867</v>
      </c>
      <c r="AJ151" s="8">
        <f t="shared" si="153"/>
        <v>17.91369597</v>
      </c>
      <c r="AK151" s="8">
        <f t="shared" si="153"/>
        <v>16.4806003</v>
      </c>
      <c r="AL151" s="8">
        <f t="shared" si="153"/>
        <v>15.16215227</v>
      </c>
      <c r="AM151" s="10">
        <f t="shared" si="4"/>
        <v>2338.957749</v>
      </c>
      <c r="AN151" s="10">
        <f t="shared" si="5"/>
        <v>7094.534</v>
      </c>
      <c r="AO151" s="10">
        <f t="shared" si="6"/>
        <v>4755.576251</v>
      </c>
    </row>
    <row r="152">
      <c r="A152" s="5"/>
      <c r="B152" s="5" t="s">
        <v>99</v>
      </c>
      <c r="C152" s="5" t="s">
        <v>90</v>
      </c>
      <c r="D152" s="112">
        <v>1.065138743552</v>
      </c>
      <c r="E152" s="7">
        <v>6.72</v>
      </c>
      <c r="F152" s="7">
        <v>3044.646</v>
      </c>
      <c r="G152" s="10">
        <f t="shared" si="2"/>
        <v>6.72</v>
      </c>
      <c r="H152" s="8">
        <f t="shared" ref="H152:AL152" si="154">G152*0.92</f>
        <v>6.1824</v>
      </c>
      <c r="I152" s="8">
        <f t="shared" si="154"/>
        <v>5.687808</v>
      </c>
      <c r="J152" s="8">
        <f t="shared" si="154"/>
        <v>5.23278336</v>
      </c>
      <c r="K152" s="8">
        <f t="shared" si="154"/>
        <v>4.814160691</v>
      </c>
      <c r="L152" s="8">
        <f t="shared" si="154"/>
        <v>4.429027836</v>
      </c>
      <c r="M152" s="8">
        <f t="shared" si="154"/>
        <v>4.074705609</v>
      </c>
      <c r="N152" s="8">
        <f t="shared" si="154"/>
        <v>3.74872916</v>
      </c>
      <c r="O152" s="8">
        <f t="shared" si="154"/>
        <v>3.448830827</v>
      </c>
      <c r="P152" s="8">
        <f t="shared" si="154"/>
        <v>3.172924361</v>
      </c>
      <c r="Q152" s="8">
        <f t="shared" si="154"/>
        <v>2.919090412</v>
      </c>
      <c r="R152" s="8">
        <f t="shared" si="154"/>
        <v>2.685563179</v>
      </c>
      <c r="S152" s="8">
        <f t="shared" si="154"/>
        <v>2.470718125</v>
      </c>
      <c r="T152" s="8">
        <f t="shared" si="154"/>
        <v>2.273060675</v>
      </c>
      <c r="U152" s="8">
        <f t="shared" si="154"/>
        <v>2.091215821</v>
      </c>
      <c r="V152" s="8">
        <f t="shared" si="154"/>
        <v>1.923918555</v>
      </c>
      <c r="W152" s="8">
        <f t="shared" si="154"/>
        <v>1.770005071</v>
      </c>
      <c r="X152" s="8">
        <f t="shared" si="154"/>
        <v>1.628404665</v>
      </c>
      <c r="Y152" s="8">
        <f t="shared" si="154"/>
        <v>1.498132292</v>
      </c>
      <c r="Z152" s="8">
        <f t="shared" si="154"/>
        <v>1.378281709</v>
      </c>
      <c r="AA152" s="8">
        <f t="shared" si="154"/>
        <v>1.268019172</v>
      </c>
      <c r="AB152" s="8">
        <f t="shared" si="154"/>
        <v>1.166577638</v>
      </c>
      <c r="AC152" s="8">
        <f t="shared" si="154"/>
        <v>1.073251427</v>
      </c>
      <c r="AD152" s="8">
        <f t="shared" si="154"/>
        <v>0.987391313</v>
      </c>
      <c r="AE152" s="8">
        <f t="shared" si="154"/>
        <v>0.9084000079</v>
      </c>
      <c r="AF152" s="8">
        <f t="shared" si="154"/>
        <v>0.8357280073</v>
      </c>
      <c r="AG152" s="8">
        <f t="shared" si="154"/>
        <v>0.7688697667</v>
      </c>
      <c r="AH152" s="8">
        <f t="shared" si="154"/>
        <v>0.7073601854</v>
      </c>
      <c r="AI152" s="8">
        <f t="shared" si="154"/>
        <v>0.6507713706</v>
      </c>
      <c r="AJ152" s="8">
        <f t="shared" si="154"/>
        <v>0.5987096609</v>
      </c>
      <c r="AK152" s="8">
        <f t="shared" si="154"/>
        <v>0.550812888</v>
      </c>
      <c r="AL152" s="8">
        <f t="shared" si="154"/>
        <v>0.506747857</v>
      </c>
      <c r="AM152" s="10">
        <f t="shared" si="4"/>
        <v>78.17239964</v>
      </c>
      <c r="AN152" s="10">
        <f t="shared" si="5"/>
        <v>3044.646</v>
      </c>
      <c r="AO152" s="10">
        <f t="shared" si="6"/>
        <v>2966.4736</v>
      </c>
    </row>
    <row r="153">
      <c r="A153" s="5"/>
      <c r="B153" s="5" t="s">
        <v>82</v>
      </c>
      <c r="C153" s="5" t="s">
        <v>81</v>
      </c>
      <c r="D153" s="112">
        <v>1.002783934256</v>
      </c>
      <c r="E153" s="7">
        <v>0.142081</v>
      </c>
      <c r="F153" s="7">
        <v>2884.2</v>
      </c>
      <c r="G153" s="10">
        <f t="shared" si="2"/>
        <v>0.142081</v>
      </c>
      <c r="H153" s="8">
        <f t="shared" ref="H153:AL153" si="155">G153*0.92</f>
        <v>0.13071452</v>
      </c>
      <c r="I153" s="8">
        <f t="shared" si="155"/>
        <v>0.1202573584</v>
      </c>
      <c r="J153" s="8">
        <f t="shared" si="155"/>
        <v>0.1106367697</v>
      </c>
      <c r="K153" s="8">
        <f t="shared" si="155"/>
        <v>0.1017858281</v>
      </c>
      <c r="L153" s="8">
        <f t="shared" si="155"/>
        <v>0.0936429619</v>
      </c>
      <c r="M153" s="8">
        <f t="shared" si="155"/>
        <v>0.08615152495</v>
      </c>
      <c r="N153" s="8">
        <f t="shared" si="155"/>
        <v>0.07925940295</v>
      </c>
      <c r="O153" s="8">
        <f t="shared" si="155"/>
        <v>0.07291865071</v>
      </c>
      <c r="P153" s="8">
        <f t="shared" si="155"/>
        <v>0.06708515866</v>
      </c>
      <c r="Q153" s="8">
        <f t="shared" si="155"/>
        <v>0.06171834596</v>
      </c>
      <c r="R153" s="8">
        <f t="shared" si="155"/>
        <v>0.05678087829</v>
      </c>
      <c r="S153" s="8">
        <f t="shared" si="155"/>
        <v>0.05223840802</v>
      </c>
      <c r="T153" s="8">
        <f t="shared" si="155"/>
        <v>0.04805933538</v>
      </c>
      <c r="U153" s="8">
        <f t="shared" si="155"/>
        <v>0.04421458855</v>
      </c>
      <c r="V153" s="8">
        <f t="shared" si="155"/>
        <v>0.04067742147</v>
      </c>
      <c r="W153" s="8">
        <f t="shared" si="155"/>
        <v>0.03742322775</v>
      </c>
      <c r="X153" s="8">
        <f t="shared" si="155"/>
        <v>0.03442936953</v>
      </c>
      <c r="Y153" s="8">
        <f t="shared" si="155"/>
        <v>0.03167501997</v>
      </c>
      <c r="Z153" s="8">
        <f t="shared" si="155"/>
        <v>0.02914101837</v>
      </c>
      <c r="AA153" s="8">
        <f t="shared" si="155"/>
        <v>0.0268097369</v>
      </c>
      <c r="AB153" s="8">
        <f t="shared" si="155"/>
        <v>0.02466495795</v>
      </c>
      <c r="AC153" s="8">
        <f t="shared" si="155"/>
        <v>0.02269176131</v>
      </c>
      <c r="AD153" s="8">
        <f t="shared" si="155"/>
        <v>0.02087642041</v>
      </c>
      <c r="AE153" s="8">
        <f t="shared" si="155"/>
        <v>0.01920630678</v>
      </c>
      <c r="AF153" s="8">
        <f t="shared" si="155"/>
        <v>0.01766980223</v>
      </c>
      <c r="AG153" s="8">
        <f t="shared" si="155"/>
        <v>0.01625621805</v>
      </c>
      <c r="AH153" s="8">
        <f t="shared" si="155"/>
        <v>0.01495572061</v>
      </c>
      <c r="AI153" s="8">
        <f t="shared" si="155"/>
        <v>0.01375926296</v>
      </c>
      <c r="AJ153" s="8">
        <f t="shared" si="155"/>
        <v>0.01265852192</v>
      </c>
      <c r="AK153" s="8">
        <f t="shared" si="155"/>
        <v>0.01164584017</v>
      </c>
      <c r="AL153" s="8">
        <f t="shared" si="155"/>
        <v>0.01071417296</v>
      </c>
      <c r="AM153" s="10">
        <f t="shared" si="4"/>
        <v>1.652799511</v>
      </c>
      <c r="AN153" s="10">
        <f t="shared" si="5"/>
        <v>2884.2</v>
      </c>
      <c r="AO153" s="10">
        <f t="shared" si="6"/>
        <v>2882.5472</v>
      </c>
    </row>
    <row r="154">
      <c r="A154" s="5"/>
      <c r="B154" s="5" t="s">
        <v>154</v>
      </c>
      <c r="C154" s="5" t="s">
        <v>149</v>
      </c>
      <c r="D154" s="112">
        <v>1.8280354311219043</v>
      </c>
      <c r="E154" s="7">
        <v>190.1689</v>
      </c>
      <c r="F154" s="7">
        <v>6745.652</v>
      </c>
      <c r="G154" s="10">
        <f t="shared" si="2"/>
        <v>190.1689</v>
      </c>
      <c r="H154" s="8">
        <f t="shared" ref="H154:AL154" si="156">G154*0.92</f>
        <v>174.955388</v>
      </c>
      <c r="I154" s="8">
        <f t="shared" si="156"/>
        <v>160.958957</v>
      </c>
      <c r="J154" s="8">
        <f t="shared" si="156"/>
        <v>148.0822404</v>
      </c>
      <c r="K154" s="8">
        <f t="shared" si="156"/>
        <v>136.2356612</v>
      </c>
      <c r="L154" s="8">
        <f t="shared" si="156"/>
        <v>125.3368083</v>
      </c>
      <c r="M154" s="8">
        <f t="shared" si="156"/>
        <v>115.3098636</v>
      </c>
      <c r="N154" s="8">
        <f t="shared" si="156"/>
        <v>106.0850745</v>
      </c>
      <c r="O154" s="8">
        <f t="shared" si="156"/>
        <v>97.59826856</v>
      </c>
      <c r="P154" s="8">
        <f t="shared" si="156"/>
        <v>89.79040708</v>
      </c>
      <c r="Q154" s="8">
        <f t="shared" si="156"/>
        <v>82.60717451</v>
      </c>
      <c r="R154" s="8">
        <f t="shared" si="156"/>
        <v>75.99860055</v>
      </c>
      <c r="S154" s="8">
        <f t="shared" si="156"/>
        <v>69.91871251</v>
      </c>
      <c r="T154" s="8">
        <f t="shared" si="156"/>
        <v>64.32521551</v>
      </c>
      <c r="U154" s="8">
        <f t="shared" si="156"/>
        <v>59.17919827</v>
      </c>
      <c r="V154" s="8">
        <f t="shared" si="156"/>
        <v>54.4448624</v>
      </c>
      <c r="W154" s="8">
        <f t="shared" si="156"/>
        <v>50.08927341</v>
      </c>
      <c r="X154" s="8">
        <f t="shared" si="156"/>
        <v>46.08213154</v>
      </c>
      <c r="Y154" s="8">
        <f t="shared" si="156"/>
        <v>42.39556102</v>
      </c>
      <c r="Z154" s="8">
        <f t="shared" si="156"/>
        <v>39.00391614</v>
      </c>
      <c r="AA154" s="8">
        <f t="shared" si="156"/>
        <v>35.88360284</v>
      </c>
      <c r="AB154" s="8">
        <f t="shared" si="156"/>
        <v>33.01291462</v>
      </c>
      <c r="AC154" s="8">
        <f t="shared" si="156"/>
        <v>30.37188145</v>
      </c>
      <c r="AD154" s="8">
        <f t="shared" si="156"/>
        <v>27.94213093</v>
      </c>
      <c r="AE154" s="8">
        <f t="shared" si="156"/>
        <v>25.70676046</v>
      </c>
      <c r="AF154" s="8">
        <f t="shared" si="156"/>
        <v>23.65021962</v>
      </c>
      <c r="AG154" s="8">
        <f t="shared" si="156"/>
        <v>21.75820205</v>
      </c>
      <c r="AH154" s="8">
        <f t="shared" si="156"/>
        <v>20.01754589</v>
      </c>
      <c r="AI154" s="8">
        <f t="shared" si="156"/>
        <v>18.41614222</v>
      </c>
      <c r="AJ154" s="8">
        <f t="shared" si="156"/>
        <v>16.94285084</v>
      </c>
      <c r="AK154" s="8">
        <f t="shared" si="156"/>
        <v>15.58742277</v>
      </c>
      <c r="AL154" s="8">
        <f t="shared" si="156"/>
        <v>14.34042895</v>
      </c>
      <c r="AM154" s="10">
        <f t="shared" si="4"/>
        <v>2212.196317</v>
      </c>
      <c r="AN154" s="10">
        <f t="shared" si="5"/>
        <v>6745.652</v>
      </c>
      <c r="AO154" s="10">
        <f t="shared" si="6"/>
        <v>4533.455683</v>
      </c>
    </row>
    <row r="155">
      <c r="A155" s="5"/>
      <c r="B155" s="5" t="s">
        <v>61</v>
      </c>
      <c r="C155" s="5" t="s">
        <v>59</v>
      </c>
      <c r="D155" s="112">
        <v>2.601815791641047</v>
      </c>
      <c r="E155" s="7">
        <v>237.2744</v>
      </c>
      <c r="F155" s="7">
        <v>7530.131</v>
      </c>
      <c r="G155" s="10">
        <f t="shared" si="2"/>
        <v>237.2744</v>
      </c>
      <c r="H155" s="8">
        <f t="shared" ref="H155:AL155" si="157">G155*0.92</f>
        <v>218.292448</v>
      </c>
      <c r="I155" s="8">
        <f t="shared" si="157"/>
        <v>200.8290522</v>
      </c>
      <c r="J155" s="8">
        <f t="shared" si="157"/>
        <v>184.762728</v>
      </c>
      <c r="K155" s="8">
        <f t="shared" si="157"/>
        <v>169.9817097</v>
      </c>
      <c r="L155" s="8">
        <f t="shared" si="157"/>
        <v>156.383173</v>
      </c>
      <c r="M155" s="8">
        <f t="shared" si="157"/>
        <v>143.8725191</v>
      </c>
      <c r="N155" s="8">
        <f t="shared" si="157"/>
        <v>132.3627176</v>
      </c>
      <c r="O155" s="8">
        <f t="shared" si="157"/>
        <v>121.7737002</v>
      </c>
      <c r="P155" s="8">
        <f t="shared" si="157"/>
        <v>112.0318042</v>
      </c>
      <c r="Q155" s="8">
        <f t="shared" si="157"/>
        <v>103.0692598</v>
      </c>
      <c r="R155" s="8">
        <f t="shared" si="157"/>
        <v>94.82371906</v>
      </c>
      <c r="S155" s="8">
        <f t="shared" si="157"/>
        <v>87.23782153</v>
      </c>
      <c r="T155" s="8">
        <f t="shared" si="157"/>
        <v>80.25879581</v>
      </c>
      <c r="U155" s="8">
        <f t="shared" si="157"/>
        <v>73.83809214</v>
      </c>
      <c r="V155" s="8">
        <f t="shared" si="157"/>
        <v>67.93104477</v>
      </c>
      <c r="W155" s="8">
        <f t="shared" si="157"/>
        <v>62.49656119</v>
      </c>
      <c r="X155" s="8">
        <f t="shared" si="157"/>
        <v>57.4968363</v>
      </c>
      <c r="Y155" s="8">
        <f t="shared" si="157"/>
        <v>52.89708939</v>
      </c>
      <c r="Z155" s="8">
        <f t="shared" si="157"/>
        <v>48.66532224</v>
      </c>
      <c r="AA155" s="8">
        <f t="shared" si="157"/>
        <v>44.77209646</v>
      </c>
      <c r="AB155" s="8">
        <f t="shared" si="157"/>
        <v>41.19032874</v>
      </c>
      <c r="AC155" s="8">
        <f t="shared" si="157"/>
        <v>37.89510244</v>
      </c>
      <c r="AD155" s="8">
        <f t="shared" si="157"/>
        <v>34.86349425</v>
      </c>
      <c r="AE155" s="8">
        <f t="shared" si="157"/>
        <v>32.07441471</v>
      </c>
      <c r="AF155" s="8">
        <f t="shared" si="157"/>
        <v>29.50846153</v>
      </c>
      <c r="AG155" s="8">
        <f t="shared" si="157"/>
        <v>27.14778461</v>
      </c>
      <c r="AH155" s="8">
        <f t="shared" si="157"/>
        <v>24.97596184</v>
      </c>
      <c r="AI155" s="8">
        <f t="shared" si="157"/>
        <v>22.97788489</v>
      </c>
      <c r="AJ155" s="8">
        <f t="shared" si="157"/>
        <v>21.1396541</v>
      </c>
      <c r="AK155" s="8">
        <f t="shared" si="157"/>
        <v>19.44848177</v>
      </c>
      <c r="AL155" s="8">
        <f t="shared" si="157"/>
        <v>17.89260323</v>
      </c>
      <c r="AM155" s="10">
        <f t="shared" si="4"/>
        <v>2760.165063</v>
      </c>
      <c r="AN155" s="10">
        <f t="shared" si="5"/>
        <v>7530.131</v>
      </c>
      <c r="AO155" s="10">
        <f t="shared" si="6"/>
        <v>4769.965937</v>
      </c>
    </row>
    <row r="156">
      <c r="A156" s="5"/>
      <c r="B156" s="5" t="s">
        <v>141</v>
      </c>
      <c r="C156" s="5" t="s">
        <v>140</v>
      </c>
      <c r="D156" s="112">
        <v>1.0738719824297533</v>
      </c>
      <c r="E156" s="7">
        <v>25.1232</v>
      </c>
      <c r="F156" s="7">
        <v>3065.951</v>
      </c>
      <c r="G156" s="10">
        <f t="shared" si="2"/>
        <v>25.1232</v>
      </c>
      <c r="H156" s="8">
        <f t="shared" ref="H156:AL156" si="158">G156*0.92</f>
        <v>23.113344</v>
      </c>
      <c r="I156" s="8">
        <f t="shared" si="158"/>
        <v>21.26427648</v>
      </c>
      <c r="J156" s="8">
        <f t="shared" si="158"/>
        <v>19.56313436</v>
      </c>
      <c r="K156" s="8">
        <f t="shared" si="158"/>
        <v>17.99808361</v>
      </c>
      <c r="L156" s="8">
        <f t="shared" si="158"/>
        <v>16.55823692</v>
      </c>
      <c r="M156" s="8">
        <f t="shared" si="158"/>
        <v>15.23357797</v>
      </c>
      <c r="N156" s="8">
        <f t="shared" si="158"/>
        <v>14.01489173</v>
      </c>
      <c r="O156" s="8">
        <f t="shared" si="158"/>
        <v>12.89370039</v>
      </c>
      <c r="P156" s="8">
        <f t="shared" si="158"/>
        <v>11.86220436</v>
      </c>
      <c r="Q156" s="8">
        <f t="shared" si="158"/>
        <v>10.91322801</v>
      </c>
      <c r="R156" s="8">
        <f t="shared" si="158"/>
        <v>10.04016977</v>
      </c>
      <c r="S156" s="8">
        <f t="shared" si="158"/>
        <v>9.23695619</v>
      </c>
      <c r="T156" s="8">
        <f t="shared" si="158"/>
        <v>8.497999695</v>
      </c>
      <c r="U156" s="8">
        <f t="shared" si="158"/>
        <v>7.818159719</v>
      </c>
      <c r="V156" s="8">
        <f t="shared" si="158"/>
        <v>7.192706942</v>
      </c>
      <c r="W156" s="8">
        <f t="shared" si="158"/>
        <v>6.617290387</v>
      </c>
      <c r="X156" s="8">
        <f t="shared" si="158"/>
        <v>6.087907156</v>
      </c>
      <c r="Y156" s="8">
        <f t="shared" si="158"/>
        <v>5.600874583</v>
      </c>
      <c r="Z156" s="8">
        <f t="shared" si="158"/>
        <v>5.152804617</v>
      </c>
      <c r="AA156" s="8">
        <f t="shared" si="158"/>
        <v>4.740580247</v>
      </c>
      <c r="AB156" s="8">
        <f t="shared" si="158"/>
        <v>4.361333827</v>
      </c>
      <c r="AC156" s="8">
        <f t="shared" si="158"/>
        <v>4.012427121</v>
      </c>
      <c r="AD156" s="8">
        <f t="shared" si="158"/>
        <v>3.691432952</v>
      </c>
      <c r="AE156" s="8">
        <f t="shared" si="158"/>
        <v>3.396118315</v>
      </c>
      <c r="AF156" s="8">
        <f t="shared" si="158"/>
        <v>3.12442885</v>
      </c>
      <c r="AG156" s="8">
        <f t="shared" si="158"/>
        <v>2.874474542</v>
      </c>
      <c r="AH156" s="8">
        <f t="shared" si="158"/>
        <v>2.644516579</v>
      </c>
      <c r="AI156" s="8">
        <f t="shared" si="158"/>
        <v>2.432955252</v>
      </c>
      <c r="AJ156" s="8">
        <f t="shared" si="158"/>
        <v>2.238318832</v>
      </c>
      <c r="AK156" s="8">
        <f t="shared" si="158"/>
        <v>2.059253326</v>
      </c>
      <c r="AL156" s="8">
        <f t="shared" si="158"/>
        <v>1.89451306</v>
      </c>
      <c r="AM156" s="10">
        <f t="shared" si="4"/>
        <v>292.2530998</v>
      </c>
      <c r="AN156" s="10">
        <f t="shared" si="5"/>
        <v>3065.951</v>
      </c>
      <c r="AO156" s="10">
        <f t="shared" si="6"/>
        <v>2773.6979</v>
      </c>
    </row>
    <row r="157">
      <c r="A157" s="5"/>
      <c r="B157" s="5" t="s">
        <v>157</v>
      </c>
      <c r="C157" s="5" t="s">
        <v>149</v>
      </c>
      <c r="D157" s="112">
        <v>1.509806372305485</v>
      </c>
      <c r="E157" s="7">
        <v>147.4508</v>
      </c>
      <c r="F157" s="7">
        <v>5601.141</v>
      </c>
      <c r="G157" s="10">
        <f t="shared" si="2"/>
        <v>147.4508</v>
      </c>
      <c r="H157" s="8">
        <f t="shared" ref="H157:AL157" si="159">G157*0.92</f>
        <v>135.654736</v>
      </c>
      <c r="I157" s="8">
        <f t="shared" si="159"/>
        <v>124.8023571</v>
      </c>
      <c r="J157" s="8">
        <f t="shared" si="159"/>
        <v>114.8181686</v>
      </c>
      <c r="K157" s="8">
        <f t="shared" si="159"/>
        <v>105.6327151</v>
      </c>
      <c r="L157" s="8">
        <f t="shared" si="159"/>
        <v>97.18209786</v>
      </c>
      <c r="M157" s="8">
        <f t="shared" si="159"/>
        <v>89.40753003</v>
      </c>
      <c r="N157" s="8">
        <f t="shared" si="159"/>
        <v>82.25492763</v>
      </c>
      <c r="O157" s="8">
        <f t="shared" si="159"/>
        <v>75.67453342</v>
      </c>
      <c r="P157" s="8">
        <f t="shared" si="159"/>
        <v>69.62057075</v>
      </c>
      <c r="Q157" s="8">
        <f t="shared" si="159"/>
        <v>64.05092509</v>
      </c>
      <c r="R157" s="8">
        <f t="shared" si="159"/>
        <v>58.92685108</v>
      </c>
      <c r="S157" s="8">
        <f t="shared" si="159"/>
        <v>54.21270299</v>
      </c>
      <c r="T157" s="8">
        <f t="shared" si="159"/>
        <v>49.87568675</v>
      </c>
      <c r="U157" s="8">
        <f t="shared" si="159"/>
        <v>45.88563181</v>
      </c>
      <c r="V157" s="8">
        <f t="shared" si="159"/>
        <v>42.21478127</v>
      </c>
      <c r="W157" s="8">
        <f t="shared" si="159"/>
        <v>38.83759877</v>
      </c>
      <c r="X157" s="8">
        <f t="shared" si="159"/>
        <v>35.73059087</v>
      </c>
      <c r="Y157" s="8">
        <f t="shared" si="159"/>
        <v>32.8721436</v>
      </c>
      <c r="Z157" s="8">
        <f t="shared" si="159"/>
        <v>30.24237211</v>
      </c>
      <c r="AA157" s="8">
        <f t="shared" si="159"/>
        <v>27.82298234</v>
      </c>
      <c r="AB157" s="8">
        <f t="shared" si="159"/>
        <v>25.59714375</v>
      </c>
      <c r="AC157" s="8">
        <f t="shared" si="159"/>
        <v>23.54937225</v>
      </c>
      <c r="AD157" s="8">
        <f t="shared" si="159"/>
        <v>21.66542247</v>
      </c>
      <c r="AE157" s="8">
        <f t="shared" si="159"/>
        <v>19.93218867</v>
      </c>
      <c r="AF157" s="8">
        <f t="shared" si="159"/>
        <v>18.33761358</v>
      </c>
      <c r="AG157" s="8">
        <f t="shared" si="159"/>
        <v>16.87060449</v>
      </c>
      <c r="AH157" s="8">
        <f t="shared" si="159"/>
        <v>15.52095613</v>
      </c>
      <c r="AI157" s="8">
        <f t="shared" si="159"/>
        <v>14.27927964</v>
      </c>
      <c r="AJ157" s="8">
        <f t="shared" si="159"/>
        <v>13.13693727</v>
      </c>
      <c r="AK157" s="8">
        <f t="shared" si="159"/>
        <v>12.08598229</v>
      </c>
      <c r="AL157" s="8">
        <f t="shared" si="159"/>
        <v>11.11910371</v>
      </c>
      <c r="AM157" s="10">
        <f t="shared" si="4"/>
        <v>1715.265307</v>
      </c>
      <c r="AN157" s="10">
        <f t="shared" si="5"/>
        <v>5601.141</v>
      </c>
      <c r="AO157" s="10">
        <f t="shared" si="6"/>
        <v>3885.875693</v>
      </c>
    </row>
    <row r="158">
      <c r="A158" s="5"/>
      <c r="B158" s="5" t="s">
        <v>113</v>
      </c>
      <c r="C158" s="5" t="s">
        <v>102</v>
      </c>
      <c r="D158" s="112">
        <v>1.0458388876</v>
      </c>
      <c r="E158" s="7">
        <v>24.8029</v>
      </c>
      <c r="F158" s="7">
        <v>3006.463</v>
      </c>
      <c r="G158" s="10">
        <f t="shared" si="2"/>
        <v>24.8029</v>
      </c>
      <c r="H158" s="8">
        <f t="shared" ref="H158:AL158" si="160">G158*0.92</f>
        <v>22.818668</v>
      </c>
      <c r="I158" s="8">
        <f t="shared" si="160"/>
        <v>20.99317456</v>
      </c>
      <c r="J158" s="8">
        <f t="shared" si="160"/>
        <v>19.3137206</v>
      </c>
      <c r="K158" s="8">
        <f t="shared" si="160"/>
        <v>17.76862295</v>
      </c>
      <c r="L158" s="8">
        <f t="shared" si="160"/>
        <v>16.34713311</v>
      </c>
      <c r="M158" s="8">
        <f t="shared" si="160"/>
        <v>15.03936246</v>
      </c>
      <c r="N158" s="8">
        <f t="shared" si="160"/>
        <v>13.83621347</v>
      </c>
      <c r="O158" s="8">
        <f t="shared" si="160"/>
        <v>12.72931639</v>
      </c>
      <c r="P158" s="8">
        <f t="shared" si="160"/>
        <v>11.71097108</v>
      </c>
      <c r="Q158" s="8">
        <f t="shared" si="160"/>
        <v>10.77409339</v>
      </c>
      <c r="R158" s="8">
        <f t="shared" si="160"/>
        <v>9.91216592</v>
      </c>
      <c r="S158" s="8">
        <f t="shared" si="160"/>
        <v>9.119192646</v>
      </c>
      <c r="T158" s="8">
        <f t="shared" si="160"/>
        <v>8.389657235</v>
      </c>
      <c r="U158" s="8">
        <f t="shared" si="160"/>
        <v>7.718484656</v>
      </c>
      <c r="V158" s="8">
        <f t="shared" si="160"/>
        <v>7.101005883</v>
      </c>
      <c r="W158" s="8">
        <f t="shared" si="160"/>
        <v>6.532925413</v>
      </c>
      <c r="X158" s="8">
        <f t="shared" si="160"/>
        <v>6.01029138</v>
      </c>
      <c r="Y158" s="8">
        <f t="shared" si="160"/>
        <v>5.529468069</v>
      </c>
      <c r="Z158" s="8">
        <f t="shared" si="160"/>
        <v>5.087110624</v>
      </c>
      <c r="AA158" s="8">
        <f t="shared" si="160"/>
        <v>4.680141774</v>
      </c>
      <c r="AB158" s="8">
        <f t="shared" si="160"/>
        <v>4.305730432</v>
      </c>
      <c r="AC158" s="8">
        <f t="shared" si="160"/>
        <v>3.961271997</v>
      </c>
      <c r="AD158" s="8">
        <f t="shared" si="160"/>
        <v>3.644370238</v>
      </c>
      <c r="AE158" s="8">
        <f t="shared" si="160"/>
        <v>3.352820619</v>
      </c>
      <c r="AF158" s="8">
        <f t="shared" si="160"/>
        <v>3.084594969</v>
      </c>
      <c r="AG158" s="8">
        <f t="shared" si="160"/>
        <v>2.837827372</v>
      </c>
      <c r="AH158" s="8">
        <f t="shared" si="160"/>
        <v>2.610801182</v>
      </c>
      <c r="AI158" s="8">
        <f t="shared" si="160"/>
        <v>2.401937087</v>
      </c>
      <c r="AJ158" s="8">
        <f t="shared" si="160"/>
        <v>2.20978212</v>
      </c>
      <c r="AK158" s="8">
        <f t="shared" si="160"/>
        <v>2.032999551</v>
      </c>
      <c r="AL158" s="8">
        <f t="shared" si="160"/>
        <v>1.870359587</v>
      </c>
      <c r="AM158" s="10">
        <f t="shared" si="4"/>
        <v>288.5271148</v>
      </c>
      <c r="AN158" s="10">
        <f t="shared" si="5"/>
        <v>3006.463</v>
      </c>
      <c r="AO158" s="10">
        <f t="shared" si="6"/>
        <v>2717.935885</v>
      </c>
    </row>
    <row r="159">
      <c r="A159" s="5"/>
      <c r="B159" s="5" t="s">
        <v>25</v>
      </c>
      <c r="C159" s="5" t="s">
        <v>19</v>
      </c>
      <c r="D159" s="112">
        <v>1.3732313337600002</v>
      </c>
      <c r="E159" s="7">
        <v>72.401</v>
      </c>
      <c r="F159" s="7">
        <v>3872.184</v>
      </c>
      <c r="G159" s="10">
        <f t="shared" si="2"/>
        <v>72.401</v>
      </c>
      <c r="H159" s="8">
        <f t="shared" ref="H159:AL159" si="161">G159*0.92</f>
        <v>66.60892</v>
      </c>
      <c r="I159" s="8">
        <f t="shared" si="161"/>
        <v>61.2802064</v>
      </c>
      <c r="J159" s="8">
        <f t="shared" si="161"/>
        <v>56.37778989</v>
      </c>
      <c r="K159" s="8">
        <f t="shared" si="161"/>
        <v>51.8675667</v>
      </c>
      <c r="L159" s="8">
        <f t="shared" si="161"/>
        <v>47.71816136</v>
      </c>
      <c r="M159" s="8">
        <f t="shared" si="161"/>
        <v>43.90070845</v>
      </c>
      <c r="N159" s="8">
        <f t="shared" si="161"/>
        <v>40.38865178</v>
      </c>
      <c r="O159" s="8">
        <f t="shared" si="161"/>
        <v>37.15755963</v>
      </c>
      <c r="P159" s="8">
        <f t="shared" si="161"/>
        <v>34.18495486</v>
      </c>
      <c r="Q159" s="8">
        <f t="shared" si="161"/>
        <v>31.45015847</v>
      </c>
      <c r="R159" s="8">
        <f t="shared" si="161"/>
        <v>28.9341458</v>
      </c>
      <c r="S159" s="8">
        <f t="shared" si="161"/>
        <v>26.61941413</v>
      </c>
      <c r="T159" s="8">
        <f t="shared" si="161"/>
        <v>24.489861</v>
      </c>
      <c r="U159" s="8">
        <f t="shared" si="161"/>
        <v>22.53067212</v>
      </c>
      <c r="V159" s="8">
        <f t="shared" si="161"/>
        <v>20.72821835</v>
      </c>
      <c r="W159" s="8">
        <f t="shared" si="161"/>
        <v>19.06996088</v>
      </c>
      <c r="X159" s="8">
        <f t="shared" si="161"/>
        <v>17.54436401</v>
      </c>
      <c r="Y159" s="8">
        <f t="shared" si="161"/>
        <v>16.14081489</v>
      </c>
      <c r="Z159" s="8">
        <f t="shared" si="161"/>
        <v>14.8495497</v>
      </c>
      <c r="AA159" s="8">
        <f t="shared" si="161"/>
        <v>13.66158572</v>
      </c>
      <c r="AB159" s="8">
        <f t="shared" si="161"/>
        <v>12.56865887</v>
      </c>
      <c r="AC159" s="8">
        <f t="shared" si="161"/>
        <v>11.56316616</v>
      </c>
      <c r="AD159" s="8">
        <f t="shared" si="161"/>
        <v>10.63811286</v>
      </c>
      <c r="AE159" s="8">
        <f t="shared" si="161"/>
        <v>9.787063836</v>
      </c>
      <c r="AF159" s="8">
        <f t="shared" si="161"/>
        <v>9.004098729</v>
      </c>
      <c r="AG159" s="8">
        <f t="shared" si="161"/>
        <v>8.28377083</v>
      </c>
      <c r="AH159" s="8">
        <f t="shared" si="161"/>
        <v>7.621069164</v>
      </c>
      <c r="AI159" s="8">
        <f t="shared" si="161"/>
        <v>7.011383631</v>
      </c>
      <c r="AJ159" s="8">
        <f t="shared" si="161"/>
        <v>6.45047294</v>
      </c>
      <c r="AK159" s="8">
        <f t="shared" si="161"/>
        <v>5.934435105</v>
      </c>
      <c r="AL159" s="8">
        <f t="shared" si="161"/>
        <v>5.459680297</v>
      </c>
      <c r="AM159" s="10">
        <f t="shared" si="4"/>
        <v>842.2261766</v>
      </c>
      <c r="AN159" s="10">
        <f t="shared" si="5"/>
        <v>3872.184</v>
      </c>
      <c r="AO159" s="10">
        <f t="shared" si="6"/>
        <v>3029.957823</v>
      </c>
    </row>
    <row r="160">
      <c r="A160" s="5"/>
      <c r="B160" s="5" t="s">
        <v>206</v>
      </c>
      <c r="C160" s="5" t="s">
        <v>188</v>
      </c>
      <c r="D160" s="112">
        <v>1.4346445302213289</v>
      </c>
      <c r="E160" s="7">
        <v>89.87844</v>
      </c>
      <c r="F160" s="7">
        <v>4227.631</v>
      </c>
      <c r="G160" s="10">
        <f t="shared" si="2"/>
        <v>89.87844</v>
      </c>
      <c r="H160" s="8">
        <f t="shared" ref="H160:AL160" si="162">G160*0.92</f>
        <v>82.6881648</v>
      </c>
      <c r="I160" s="8">
        <f t="shared" si="162"/>
        <v>76.07311162</v>
      </c>
      <c r="J160" s="8">
        <f t="shared" si="162"/>
        <v>69.98726269</v>
      </c>
      <c r="K160" s="8">
        <f t="shared" si="162"/>
        <v>64.38828167</v>
      </c>
      <c r="L160" s="8">
        <f t="shared" si="162"/>
        <v>59.23721914</v>
      </c>
      <c r="M160" s="8">
        <f t="shared" si="162"/>
        <v>54.49824161</v>
      </c>
      <c r="N160" s="8">
        <f t="shared" si="162"/>
        <v>50.13838228</v>
      </c>
      <c r="O160" s="8">
        <f t="shared" si="162"/>
        <v>46.1273117</v>
      </c>
      <c r="P160" s="8">
        <f t="shared" si="162"/>
        <v>42.43712676</v>
      </c>
      <c r="Q160" s="8">
        <f t="shared" si="162"/>
        <v>39.04215662</v>
      </c>
      <c r="R160" s="8">
        <f t="shared" si="162"/>
        <v>35.91878409</v>
      </c>
      <c r="S160" s="8">
        <f t="shared" si="162"/>
        <v>33.04528136</v>
      </c>
      <c r="T160" s="8">
        <f t="shared" si="162"/>
        <v>30.40165885</v>
      </c>
      <c r="U160" s="8">
        <f t="shared" si="162"/>
        <v>27.96952615</v>
      </c>
      <c r="V160" s="8">
        <f t="shared" si="162"/>
        <v>25.73196405</v>
      </c>
      <c r="W160" s="8">
        <f t="shared" si="162"/>
        <v>23.67340693</v>
      </c>
      <c r="X160" s="8">
        <f t="shared" si="162"/>
        <v>21.77953438</v>
      </c>
      <c r="Y160" s="8">
        <f t="shared" si="162"/>
        <v>20.03717163</v>
      </c>
      <c r="Z160" s="8">
        <f t="shared" si="162"/>
        <v>18.4341979</v>
      </c>
      <c r="AA160" s="8">
        <f t="shared" si="162"/>
        <v>16.95946206</v>
      </c>
      <c r="AB160" s="8">
        <f t="shared" si="162"/>
        <v>15.6027051</v>
      </c>
      <c r="AC160" s="8">
        <f t="shared" si="162"/>
        <v>14.35448869</v>
      </c>
      <c r="AD160" s="8">
        <f t="shared" si="162"/>
        <v>13.2061296</v>
      </c>
      <c r="AE160" s="8">
        <f t="shared" si="162"/>
        <v>12.14963923</v>
      </c>
      <c r="AF160" s="8">
        <f t="shared" si="162"/>
        <v>11.17766809</v>
      </c>
      <c r="AG160" s="8">
        <f t="shared" si="162"/>
        <v>10.28345464</v>
      </c>
      <c r="AH160" s="8">
        <f t="shared" si="162"/>
        <v>9.460778271</v>
      </c>
      <c r="AI160" s="8">
        <f t="shared" si="162"/>
        <v>8.703916009</v>
      </c>
      <c r="AJ160" s="8">
        <f t="shared" si="162"/>
        <v>8.007602729</v>
      </c>
      <c r="AK160" s="8">
        <f t="shared" si="162"/>
        <v>7.36699451</v>
      </c>
      <c r="AL160" s="8">
        <f t="shared" si="162"/>
        <v>6.777634949</v>
      </c>
      <c r="AM160" s="10">
        <f t="shared" si="4"/>
        <v>1045.537698</v>
      </c>
      <c r="AN160" s="10">
        <f t="shared" si="5"/>
        <v>4227.631</v>
      </c>
      <c r="AO160" s="10">
        <f t="shared" si="6"/>
        <v>3182.093302</v>
      </c>
    </row>
    <row r="161">
      <c r="A161" s="5"/>
      <c r="B161" s="5" t="s">
        <v>64</v>
      </c>
      <c r="C161" s="5" t="s">
        <v>59</v>
      </c>
      <c r="D161" s="112">
        <v>1.9598838506846001</v>
      </c>
      <c r="E161" s="7">
        <v>213.9716</v>
      </c>
      <c r="F161" s="7">
        <v>6718.215</v>
      </c>
      <c r="G161" s="10">
        <f t="shared" si="2"/>
        <v>213.9716</v>
      </c>
      <c r="H161" s="8">
        <f t="shared" ref="H161:AL161" si="163">G161*0.92</f>
        <v>196.853872</v>
      </c>
      <c r="I161" s="8">
        <f t="shared" si="163"/>
        <v>181.1055622</v>
      </c>
      <c r="J161" s="8">
        <f t="shared" si="163"/>
        <v>166.6171173</v>
      </c>
      <c r="K161" s="8">
        <f t="shared" si="163"/>
        <v>153.2877479</v>
      </c>
      <c r="L161" s="8">
        <f t="shared" si="163"/>
        <v>141.024728</v>
      </c>
      <c r="M161" s="8">
        <f t="shared" si="163"/>
        <v>129.7427498</v>
      </c>
      <c r="N161" s="8">
        <f t="shared" si="163"/>
        <v>119.3633298</v>
      </c>
      <c r="O161" s="8">
        <f t="shared" si="163"/>
        <v>109.8142634</v>
      </c>
      <c r="P161" s="8">
        <f t="shared" si="163"/>
        <v>101.0291224</v>
      </c>
      <c r="Q161" s="8">
        <f t="shared" si="163"/>
        <v>92.94679257</v>
      </c>
      <c r="R161" s="8">
        <f t="shared" si="163"/>
        <v>85.51104917</v>
      </c>
      <c r="S161" s="8">
        <f t="shared" si="163"/>
        <v>78.67016523</v>
      </c>
      <c r="T161" s="8">
        <f t="shared" si="163"/>
        <v>72.37655201</v>
      </c>
      <c r="U161" s="8">
        <f t="shared" si="163"/>
        <v>66.58642785</v>
      </c>
      <c r="V161" s="8">
        <f t="shared" si="163"/>
        <v>61.25951362</v>
      </c>
      <c r="W161" s="8">
        <f t="shared" si="163"/>
        <v>56.35875253</v>
      </c>
      <c r="X161" s="8">
        <f t="shared" si="163"/>
        <v>51.85005233</v>
      </c>
      <c r="Y161" s="8">
        <f t="shared" si="163"/>
        <v>47.70204815</v>
      </c>
      <c r="Z161" s="8">
        <f t="shared" si="163"/>
        <v>43.88588429</v>
      </c>
      <c r="AA161" s="8">
        <f t="shared" si="163"/>
        <v>40.37501355</v>
      </c>
      <c r="AB161" s="8">
        <f t="shared" si="163"/>
        <v>37.14501247</v>
      </c>
      <c r="AC161" s="8">
        <f t="shared" si="163"/>
        <v>34.17341147</v>
      </c>
      <c r="AD161" s="8">
        <f t="shared" si="163"/>
        <v>31.43953855</v>
      </c>
      <c r="AE161" s="8">
        <f t="shared" si="163"/>
        <v>28.92437547</v>
      </c>
      <c r="AF161" s="8">
        <f t="shared" si="163"/>
        <v>26.61042543</v>
      </c>
      <c r="AG161" s="8">
        <f t="shared" si="163"/>
        <v>24.4815914</v>
      </c>
      <c r="AH161" s="8">
        <f t="shared" si="163"/>
        <v>22.52306408</v>
      </c>
      <c r="AI161" s="8">
        <f t="shared" si="163"/>
        <v>20.72121896</v>
      </c>
      <c r="AJ161" s="8">
        <f t="shared" si="163"/>
        <v>19.06352144</v>
      </c>
      <c r="AK161" s="8">
        <f t="shared" si="163"/>
        <v>17.53843973</v>
      </c>
      <c r="AL161" s="8">
        <f t="shared" si="163"/>
        <v>16.13536455</v>
      </c>
      <c r="AM161" s="10">
        <f t="shared" si="4"/>
        <v>2489.088308</v>
      </c>
      <c r="AN161" s="10">
        <f t="shared" si="5"/>
        <v>6718.215</v>
      </c>
      <c r="AO161" s="10">
        <f t="shared" si="6"/>
        <v>4229.126692</v>
      </c>
    </row>
    <row r="162">
      <c r="A162" s="5"/>
      <c r="B162" s="5" t="s">
        <v>159</v>
      </c>
      <c r="C162" s="5" t="s">
        <v>149</v>
      </c>
      <c r="D162" s="112">
        <v>1.2832725581705358</v>
      </c>
      <c r="E162" s="7">
        <v>116.6984</v>
      </c>
      <c r="F162" s="7">
        <v>4647.476</v>
      </c>
      <c r="G162" s="10">
        <f t="shared" si="2"/>
        <v>116.6984</v>
      </c>
      <c r="H162" s="8">
        <f t="shared" ref="H162:AL162" si="164">G162*0.92</f>
        <v>107.362528</v>
      </c>
      <c r="I162" s="8">
        <f t="shared" si="164"/>
        <v>98.77352576</v>
      </c>
      <c r="J162" s="8">
        <f t="shared" si="164"/>
        <v>90.8716437</v>
      </c>
      <c r="K162" s="8">
        <f t="shared" si="164"/>
        <v>83.6019122</v>
      </c>
      <c r="L162" s="8">
        <f t="shared" si="164"/>
        <v>76.91375923</v>
      </c>
      <c r="M162" s="8">
        <f t="shared" si="164"/>
        <v>70.76065849</v>
      </c>
      <c r="N162" s="8">
        <f t="shared" si="164"/>
        <v>65.09980581</v>
      </c>
      <c r="O162" s="8">
        <f t="shared" si="164"/>
        <v>59.89182134</v>
      </c>
      <c r="P162" s="8">
        <f t="shared" si="164"/>
        <v>55.10047564</v>
      </c>
      <c r="Q162" s="8">
        <f t="shared" si="164"/>
        <v>50.69243759</v>
      </c>
      <c r="R162" s="8">
        <f t="shared" si="164"/>
        <v>46.63704258</v>
      </c>
      <c r="S162" s="8">
        <f t="shared" si="164"/>
        <v>42.90607917</v>
      </c>
      <c r="T162" s="8">
        <f t="shared" si="164"/>
        <v>39.47359284</v>
      </c>
      <c r="U162" s="8">
        <f t="shared" si="164"/>
        <v>36.31570541</v>
      </c>
      <c r="V162" s="8">
        <f t="shared" si="164"/>
        <v>33.41044898</v>
      </c>
      <c r="W162" s="8">
        <f t="shared" si="164"/>
        <v>30.73761306</v>
      </c>
      <c r="X162" s="8">
        <f t="shared" si="164"/>
        <v>28.27860402</v>
      </c>
      <c r="Y162" s="8">
        <f t="shared" si="164"/>
        <v>26.01631569</v>
      </c>
      <c r="Z162" s="8">
        <f t="shared" si="164"/>
        <v>23.93501044</v>
      </c>
      <c r="AA162" s="8">
        <f t="shared" si="164"/>
        <v>22.0202096</v>
      </c>
      <c r="AB162" s="8">
        <f t="shared" si="164"/>
        <v>20.25859284</v>
      </c>
      <c r="AC162" s="8">
        <f t="shared" si="164"/>
        <v>18.63790541</v>
      </c>
      <c r="AD162" s="8">
        <f t="shared" si="164"/>
        <v>17.14687298</v>
      </c>
      <c r="AE162" s="8">
        <f t="shared" si="164"/>
        <v>15.77512314</v>
      </c>
      <c r="AF162" s="8">
        <f t="shared" si="164"/>
        <v>14.51311329</v>
      </c>
      <c r="AG162" s="8">
        <f t="shared" si="164"/>
        <v>13.35206422</v>
      </c>
      <c r="AH162" s="8">
        <f t="shared" si="164"/>
        <v>12.28389909</v>
      </c>
      <c r="AI162" s="8">
        <f t="shared" si="164"/>
        <v>11.30118716</v>
      </c>
      <c r="AJ162" s="8">
        <f t="shared" si="164"/>
        <v>10.39709219</v>
      </c>
      <c r="AK162" s="8">
        <f t="shared" si="164"/>
        <v>9.565324812</v>
      </c>
      <c r="AL162" s="8">
        <f t="shared" si="164"/>
        <v>8.800098827</v>
      </c>
      <c r="AM162" s="10">
        <f t="shared" si="4"/>
        <v>1357.528863</v>
      </c>
      <c r="AN162" s="10">
        <f t="shared" si="5"/>
        <v>4647.476</v>
      </c>
      <c r="AO162" s="10">
        <f t="shared" si="6"/>
        <v>3289.947137</v>
      </c>
    </row>
    <row r="163">
      <c r="A163" s="5"/>
      <c r="B163" s="5" t="s">
        <v>100</v>
      </c>
      <c r="C163" s="5" t="s">
        <v>90</v>
      </c>
      <c r="D163" s="112">
        <v>1.0411542907760492</v>
      </c>
      <c r="E163" s="7">
        <v>73.124</v>
      </c>
      <c r="F163" s="7">
        <v>3733.704</v>
      </c>
      <c r="G163" s="10">
        <f t="shared" si="2"/>
        <v>73.124</v>
      </c>
      <c r="H163" s="8">
        <f t="shared" ref="H163:AL163" si="165">G163*0.92</f>
        <v>67.27408</v>
      </c>
      <c r="I163" s="8">
        <f t="shared" si="165"/>
        <v>61.8921536</v>
      </c>
      <c r="J163" s="8">
        <f t="shared" si="165"/>
        <v>56.94078131</v>
      </c>
      <c r="K163" s="8">
        <f t="shared" si="165"/>
        <v>52.38551881</v>
      </c>
      <c r="L163" s="8">
        <f t="shared" si="165"/>
        <v>48.1946773</v>
      </c>
      <c r="M163" s="8">
        <f t="shared" si="165"/>
        <v>44.33910312</v>
      </c>
      <c r="N163" s="8">
        <f t="shared" si="165"/>
        <v>40.79197487</v>
      </c>
      <c r="O163" s="8">
        <f t="shared" si="165"/>
        <v>37.52861688</v>
      </c>
      <c r="P163" s="8">
        <f t="shared" si="165"/>
        <v>34.52632753</v>
      </c>
      <c r="Q163" s="8">
        <f t="shared" si="165"/>
        <v>31.76422133</v>
      </c>
      <c r="R163" s="8">
        <f t="shared" si="165"/>
        <v>29.22308362</v>
      </c>
      <c r="S163" s="8">
        <f t="shared" si="165"/>
        <v>26.88523693</v>
      </c>
      <c r="T163" s="8">
        <f t="shared" si="165"/>
        <v>24.73441798</v>
      </c>
      <c r="U163" s="8">
        <f t="shared" si="165"/>
        <v>22.75566454</v>
      </c>
      <c r="V163" s="8">
        <f t="shared" si="165"/>
        <v>20.93521138</v>
      </c>
      <c r="W163" s="8">
        <f t="shared" si="165"/>
        <v>19.26039447</v>
      </c>
      <c r="X163" s="8">
        <f t="shared" si="165"/>
        <v>17.71956291</v>
      </c>
      <c r="Y163" s="8">
        <f t="shared" si="165"/>
        <v>16.30199788</v>
      </c>
      <c r="Z163" s="8">
        <f t="shared" si="165"/>
        <v>14.99783805</v>
      </c>
      <c r="AA163" s="8">
        <f t="shared" si="165"/>
        <v>13.798011</v>
      </c>
      <c r="AB163" s="8">
        <f t="shared" si="165"/>
        <v>12.69417012</v>
      </c>
      <c r="AC163" s="8">
        <f t="shared" si="165"/>
        <v>11.67863651</v>
      </c>
      <c r="AD163" s="8">
        <f t="shared" si="165"/>
        <v>10.74434559</v>
      </c>
      <c r="AE163" s="8">
        <f t="shared" si="165"/>
        <v>9.884797944</v>
      </c>
      <c r="AF163" s="8">
        <f t="shared" si="165"/>
        <v>9.094014108</v>
      </c>
      <c r="AG163" s="8">
        <f t="shared" si="165"/>
        <v>8.366492979</v>
      </c>
      <c r="AH163" s="8">
        <f t="shared" si="165"/>
        <v>7.697173541</v>
      </c>
      <c r="AI163" s="8">
        <f t="shared" si="165"/>
        <v>7.081399658</v>
      </c>
      <c r="AJ163" s="8">
        <f t="shared" si="165"/>
        <v>6.514887685</v>
      </c>
      <c r="AK163" s="8">
        <f t="shared" si="165"/>
        <v>5.99369667</v>
      </c>
      <c r="AL163" s="8">
        <f t="shared" si="165"/>
        <v>5.514200937</v>
      </c>
      <c r="AM163" s="10">
        <f t="shared" si="4"/>
        <v>850.6366892</v>
      </c>
      <c r="AN163" s="10">
        <f t="shared" si="5"/>
        <v>3733.704</v>
      </c>
      <c r="AO163" s="10">
        <f t="shared" si="6"/>
        <v>2883.067311</v>
      </c>
    </row>
    <row r="164">
      <c r="A164" s="5"/>
      <c r="B164" s="5" t="s">
        <v>109</v>
      </c>
      <c r="C164" s="5" t="s">
        <v>102</v>
      </c>
      <c r="D164" s="112">
        <v>1.26500630256</v>
      </c>
      <c r="E164" s="7">
        <v>108.901</v>
      </c>
      <c r="F164" s="7">
        <v>4417.402</v>
      </c>
      <c r="G164" s="10">
        <f t="shared" si="2"/>
        <v>108.901</v>
      </c>
      <c r="H164" s="8">
        <f t="shared" ref="H164:AL164" si="166">G164*0.92</f>
        <v>100.18892</v>
      </c>
      <c r="I164" s="8">
        <f t="shared" si="166"/>
        <v>92.1738064</v>
      </c>
      <c r="J164" s="8">
        <f t="shared" si="166"/>
        <v>84.79990189</v>
      </c>
      <c r="K164" s="8">
        <f t="shared" si="166"/>
        <v>78.01590974</v>
      </c>
      <c r="L164" s="8">
        <f t="shared" si="166"/>
        <v>71.77463696</v>
      </c>
      <c r="M164" s="8">
        <f t="shared" si="166"/>
        <v>66.032666</v>
      </c>
      <c r="N164" s="8">
        <f t="shared" si="166"/>
        <v>60.75005272</v>
      </c>
      <c r="O164" s="8">
        <f t="shared" si="166"/>
        <v>55.8900485</v>
      </c>
      <c r="P164" s="8">
        <f t="shared" si="166"/>
        <v>51.41884462</v>
      </c>
      <c r="Q164" s="8">
        <f t="shared" si="166"/>
        <v>47.30533705</v>
      </c>
      <c r="R164" s="8">
        <f t="shared" si="166"/>
        <v>43.52091009</v>
      </c>
      <c r="S164" s="8">
        <f t="shared" si="166"/>
        <v>40.03923728</v>
      </c>
      <c r="T164" s="8">
        <f t="shared" si="166"/>
        <v>36.8360983</v>
      </c>
      <c r="U164" s="8">
        <f t="shared" si="166"/>
        <v>33.88921044</v>
      </c>
      <c r="V164" s="8">
        <f t="shared" si="166"/>
        <v>31.1780736</v>
      </c>
      <c r="W164" s="8">
        <f t="shared" si="166"/>
        <v>28.68382771</v>
      </c>
      <c r="X164" s="8">
        <f t="shared" si="166"/>
        <v>26.3891215</v>
      </c>
      <c r="Y164" s="8">
        <f t="shared" si="166"/>
        <v>24.27799178</v>
      </c>
      <c r="Z164" s="8">
        <f t="shared" si="166"/>
        <v>22.33575243</v>
      </c>
      <c r="AA164" s="8">
        <f t="shared" si="166"/>
        <v>20.54889224</v>
      </c>
      <c r="AB164" s="8">
        <f t="shared" si="166"/>
        <v>18.90498086</v>
      </c>
      <c r="AC164" s="8">
        <f t="shared" si="166"/>
        <v>17.39258239</v>
      </c>
      <c r="AD164" s="8">
        <f t="shared" si="166"/>
        <v>16.0011758</v>
      </c>
      <c r="AE164" s="8">
        <f t="shared" si="166"/>
        <v>14.72108174</v>
      </c>
      <c r="AF164" s="8">
        <f t="shared" si="166"/>
        <v>13.5433952</v>
      </c>
      <c r="AG164" s="8">
        <f t="shared" si="166"/>
        <v>12.45992358</v>
      </c>
      <c r="AH164" s="8">
        <f t="shared" si="166"/>
        <v>11.46312969</v>
      </c>
      <c r="AI164" s="8">
        <f t="shared" si="166"/>
        <v>10.54607932</v>
      </c>
      <c r="AJ164" s="8">
        <f t="shared" si="166"/>
        <v>9.702392974</v>
      </c>
      <c r="AK164" s="8">
        <f t="shared" si="166"/>
        <v>8.926201536</v>
      </c>
      <c r="AL164" s="8">
        <f t="shared" si="166"/>
        <v>8.212105413</v>
      </c>
      <c r="AM164" s="10">
        <f t="shared" si="4"/>
        <v>1266.823288</v>
      </c>
      <c r="AN164" s="10">
        <f t="shared" si="5"/>
        <v>4417.402</v>
      </c>
      <c r="AO164" s="10">
        <f t="shared" si="6"/>
        <v>3150.578712</v>
      </c>
    </row>
    <row r="165">
      <c r="A165" s="5"/>
      <c r="B165" s="5" t="s">
        <v>208</v>
      </c>
      <c r="C165" s="5" t="s">
        <v>188</v>
      </c>
      <c r="D165" s="112">
        <v>1.0280955230608393</v>
      </c>
      <c r="E165" s="7">
        <v>49.37501</v>
      </c>
      <c r="F165" s="7">
        <v>3045.425</v>
      </c>
      <c r="G165" s="10">
        <f t="shared" si="2"/>
        <v>49.37501</v>
      </c>
      <c r="H165" s="8">
        <f t="shared" ref="H165:AL165" si="167">G165*0.92</f>
        <v>45.4250092</v>
      </c>
      <c r="I165" s="8">
        <f t="shared" si="167"/>
        <v>41.79100846</v>
      </c>
      <c r="J165" s="8">
        <f t="shared" si="167"/>
        <v>38.44772779</v>
      </c>
      <c r="K165" s="8">
        <f t="shared" si="167"/>
        <v>35.37190956</v>
      </c>
      <c r="L165" s="8">
        <f t="shared" si="167"/>
        <v>32.5421568</v>
      </c>
      <c r="M165" s="8">
        <f t="shared" si="167"/>
        <v>29.93878425</v>
      </c>
      <c r="N165" s="8">
        <f t="shared" si="167"/>
        <v>27.54368151</v>
      </c>
      <c r="O165" s="8">
        <f t="shared" si="167"/>
        <v>25.34018699</v>
      </c>
      <c r="P165" s="8">
        <f t="shared" si="167"/>
        <v>23.31297203</v>
      </c>
      <c r="Q165" s="8">
        <f t="shared" si="167"/>
        <v>21.44793427</v>
      </c>
      <c r="R165" s="8">
        <f t="shared" si="167"/>
        <v>19.73209953</v>
      </c>
      <c r="S165" s="8">
        <f t="shared" si="167"/>
        <v>18.15353157</v>
      </c>
      <c r="T165" s="8">
        <f t="shared" si="167"/>
        <v>16.70124904</v>
      </c>
      <c r="U165" s="8">
        <f t="shared" si="167"/>
        <v>15.36514912</v>
      </c>
      <c r="V165" s="8">
        <f t="shared" si="167"/>
        <v>14.13593719</v>
      </c>
      <c r="W165" s="8">
        <f t="shared" si="167"/>
        <v>13.00506221</v>
      </c>
      <c r="X165" s="8">
        <f t="shared" si="167"/>
        <v>11.96465724</v>
      </c>
      <c r="Y165" s="8">
        <f t="shared" si="167"/>
        <v>11.00748466</v>
      </c>
      <c r="Z165" s="8">
        <f t="shared" si="167"/>
        <v>10.12688589</v>
      </c>
      <c r="AA165" s="8">
        <f t="shared" si="167"/>
        <v>9.316735014</v>
      </c>
      <c r="AB165" s="8">
        <f t="shared" si="167"/>
        <v>8.571396213</v>
      </c>
      <c r="AC165" s="8">
        <f t="shared" si="167"/>
        <v>7.885684516</v>
      </c>
      <c r="AD165" s="8">
        <f t="shared" si="167"/>
        <v>7.254829755</v>
      </c>
      <c r="AE165" s="8">
        <f t="shared" si="167"/>
        <v>6.674443374</v>
      </c>
      <c r="AF165" s="8">
        <f t="shared" si="167"/>
        <v>6.140487905</v>
      </c>
      <c r="AG165" s="8">
        <f t="shared" si="167"/>
        <v>5.649248872</v>
      </c>
      <c r="AH165" s="8">
        <f t="shared" si="167"/>
        <v>5.197308962</v>
      </c>
      <c r="AI165" s="8">
        <f t="shared" si="167"/>
        <v>4.781524245</v>
      </c>
      <c r="AJ165" s="8">
        <f t="shared" si="167"/>
        <v>4.399002306</v>
      </c>
      <c r="AK165" s="8">
        <f t="shared" si="167"/>
        <v>4.047082121</v>
      </c>
      <c r="AL165" s="8">
        <f t="shared" si="167"/>
        <v>3.723315552</v>
      </c>
      <c r="AM165" s="10">
        <f t="shared" si="4"/>
        <v>574.3694962</v>
      </c>
      <c r="AN165" s="10">
        <f t="shared" si="5"/>
        <v>3045.425</v>
      </c>
      <c r="AO165" s="10">
        <f t="shared" si="6"/>
        <v>2471.055504</v>
      </c>
    </row>
    <row r="166">
      <c r="A166" s="5"/>
      <c r="B166" s="5" t="s">
        <v>156</v>
      </c>
      <c r="C166" s="5" t="s">
        <v>149</v>
      </c>
      <c r="D166" s="112">
        <v>1.5502358762213548</v>
      </c>
      <c r="E166" s="7">
        <v>177.854</v>
      </c>
      <c r="F166" s="7">
        <v>5710.895</v>
      </c>
      <c r="G166" s="10">
        <f t="shared" si="2"/>
        <v>177.854</v>
      </c>
      <c r="H166" s="8">
        <f t="shared" ref="H166:AL166" si="168">G166*0.92</f>
        <v>163.62568</v>
      </c>
      <c r="I166" s="8">
        <f t="shared" si="168"/>
        <v>150.5356256</v>
      </c>
      <c r="J166" s="8">
        <f t="shared" si="168"/>
        <v>138.4927756</v>
      </c>
      <c r="K166" s="8">
        <f t="shared" si="168"/>
        <v>127.4133535</v>
      </c>
      <c r="L166" s="8">
        <f t="shared" si="168"/>
        <v>117.2202852</v>
      </c>
      <c r="M166" s="8">
        <f t="shared" si="168"/>
        <v>107.8426624</v>
      </c>
      <c r="N166" s="8">
        <f t="shared" si="168"/>
        <v>99.21524942</v>
      </c>
      <c r="O166" s="8">
        <f t="shared" si="168"/>
        <v>91.27802946</v>
      </c>
      <c r="P166" s="8">
        <f t="shared" si="168"/>
        <v>83.97578711</v>
      </c>
      <c r="Q166" s="8">
        <f t="shared" si="168"/>
        <v>77.25772414</v>
      </c>
      <c r="R166" s="8">
        <f t="shared" si="168"/>
        <v>71.07710621</v>
      </c>
      <c r="S166" s="8">
        <f t="shared" si="168"/>
        <v>65.39093771</v>
      </c>
      <c r="T166" s="8">
        <f t="shared" si="168"/>
        <v>60.15966269</v>
      </c>
      <c r="U166" s="8">
        <f t="shared" si="168"/>
        <v>55.34688968</v>
      </c>
      <c r="V166" s="8">
        <f t="shared" si="168"/>
        <v>50.9191385</v>
      </c>
      <c r="W166" s="8">
        <f t="shared" si="168"/>
        <v>46.84560742</v>
      </c>
      <c r="X166" s="8">
        <f t="shared" si="168"/>
        <v>43.09795883</v>
      </c>
      <c r="Y166" s="8">
        <f t="shared" si="168"/>
        <v>39.65012212</v>
      </c>
      <c r="Z166" s="8">
        <f t="shared" si="168"/>
        <v>36.47811235</v>
      </c>
      <c r="AA166" s="8">
        <f t="shared" si="168"/>
        <v>33.55986336</v>
      </c>
      <c r="AB166" s="8">
        <f t="shared" si="168"/>
        <v>30.8750743</v>
      </c>
      <c r="AC166" s="8">
        <f t="shared" si="168"/>
        <v>28.40506835</v>
      </c>
      <c r="AD166" s="8">
        <f t="shared" si="168"/>
        <v>26.13266288</v>
      </c>
      <c r="AE166" s="8">
        <f t="shared" si="168"/>
        <v>24.04204985</v>
      </c>
      <c r="AF166" s="8">
        <f t="shared" si="168"/>
        <v>22.11868586</v>
      </c>
      <c r="AG166" s="8">
        <f t="shared" si="168"/>
        <v>20.349191</v>
      </c>
      <c r="AH166" s="8">
        <f t="shared" si="168"/>
        <v>18.72125572</v>
      </c>
      <c r="AI166" s="8">
        <f t="shared" si="168"/>
        <v>17.22355526</v>
      </c>
      <c r="AJ166" s="8">
        <f t="shared" si="168"/>
        <v>15.84567084</v>
      </c>
      <c r="AK166" s="8">
        <f t="shared" si="168"/>
        <v>14.57801717</v>
      </c>
      <c r="AL166" s="8">
        <f t="shared" si="168"/>
        <v>13.4117758</v>
      </c>
      <c r="AM166" s="10">
        <f t="shared" si="4"/>
        <v>2068.939578</v>
      </c>
      <c r="AN166" s="10">
        <f t="shared" si="5"/>
        <v>5710.895</v>
      </c>
      <c r="AO166" s="10">
        <f t="shared" si="6"/>
        <v>3641.955422</v>
      </c>
    </row>
    <row r="167">
      <c r="A167" s="5"/>
      <c r="B167" s="5" t="s">
        <v>55</v>
      </c>
      <c r="C167" s="5" t="s">
        <v>49</v>
      </c>
      <c r="D167" s="112">
        <v>1.2321289437600003</v>
      </c>
      <c r="E167" s="7">
        <v>71.05055</v>
      </c>
      <c r="F167" s="7">
        <v>3474.309</v>
      </c>
      <c r="G167" s="10">
        <f t="shared" si="2"/>
        <v>71.05055</v>
      </c>
      <c r="H167" s="8">
        <f t="shared" ref="H167:AL167" si="169">G167*0.92</f>
        <v>65.366506</v>
      </c>
      <c r="I167" s="8">
        <f t="shared" si="169"/>
        <v>60.13718552</v>
      </c>
      <c r="J167" s="8">
        <f t="shared" si="169"/>
        <v>55.32621068</v>
      </c>
      <c r="K167" s="8">
        <f t="shared" si="169"/>
        <v>50.90011382</v>
      </c>
      <c r="L167" s="8">
        <f t="shared" si="169"/>
        <v>46.82810472</v>
      </c>
      <c r="M167" s="8">
        <f t="shared" si="169"/>
        <v>43.08185634</v>
      </c>
      <c r="N167" s="8">
        <f t="shared" si="169"/>
        <v>39.63530783</v>
      </c>
      <c r="O167" s="8">
        <f t="shared" si="169"/>
        <v>36.46448321</v>
      </c>
      <c r="P167" s="8">
        <f t="shared" si="169"/>
        <v>33.54732455</v>
      </c>
      <c r="Q167" s="8">
        <f t="shared" si="169"/>
        <v>30.86353859</v>
      </c>
      <c r="R167" s="8">
        <f t="shared" si="169"/>
        <v>28.3944555</v>
      </c>
      <c r="S167" s="8">
        <f t="shared" si="169"/>
        <v>26.12289906</v>
      </c>
      <c r="T167" s="8">
        <f t="shared" si="169"/>
        <v>24.03306713</v>
      </c>
      <c r="U167" s="8">
        <f t="shared" si="169"/>
        <v>22.11042176</v>
      </c>
      <c r="V167" s="8">
        <f t="shared" si="169"/>
        <v>20.34158802</v>
      </c>
      <c r="W167" s="8">
        <f t="shared" si="169"/>
        <v>18.71426098</v>
      </c>
      <c r="X167" s="8">
        <f t="shared" si="169"/>
        <v>17.2171201</v>
      </c>
      <c r="Y167" s="8">
        <f t="shared" si="169"/>
        <v>15.83975049</v>
      </c>
      <c r="Z167" s="8">
        <f t="shared" si="169"/>
        <v>14.57257045</v>
      </c>
      <c r="AA167" s="8">
        <f t="shared" si="169"/>
        <v>13.40676482</v>
      </c>
      <c r="AB167" s="8">
        <f t="shared" si="169"/>
        <v>12.33422363</v>
      </c>
      <c r="AC167" s="8">
        <f t="shared" si="169"/>
        <v>11.34748574</v>
      </c>
      <c r="AD167" s="8">
        <f t="shared" si="169"/>
        <v>10.43968688</v>
      </c>
      <c r="AE167" s="8">
        <f t="shared" si="169"/>
        <v>9.604511932</v>
      </c>
      <c r="AF167" s="8">
        <f t="shared" si="169"/>
        <v>8.836150978</v>
      </c>
      <c r="AG167" s="8">
        <f t="shared" si="169"/>
        <v>8.129258899</v>
      </c>
      <c r="AH167" s="8">
        <f t="shared" si="169"/>
        <v>7.478918187</v>
      </c>
      <c r="AI167" s="8">
        <f t="shared" si="169"/>
        <v>6.880604732</v>
      </c>
      <c r="AJ167" s="8">
        <f t="shared" si="169"/>
        <v>6.330156354</v>
      </c>
      <c r="AK167" s="8">
        <f t="shared" si="169"/>
        <v>5.823743846</v>
      </c>
      <c r="AL167" s="8">
        <f t="shared" si="169"/>
        <v>5.357844338</v>
      </c>
      <c r="AM167" s="10">
        <f t="shared" si="4"/>
        <v>826.5166651</v>
      </c>
      <c r="AN167" s="10">
        <f t="shared" si="5"/>
        <v>3474.309</v>
      </c>
      <c r="AO167" s="10">
        <f t="shared" si="6"/>
        <v>2647.792335</v>
      </c>
    </row>
    <row r="168">
      <c r="A168" s="5"/>
      <c r="B168" s="5" t="s">
        <v>128</v>
      </c>
      <c r="C168" s="5" t="s">
        <v>220</v>
      </c>
      <c r="D168" s="112">
        <v>5.924247946649453</v>
      </c>
      <c r="E168" s="7">
        <v>872.6094</v>
      </c>
      <c r="F168" s="7">
        <v>20105.12</v>
      </c>
      <c r="G168" s="10">
        <f t="shared" si="2"/>
        <v>872.6094</v>
      </c>
      <c r="H168" s="8">
        <f t="shared" ref="H168:AL168" si="170">G168*0.92</f>
        <v>802.800648</v>
      </c>
      <c r="I168" s="8">
        <f t="shared" si="170"/>
        <v>738.5765962</v>
      </c>
      <c r="J168" s="8">
        <f t="shared" si="170"/>
        <v>679.4904685</v>
      </c>
      <c r="K168" s="8">
        <f t="shared" si="170"/>
        <v>625.131231</v>
      </c>
      <c r="L168" s="8">
        <f t="shared" si="170"/>
        <v>575.1207325</v>
      </c>
      <c r="M168" s="8">
        <f t="shared" si="170"/>
        <v>529.1110739</v>
      </c>
      <c r="N168" s="8">
        <f t="shared" si="170"/>
        <v>486.782188</v>
      </c>
      <c r="O168" s="8">
        <f t="shared" si="170"/>
        <v>447.839613</v>
      </c>
      <c r="P168" s="8">
        <f t="shared" si="170"/>
        <v>412.0124439</v>
      </c>
      <c r="Q168" s="8">
        <f t="shared" si="170"/>
        <v>379.0514484</v>
      </c>
      <c r="R168" s="8">
        <f t="shared" si="170"/>
        <v>348.7273325</v>
      </c>
      <c r="S168" s="8">
        <f t="shared" si="170"/>
        <v>320.8291459</v>
      </c>
      <c r="T168" s="8">
        <f t="shared" si="170"/>
        <v>295.1628143</v>
      </c>
      <c r="U168" s="8">
        <f t="shared" si="170"/>
        <v>271.5497891</v>
      </c>
      <c r="V168" s="8">
        <f t="shared" si="170"/>
        <v>249.825806</v>
      </c>
      <c r="W168" s="8">
        <f t="shared" si="170"/>
        <v>229.8397415</v>
      </c>
      <c r="X168" s="8">
        <f t="shared" si="170"/>
        <v>211.4525622</v>
      </c>
      <c r="Y168" s="8">
        <f t="shared" si="170"/>
        <v>194.5363572</v>
      </c>
      <c r="Z168" s="8">
        <f t="shared" si="170"/>
        <v>178.9734486</v>
      </c>
      <c r="AA168" s="8">
        <f t="shared" si="170"/>
        <v>164.6555727</v>
      </c>
      <c r="AB168" s="8">
        <f t="shared" si="170"/>
        <v>151.4831269</v>
      </c>
      <c r="AC168" s="8">
        <f t="shared" si="170"/>
        <v>139.3644768</v>
      </c>
      <c r="AD168" s="8">
        <f t="shared" si="170"/>
        <v>128.2153186</v>
      </c>
      <c r="AE168" s="8">
        <f t="shared" si="170"/>
        <v>117.9580931</v>
      </c>
      <c r="AF168" s="8">
        <f t="shared" si="170"/>
        <v>108.5214457</v>
      </c>
      <c r="AG168" s="8">
        <f t="shared" si="170"/>
        <v>99.83973003</v>
      </c>
      <c r="AH168" s="8">
        <f t="shared" si="170"/>
        <v>91.85255163</v>
      </c>
      <c r="AI168" s="8">
        <f t="shared" si="170"/>
        <v>84.5043475</v>
      </c>
      <c r="AJ168" s="8">
        <f t="shared" si="170"/>
        <v>77.7439997</v>
      </c>
      <c r="AK168" s="8">
        <f t="shared" si="170"/>
        <v>71.52447972</v>
      </c>
      <c r="AL168" s="8">
        <f t="shared" si="170"/>
        <v>65.80252135</v>
      </c>
      <c r="AM168" s="10">
        <f t="shared" si="4"/>
        <v>10150.8885</v>
      </c>
      <c r="AN168" s="10">
        <f t="shared" si="5"/>
        <v>20105.12</v>
      </c>
      <c r="AO168" s="10">
        <f t="shared" si="6"/>
        <v>9954.231495</v>
      </c>
    </row>
    <row r="169">
      <c r="A169" s="5"/>
      <c r="B169" s="5" t="s">
        <v>175</v>
      </c>
      <c r="C169" s="5" t="s">
        <v>162</v>
      </c>
      <c r="D169" s="112">
        <v>1.867807240981859</v>
      </c>
      <c r="E169" s="7">
        <v>178.951</v>
      </c>
      <c r="F169" s="7">
        <v>5544.108</v>
      </c>
      <c r="G169" s="10">
        <f t="shared" si="2"/>
        <v>178.951</v>
      </c>
      <c r="H169" s="8">
        <f t="shared" ref="H169:AL169" si="171">G169*0.92</f>
        <v>164.63492</v>
      </c>
      <c r="I169" s="8">
        <f t="shared" si="171"/>
        <v>151.4641264</v>
      </c>
      <c r="J169" s="8">
        <f t="shared" si="171"/>
        <v>139.3469963</v>
      </c>
      <c r="K169" s="8">
        <f t="shared" si="171"/>
        <v>128.1992366</v>
      </c>
      <c r="L169" s="8">
        <f t="shared" si="171"/>
        <v>117.9432977</v>
      </c>
      <c r="M169" s="8">
        <f t="shared" si="171"/>
        <v>108.5078338</v>
      </c>
      <c r="N169" s="8">
        <f t="shared" si="171"/>
        <v>99.82720714</v>
      </c>
      <c r="O169" s="8">
        <f t="shared" si="171"/>
        <v>91.84103057</v>
      </c>
      <c r="P169" s="8">
        <f t="shared" si="171"/>
        <v>84.49374812</v>
      </c>
      <c r="Q169" s="8">
        <f t="shared" si="171"/>
        <v>77.73424827</v>
      </c>
      <c r="R169" s="8">
        <f t="shared" si="171"/>
        <v>71.51550841</v>
      </c>
      <c r="S169" s="8">
        <f t="shared" si="171"/>
        <v>65.79426774</v>
      </c>
      <c r="T169" s="8">
        <f t="shared" si="171"/>
        <v>60.53072632</v>
      </c>
      <c r="U169" s="8">
        <f t="shared" si="171"/>
        <v>55.68826821</v>
      </c>
      <c r="V169" s="8">
        <f t="shared" si="171"/>
        <v>51.23320676</v>
      </c>
      <c r="W169" s="8">
        <f t="shared" si="171"/>
        <v>47.13455022</v>
      </c>
      <c r="X169" s="8">
        <f t="shared" si="171"/>
        <v>43.3637862</v>
      </c>
      <c r="Y169" s="8">
        <f t="shared" si="171"/>
        <v>39.8946833</v>
      </c>
      <c r="Z169" s="8">
        <f t="shared" si="171"/>
        <v>36.70310864</v>
      </c>
      <c r="AA169" s="8">
        <f t="shared" si="171"/>
        <v>33.76685995</v>
      </c>
      <c r="AB169" s="8">
        <f t="shared" si="171"/>
        <v>31.06551115</v>
      </c>
      <c r="AC169" s="8">
        <f t="shared" si="171"/>
        <v>28.58027026</v>
      </c>
      <c r="AD169" s="8">
        <f t="shared" si="171"/>
        <v>26.29384864</v>
      </c>
      <c r="AE169" s="8">
        <f t="shared" si="171"/>
        <v>24.19034075</v>
      </c>
      <c r="AF169" s="8">
        <f t="shared" si="171"/>
        <v>22.25511349</v>
      </c>
      <c r="AG169" s="8">
        <f t="shared" si="171"/>
        <v>20.47470441</v>
      </c>
      <c r="AH169" s="8">
        <f t="shared" si="171"/>
        <v>18.83672806</v>
      </c>
      <c r="AI169" s="8">
        <f t="shared" si="171"/>
        <v>17.32978981</v>
      </c>
      <c r="AJ169" s="8">
        <f t="shared" si="171"/>
        <v>15.94340663</v>
      </c>
      <c r="AK169" s="8">
        <f t="shared" si="171"/>
        <v>14.6679341</v>
      </c>
      <c r="AL169" s="8">
        <f t="shared" si="171"/>
        <v>13.49449937</v>
      </c>
      <c r="AM169" s="10">
        <f t="shared" si="4"/>
        <v>2081.700757</v>
      </c>
      <c r="AN169" s="10">
        <f t="shared" si="5"/>
        <v>5544.108</v>
      </c>
      <c r="AO169" s="10">
        <f t="shared" si="6"/>
        <v>3462.407243</v>
      </c>
    </row>
    <row r="170">
      <c r="A170" s="5"/>
      <c r="B170" s="5" t="s">
        <v>68</v>
      </c>
      <c r="C170" s="5" t="s">
        <v>59</v>
      </c>
      <c r="D170" s="112">
        <v>1.3564203084451338</v>
      </c>
      <c r="E170" s="7">
        <v>103.7581</v>
      </c>
      <c r="F170" s="7">
        <v>3982.434</v>
      </c>
      <c r="G170" s="10">
        <f t="shared" si="2"/>
        <v>103.7581</v>
      </c>
      <c r="H170" s="8">
        <f t="shared" ref="H170:AL170" si="172">G170*0.92</f>
        <v>95.457452</v>
      </c>
      <c r="I170" s="8">
        <f t="shared" si="172"/>
        <v>87.82085584</v>
      </c>
      <c r="J170" s="8">
        <f t="shared" si="172"/>
        <v>80.79518737</v>
      </c>
      <c r="K170" s="8">
        <f t="shared" si="172"/>
        <v>74.33157238</v>
      </c>
      <c r="L170" s="8">
        <f t="shared" si="172"/>
        <v>68.38504659</v>
      </c>
      <c r="M170" s="8">
        <f t="shared" si="172"/>
        <v>62.91424286</v>
      </c>
      <c r="N170" s="8">
        <f t="shared" si="172"/>
        <v>57.88110344</v>
      </c>
      <c r="O170" s="8">
        <f t="shared" si="172"/>
        <v>53.25061516</v>
      </c>
      <c r="P170" s="8">
        <f t="shared" si="172"/>
        <v>48.99056595</v>
      </c>
      <c r="Q170" s="8">
        <f t="shared" si="172"/>
        <v>45.07132067</v>
      </c>
      <c r="R170" s="8">
        <f t="shared" si="172"/>
        <v>41.46561502</v>
      </c>
      <c r="S170" s="8">
        <f t="shared" si="172"/>
        <v>38.14836582</v>
      </c>
      <c r="T170" s="8">
        <f t="shared" si="172"/>
        <v>35.09649655</v>
      </c>
      <c r="U170" s="8">
        <f t="shared" si="172"/>
        <v>32.28877683</v>
      </c>
      <c r="V170" s="8">
        <f t="shared" si="172"/>
        <v>29.70567468</v>
      </c>
      <c r="W170" s="8">
        <f t="shared" si="172"/>
        <v>27.32922071</v>
      </c>
      <c r="X170" s="8">
        <f t="shared" si="172"/>
        <v>25.14288305</v>
      </c>
      <c r="Y170" s="8">
        <f t="shared" si="172"/>
        <v>23.13145241</v>
      </c>
      <c r="Z170" s="8">
        <f t="shared" si="172"/>
        <v>21.28093621</v>
      </c>
      <c r="AA170" s="8">
        <f t="shared" si="172"/>
        <v>19.57846132</v>
      </c>
      <c r="AB170" s="8">
        <f t="shared" si="172"/>
        <v>18.01218441</v>
      </c>
      <c r="AC170" s="8">
        <f t="shared" si="172"/>
        <v>16.57120966</v>
      </c>
      <c r="AD170" s="8">
        <f t="shared" si="172"/>
        <v>15.24551289</v>
      </c>
      <c r="AE170" s="8">
        <f t="shared" si="172"/>
        <v>14.02587185</v>
      </c>
      <c r="AF170" s="8">
        <f t="shared" si="172"/>
        <v>12.90380211</v>
      </c>
      <c r="AG170" s="8">
        <f t="shared" si="172"/>
        <v>11.87149794</v>
      </c>
      <c r="AH170" s="8">
        <f t="shared" si="172"/>
        <v>10.9217781</v>
      </c>
      <c r="AI170" s="8">
        <f t="shared" si="172"/>
        <v>10.04803585</v>
      </c>
      <c r="AJ170" s="8">
        <f t="shared" si="172"/>
        <v>9.244192986</v>
      </c>
      <c r="AK170" s="8">
        <f t="shared" si="172"/>
        <v>8.504657547</v>
      </c>
      <c r="AL170" s="8">
        <f t="shared" si="172"/>
        <v>7.824284944</v>
      </c>
      <c r="AM170" s="10">
        <f t="shared" si="4"/>
        <v>1206.996973</v>
      </c>
      <c r="AN170" s="10">
        <f t="shared" si="5"/>
        <v>3982.434</v>
      </c>
      <c r="AO170" s="10">
        <f t="shared" si="6"/>
        <v>2775.437027</v>
      </c>
    </row>
    <row r="171">
      <c r="A171" s="5"/>
      <c r="B171" s="5" t="s">
        <v>124</v>
      </c>
      <c r="C171" s="5" t="s">
        <v>121</v>
      </c>
      <c r="D171" s="112">
        <v>1.2077343746547762</v>
      </c>
      <c r="E171" s="7">
        <v>133.352</v>
      </c>
      <c r="F171" s="7">
        <v>4532.624</v>
      </c>
      <c r="G171" s="10">
        <f t="shared" si="2"/>
        <v>133.352</v>
      </c>
      <c r="H171" s="8">
        <f t="shared" ref="H171:AL171" si="173">G171*0.92</f>
        <v>122.68384</v>
      </c>
      <c r="I171" s="8">
        <f t="shared" si="173"/>
        <v>112.8691328</v>
      </c>
      <c r="J171" s="8">
        <f t="shared" si="173"/>
        <v>103.8396022</v>
      </c>
      <c r="K171" s="8">
        <f t="shared" si="173"/>
        <v>95.532434</v>
      </c>
      <c r="L171" s="8">
        <f t="shared" si="173"/>
        <v>87.88983928</v>
      </c>
      <c r="M171" s="8">
        <f t="shared" si="173"/>
        <v>80.85865214</v>
      </c>
      <c r="N171" s="8">
        <f t="shared" si="173"/>
        <v>74.38995997</v>
      </c>
      <c r="O171" s="8">
        <f t="shared" si="173"/>
        <v>68.43876317</v>
      </c>
      <c r="P171" s="8">
        <f t="shared" si="173"/>
        <v>62.96366212</v>
      </c>
      <c r="Q171" s="8">
        <f t="shared" si="173"/>
        <v>57.92656915</v>
      </c>
      <c r="R171" s="8">
        <f t="shared" si="173"/>
        <v>53.29244362</v>
      </c>
      <c r="S171" s="8">
        <f t="shared" si="173"/>
        <v>49.02904813</v>
      </c>
      <c r="T171" s="8">
        <f t="shared" si="173"/>
        <v>45.10672428</v>
      </c>
      <c r="U171" s="8">
        <f t="shared" si="173"/>
        <v>41.49818633</v>
      </c>
      <c r="V171" s="8">
        <f t="shared" si="173"/>
        <v>38.17833143</v>
      </c>
      <c r="W171" s="8">
        <f t="shared" si="173"/>
        <v>35.12406491</v>
      </c>
      <c r="X171" s="8">
        <f t="shared" si="173"/>
        <v>32.31413972</v>
      </c>
      <c r="Y171" s="8">
        <f t="shared" si="173"/>
        <v>29.72900854</v>
      </c>
      <c r="Z171" s="8">
        <f t="shared" si="173"/>
        <v>27.35068786</v>
      </c>
      <c r="AA171" s="8">
        <f t="shared" si="173"/>
        <v>25.16263283</v>
      </c>
      <c r="AB171" s="8">
        <f t="shared" si="173"/>
        <v>23.1496222</v>
      </c>
      <c r="AC171" s="8">
        <f t="shared" si="173"/>
        <v>21.29765243</v>
      </c>
      <c r="AD171" s="8">
        <f t="shared" si="173"/>
        <v>19.59384023</v>
      </c>
      <c r="AE171" s="8">
        <f t="shared" si="173"/>
        <v>18.02633301</v>
      </c>
      <c r="AF171" s="8">
        <f t="shared" si="173"/>
        <v>16.58422637</v>
      </c>
      <c r="AG171" s="8">
        <f t="shared" si="173"/>
        <v>15.25748826</v>
      </c>
      <c r="AH171" s="8">
        <f t="shared" si="173"/>
        <v>14.0368892</v>
      </c>
      <c r="AI171" s="8">
        <f t="shared" si="173"/>
        <v>12.91393807</v>
      </c>
      <c r="AJ171" s="8">
        <f t="shared" si="173"/>
        <v>11.88082302</v>
      </c>
      <c r="AK171" s="8">
        <f t="shared" si="173"/>
        <v>10.93035718</v>
      </c>
      <c r="AL171" s="8">
        <f t="shared" si="173"/>
        <v>10.05592861</v>
      </c>
      <c r="AM171" s="10">
        <f t="shared" si="4"/>
        <v>1551.256821</v>
      </c>
      <c r="AN171" s="10">
        <f t="shared" si="5"/>
        <v>4532.624</v>
      </c>
      <c r="AO171" s="10">
        <f t="shared" si="6"/>
        <v>2981.367179</v>
      </c>
    </row>
    <row r="172">
      <c r="A172" s="5"/>
      <c r="B172" s="5" t="s">
        <v>214</v>
      </c>
      <c r="C172" s="5" t="s">
        <v>212</v>
      </c>
      <c r="D172" s="112">
        <v>1.5780942876174249</v>
      </c>
      <c r="E172" s="7">
        <v>182.6316</v>
      </c>
      <c r="F172" s="7">
        <v>5516.597</v>
      </c>
      <c r="G172" s="10">
        <f t="shared" si="2"/>
        <v>182.6316</v>
      </c>
      <c r="H172" s="8">
        <f t="shared" ref="H172:AL172" si="174">G172*0.92</f>
        <v>168.021072</v>
      </c>
      <c r="I172" s="8">
        <f t="shared" si="174"/>
        <v>154.5793862</v>
      </c>
      <c r="J172" s="8">
        <f t="shared" si="174"/>
        <v>142.2130353</v>
      </c>
      <c r="K172" s="8">
        <f t="shared" si="174"/>
        <v>130.8359925</v>
      </c>
      <c r="L172" s="8">
        <f t="shared" si="174"/>
        <v>120.3691131</v>
      </c>
      <c r="M172" s="8">
        <f t="shared" si="174"/>
        <v>110.7395841</v>
      </c>
      <c r="N172" s="8">
        <f t="shared" si="174"/>
        <v>101.8804173</v>
      </c>
      <c r="O172" s="8">
        <f t="shared" si="174"/>
        <v>93.72998395</v>
      </c>
      <c r="P172" s="8">
        <f t="shared" si="174"/>
        <v>86.23158524</v>
      </c>
      <c r="Q172" s="8">
        <f t="shared" si="174"/>
        <v>79.33305842</v>
      </c>
      <c r="R172" s="8">
        <f t="shared" si="174"/>
        <v>72.98641374</v>
      </c>
      <c r="S172" s="8">
        <f t="shared" si="174"/>
        <v>67.14750064</v>
      </c>
      <c r="T172" s="8">
        <f t="shared" si="174"/>
        <v>61.77570059</v>
      </c>
      <c r="U172" s="8">
        <f t="shared" si="174"/>
        <v>56.83364454</v>
      </c>
      <c r="V172" s="8">
        <f t="shared" si="174"/>
        <v>52.28695298</v>
      </c>
      <c r="W172" s="8">
        <f t="shared" si="174"/>
        <v>48.10399674</v>
      </c>
      <c r="X172" s="8">
        <f t="shared" si="174"/>
        <v>44.255677</v>
      </c>
      <c r="Y172" s="8">
        <f t="shared" si="174"/>
        <v>40.71522284</v>
      </c>
      <c r="Z172" s="8">
        <f t="shared" si="174"/>
        <v>37.45800502</v>
      </c>
      <c r="AA172" s="8">
        <f t="shared" si="174"/>
        <v>34.46136461</v>
      </c>
      <c r="AB172" s="8">
        <f t="shared" si="174"/>
        <v>31.70445545</v>
      </c>
      <c r="AC172" s="8">
        <f t="shared" si="174"/>
        <v>29.16809901</v>
      </c>
      <c r="AD172" s="8">
        <f t="shared" si="174"/>
        <v>26.83465109</v>
      </c>
      <c r="AE172" s="8">
        <f t="shared" si="174"/>
        <v>24.687879</v>
      </c>
      <c r="AF172" s="8">
        <f t="shared" si="174"/>
        <v>22.71284868</v>
      </c>
      <c r="AG172" s="8">
        <f t="shared" si="174"/>
        <v>20.89582079</v>
      </c>
      <c r="AH172" s="8">
        <f t="shared" si="174"/>
        <v>19.22415512</v>
      </c>
      <c r="AI172" s="8">
        <f t="shared" si="174"/>
        <v>17.68622271</v>
      </c>
      <c r="AJ172" s="8">
        <f t="shared" si="174"/>
        <v>16.2713249</v>
      </c>
      <c r="AK172" s="8">
        <f t="shared" si="174"/>
        <v>14.96961891</v>
      </c>
      <c r="AL172" s="8">
        <f t="shared" si="174"/>
        <v>13.77204939</v>
      </c>
      <c r="AM172" s="10">
        <f t="shared" si="4"/>
        <v>2124.516432</v>
      </c>
      <c r="AN172" s="10">
        <f t="shared" si="5"/>
        <v>5516.597</v>
      </c>
      <c r="AO172" s="10">
        <f t="shared" si="6"/>
        <v>3392.080568</v>
      </c>
    </row>
    <row r="173">
      <c r="A173" s="5"/>
      <c r="B173" s="5" t="s">
        <v>54</v>
      </c>
      <c r="C173" s="5" t="s">
        <v>49</v>
      </c>
      <c r="D173" s="112">
        <v>1.35585326448</v>
      </c>
      <c r="E173" s="7">
        <v>102.2024</v>
      </c>
      <c r="F173" s="7">
        <v>3823.182</v>
      </c>
      <c r="G173" s="10">
        <f t="shared" si="2"/>
        <v>102.2024</v>
      </c>
      <c r="H173" s="8">
        <f t="shared" ref="H173:AL173" si="175">G173*0.92</f>
        <v>94.026208</v>
      </c>
      <c r="I173" s="8">
        <f t="shared" si="175"/>
        <v>86.50411136</v>
      </c>
      <c r="J173" s="8">
        <f t="shared" si="175"/>
        <v>79.58378245</v>
      </c>
      <c r="K173" s="8">
        <f t="shared" si="175"/>
        <v>73.21707986</v>
      </c>
      <c r="L173" s="8">
        <f t="shared" si="175"/>
        <v>67.35971347</v>
      </c>
      <c r="M173" s="8">
        <f t="shared" si="175"/>
        <v>61.97093639</v>
      </c>
      <c r="N173" s="8">
        <f t="shared" si="175"/>
        <v>57.01326148</v>
      </c>
      <c r="O173" s="8">
        <f t="shared" si="175"/>
        <v>52.45220056</v>
      </c>
      <c r="P173" s="8">
        <f t="shared" si="175"/>
        <v>48.25602452</v>
      </c>
      <c r="Q173" s="8">
        <f t="shared" si="175"/>
        <v>44.39554255</v>
      </c>
      <c r="R173" s="8">
        <f t="shared" si="175"/>
        <v>40.84389915</v>
      </c>
      <c r="S173" s="8">
        <f t="shared" si="175"/>
        <v>37.57638722</v>
      </c>
      <c r="T173" s="8">
        <f t="shared" si="175"/>
        <v>34.57027624</v>
      </c>
      <c r="U173" s="8">
        <f t="shared" si="175"/>
        <v>31.80465414</v>
      </c>
      <c r="V173" s="8">
        <f t="shared" si="175"/>
        <v>29.26028181</v>
      </c>
      <c r="W173" s="8">
        <f t="shared" si="175"/>
        <v>26.91945926</v>
      </c>
      <c r="X173" s="8">
        <f t="shared" si="175"/>
        <v>24.76590252</v>
      </c>
      <c r="Y173" s="8">
        <f t="shared" si="175"/>
        <v>22.78463032</v>
      </c>
      <c r="Z173" s="8">
        <f t="shared" si="175"/>
        <v>20.9618599</v>
      </c>
      <c r="AA173" s="8">
        <f t="shared" si="175"/>
        <v>19.2849111</v>
      </c>
      <c r="AB173" s="8">
        <f t="shared" si="175"/>
        <v>17.74211822</v>
      </c>
      <c r="AC173" s="8">
        <f t="shared" si="175"/>
        <v>16.32274876</v>
      </c>
      <c r="AD173" s="8">
        <f t="shared" si="175"/>
        <v>15.01692886</v>
      </c>
      <c r="AE173" s="8">
        <f t="shared" si="175"/>
        <v>13.81557455</v>
      </c>
      <c r="AF173" s="8">
        <f t="shared" si="175"/>
        <v>12.71032859</v>
      </c>
      <c r="AG173" s="8">
        <f t="shared" si="175"/>
        <v>11.6935023</v>
      </c>
      <c r="AH173" s="8">
        <f t="shared" si="175"/>
        <v>10.75802211</v>
      </c>
      <c r="AI173" s="8">
        <f t="shared" si="175"/>
        <v>9.897380346</v>
      </c>
      <c r="AJ173" s="8">
        <f t="shared" si="175"/>
        <v>9.105589918</v>
      </c>
      <c r="AK173" s="8">
        <f t="shared" si="175"/>
        <v>8.377142724</v>
      </c>
      <c r="AL173" s="8">
        <f t="shared" si="175"/>
        <v>7.706971307</v>
      </c>
      <c r="AM173" s="10">
        <f t="shared" si="4"/>
        <v>1188.89983</v>
      </c>
      <c r="AN173" s="10">
        <f t="shared" si="5"/>
        <v>3823.182</v>
      </c>
      <c r="AO173" s="10">
        <f t="shared" si="6"/>
        <v>2634.28217</v>
      </c>
    </row>
    <row r="174">
      <c r="A174" s="5"/>
      <c r="B174" s="5" t="s">
        <v>168</v>
      </c>
      <c r="C174" s="5" t="s">
        <v>162</v>
      </c>
      <c r="D174" s="112">
        <v>4.3451933152618665</v>
      </c>
      <c r="E174" s="7">
        <v>511.0551</v>
      </c>
      <c r="F174" s="7">
        <v>12297.74</v>
      </c>
      <c r="G174" s="10">
        <f t="shared" si="2"/>
        <v>511.0551</v>
      </c>
      <c r="H174" s="8">
        <f t="shared" ref="H174:AL174" si="176">G174*0.92</f>
        <v>470.170692</v>
      </c>
      <c r="I174" s="8">
        <f t="shared" si="176"/>
        <v>432.5570366</v>
      </c>
      <c r="J174" s="8">
        <f t="shared" si="176"/>
        <v>397.9524737</v>
      </c>
      <c r="K174" s="8">
        <f t="shared" si="176"/>
        <v>366.1162758</v>
      </c>
      <c r="L174" s="8">
        <f t="shared" si="176"/>
        <v>336.8269737</v>
      </c>
      <c r="M174" s="8">
        <f t="shared" si="176"/>
        <v>309.8808158</v>
      </c>
      <c r="N174" s="8">
        <f t="shared" si="176"/>
        <v>285.0903506</v>
      </c>
      <c r="O174" s="8">
        <f t="shared" si="176"/>
        <v>262.2831225</v>
      </c>
      <c r="P174" s="8">
        <f t="shared" si="176"/>
        <v>241.3004727</v>
      </c>
      <c r="Q174" s="8">
        <f t="shared" si="176"/>
        <v>221.9964349</v>
      </c>
      <c r="R174" s="8">
        <f t="shared" si="176"/>
        <v>204.2367201</v>
      </c>
      <c r="S174" s="8">
        <f t="shared" si="176"/>
        <v>187.8977825</v>
      </c>
      <c r="T174" s="8">
        <f t="shared" si="176"/>
        <v>172.8659599</v>
      </c>
      <c r="U174" s="8">
        <f t="shared" si="176"/>
        <v>159.0366831</v>
      </c>
      <c r="V174" s="8">
        <f t="shared" si="176"/>
        <v>146.3137485</v>
      </c>
      <c r="W174" s="8">
        <f t="shared" si="176"/>
        <v>134.6086486</v>
      </c>
      <c r="X174" s="8">
        <f t="shared" si="176"/>
        <v>123.8399567</v>
      </c>
      <c r="Y174" s="8">
        <f t="shared" si="176"/>
        <v>113.9327602</v>
      </c>
      <c r="Z174" s="8">
        <f t="shared" si="176"/>
        <v>104.8181394</v>
      </c>
      <c r="AA174" s="8">
        <f t="shared" si="176"/>
        <v>96.4326882</v>
      </c>
      <c r="AB174" s="8">
        <f t="shared" si="176"/>
        <v>88.71807315</v>
      </c>
      <c r="AC174" s="8">
        <f t="shared" si="176"/>
        <v>81.6206273</v>
      </c>
      <c r="AD174" s="8">
        <f t="shared" si="176"/>
        <v>75.09097711</v>
      </c>
      <c r="AE174" s="8">
        <f t="shared" si="176"/>
        <v>69.08369894</v>
      </c>
      <c r="AF174" s="8">
        <f t="shared" si="176"/>
        <v>63.55700303</v>
      </c>
      <c r="AG174" s="8">
        <f t="shared" si="176"/>
        <v>58.47244279</v>
      </c>
      <c r="AH174" s="8">
        <f t="shared" si="176"/>
        <v>53.79464736</v>
      </c>
      <c r="AI174" s="8">
        <f t="shared" si="176"/>
        <v>49.49107557</v>
      </c>
      <c r="AJ174" s="8">
        <f t="shared" si="176"/>
        <v>45.53178953</v>
      </c>
      <c r="AK174" s="8">
        <f t="shared" si="176"/>
        <v>41.88924637</v>
      </c>
      <c r="AL174" s="8">
        <f t="shared" si="176"/>
        <v>38.53810666</v>
      </c>
      <c r="AM174" s="10">
        <f t="shared" si="4"/>
        <v>5945.000523</v>
      </c>
      <c r="AN174" s="10">
        <f t="shared" si="5"/>
        <v>12297.74</v>
      </c>
      <c r="AO174" s="10">
        <f t="shared" si="6"/>
        <v>6352.739477</v>
      </c>
    </row>
    <row r="175">
      <c r="A175" s="5"/>
      <c r="B175" s="5" t="s">
        <v>158</v>
      </c>
      <c r="C175" s="5" t="s">
        <v>149</v>
      </c>
      <c r="D175" s="112">
        <v>1.490692040585981</v>
      </c>
      <c r="E175" s="7">
        <v>190.1493</v>
      </c>
      <c r="F175" s="7">
        <v>5527.407</v>
      </c>
      <c r="G175" s="10">
        <f t="shared" si="2"/>
        <v>190.1493</v>
      </c>
      <c r="H175" s="8">
        <f t="shared" ref="H175:AL175" si="177">G175*0.92</f>
        <v>174.937356</v>
      </c>
      <c r="I175" s="8">
        <f t="shared" si="177"/>
        <v>160.9423675</v>
      </c>
      <c r="J175" s="8">
        <f t="shared" si="177"/>
        <v>148.0669781</v>
      </c>
      <c r="K175" s="8">
        <f t="shared" si="177"/>
        <v>136.2216199</v>
      </c>
      <c r="L175" s="8">
        <f t="shared" si="177"/>
        <v>125.3238903</v>
      </c>
      <c r="M175" s="8">
        <f t="shared" si="177"/>
        <v>115.2979791</v>
      </c>
      <c r="N175" s="8">
        <f t="shared" si="177"/>
        <v>106.0741407</v>
      </c>
      <c r="O175" s="8">
        <f t="shared" si="177"/>
        <v>97.58820947</v>
      </c>
      <c r="P175" s="8">
        <f t="shared" si="177"/>
        <v>89.78115272</v>
      </c>
      <c r="Q175" s="8">
        <f t="shared" si="177"/>
        <v>82.5986605</v>
      </c>
      <c r="R175" s="8">
        <f t="shared" si="177"/>
        <v>75.99076766</v>
      </c>
      <c r="S175" s="8">
        <f t="shared" si="177"/>
        <v>69.91150625</v>
      </c>
      <c r="T175" s="8">
        <f t="shared" si="177"/>
        <v>64.31858575</v>
      </c>
      <c r="U175" s="8">
        <f t="shared" si="177"/>
        <v>59.17309889</v>
      </c>
      <c r="V175" s="8">
        <f t="shared" si="177"/>
        <v>54.43925098</v>
      </c>
      <c r="W175" s="8">
        <f t="shared" si="177"/>
        <v>50.0841109</v>
      </c>
      <c r="X175" s="8">
        <f t="shared" si="177"/>
        <v>46.07738203</v>
      </c>
      <c r="Y175" s="8">
        <f t="shared" si="177"/>
        <v>42.39119146</v>
      </c>
      <c r="Z175" s="8">
        <f t="shared" si="177"/>
        <v>38.99989615</v>
      </c>
      <c r="AA175" s="8">
        <f t="shared" si="177"/>
        <v>35.87990445</v>
      </c>
      <c r="AB175" s="8">
        <f t="shared" si="177"/>
        <v>33.0095121</v>
      </c>
      <c r="AC175" s="8">
        <f t="shared" si="177"/>
        <v>30.36875113</v>
      </c>
      <c r="AD175" s="8">
        <f t="shared" si="177"/>
        <v>27.93925104</v>
      </c>
      <c r="AE175" s="8">
        <f t="shared" si="177"/>
        <v>25.70411096</v>
      </c>
      <c r="AF175" s="8">
        <f t="shared" si="177"/>
        <v>23.64778208</v>
      </c>
      <c r="AG175" s="8">
        <f t="shared" si="177"/>
        <v>21.75595951</v>
      </c>
      <c r="AH175" s="8">
        <f t="shared" si="177"/>
        <v>20.01548275</v>
      </c>
      <c r="AI175" s="8">
        <f t="shared" si="177"/>
        <v>18.41424413</v>
      </c>
      <c r="AJ175" s="8">
        <f t="shared" si="177"/>
        <v>16.9411046</v>
      </c>
      <c r="AK175" s="8">
        <f t="shared" si="177"/>
        <v>15.58581623</v>
      </c>
      <c r="AL175" s="8">
        <f t="shared" si="177"/>
        <v>14.33895094</v>
      </c>
      <c r="AM175" s="10">
        <f t="shared" si="4"/>
        <v>2211.968314</v>
      </c>
      <c r="AN175" s="10">
        <f t="shared" si="5"/>
        <v>5527.407</v>
      </c>
      <c r="AO175" s="10">
        <f t="shared" si="6"/>
        <v>3315.438686</v>
      </c>
    </row>
    <row r="176">
      <c r="A176" s="5"/>
      <c r="B176" s="5" t="s">
        <v>96</v>
      </c>
      <c r="C176" s="5" t="s">
        <v>90</v>
      </c>
      <c r="D176" s="112">
        <v>1.5987232813760002</v>
      </c>
      <c r="E176" s="7">
        <v>142.52</v>
      </c>
      <c r="F176" s="7">
        <v>4524.998</v>
      </c>
      <c r="G176" s="10">
        <f t="shared" si="2"/>
        <v>142.52</v>
      </c>
      <c r="H176" s="8">
        <f t="shared" ref="H176:AL176" si="178">G176*0.92</f>
        <v>131.1184</v>
      </c>
      <c r="I176" s="8">
        <f t="shared" si="178"/>
        <v>120.628928</v>
      </c>
      <c r="J176" s="8">
        <f t="shared" si="178"/>
        <v>110.9786138</v>
      </c>
      <c r="K176" s="8">
        <f t="shared" si="178"/>
        <v>102.1003247</v>
      </c>
      <c r="L176" s="8">
        <f t="shared" si="178"/>
        <v>93.93229869</v>
      </c>
      <c r="M176" s="8">
        <f t="shared" si="178"/>
        <v>86.41771479</v>
      </c>
      <c r="N176" s="8">
        <f t="shared" si="178"/>
        <v>79.50429761</v>
      </c>
      <c r="O176" s="8">
        <f t="shared" si="178"/>
        <v>73.1439538</v>
      </c>
      <c r="P176" s="8">
        <f t="shared" si="178"/>
        <v>67.2924375</v>
      </c>
      <c r="Q176" s="8">
        <f t="shared" si="178"/>
        <v>61.9090425</v>
      </c>
      <c r="R176" s="8">
        <f t="shared" si="178"/>
        <v>56.9563191</v>
      </c>
      <c r="S176" s="8">
        <f t="shared" si="178"/>
        <v>52.39981357</v>
      </c>
      <c r="T176" s="8">
        <f t="shared" si="178"/>
        <v>48.20782848</v>
      </c>
      <c r="U176" s="8">
        <f t="shared" si="178"/>
        <v>44.3512022</v>
      </c>
      <c r="V176" s="8">
        <f t="shared" si="178"/>
        <v>40.80310603</v>
      </c>
      <c r="W176" s="8">
        <f t="shared" si="178"/>
        <v>37.53885755</v>
      </c>
      <c r="X176" s="8">
        <f t="shared" si="178"/>
        <v>34.53574894</v>
      </c>
      <c r="Y176" s="8">
        <f t="shared" si="178"/>
        <v>31.77288903</v>
      </c>
      <c r="Z176" s="8">
        <f t="shared" si="178"/>
        <v>29.2310579</v>
      </c>
      <c r="AA176" s="8">
        <f t="shared" si="178"/>
        <v>26.89257327</v>
      </c>
      <c r="AB176" s="8">
        <f t="shared" si="178"/>
        <v>24.74116741</v>
      </c>
      <c r="AC176" s="8">
        <f t="shared" si="178"/>
        <v>22.76187402</v>
      </c>
      <c r="AD176" s="8">
        <f t="shared" si="178"/>
        <v>20.9409241</v>
      </c>
      <c r="AE176" s="8">
        <f t="shared" si="178"/>
        <v>19.26565017</v>
      </c>
      <c r="AF176" s="8">
        <f t="shared" si="178"/>
        <v>17.72439816</v>
      </c>
      <c r="AG176" s="8">
        <f t="shared" si="178"/>
        <v>16.3064463</v>
      </c>
      <c r="AH176" s="8">
        <f t="shared" si="178"/>
        <v>15.0019306</v>
      </c>
      <c r="AI176" s="8">
        <f t="shared" si="178"/>
        <v>13.80177615</v>
      </c>
      <c r="AJ176" s="8">
        <f t="shared" si="178"/>
        <v>12.69763406</v>
      </c>
      <c r="AK176" s="8">
        <f t="shared" si="178"/>
        <v>11.68182333</v>
      </c>
      <c r="AL176" s="8">
        <f t="shared" si="178"/>
        <v>10.74727747</v>
      </c>
      <c r="AM176" s="10">
        <f t="shared" si="4"/>
        <v>1657.906309</v>
      </c>
      <c r="AN176" s="10">
        <f t="shared" si="5"/>
        <v>4524.998</v>
      </c>
      <c r="AO176" s="10">
        <f t="shared" si="6"/>
        <v>2867.091691</v>
      </c>
    </row>
    <row r="177">
      <c r="A177" s="5"/>
      <c r="B177" s="5" t="s">
        <v>180</v>
      </c>
      <c r="C177" s="5" t="s">
        <v>162</v>
      </c>
      <c r="D177" s="112">
        <v>1.3386049352</v>
      </c>
      <c r="E177" s="7">
        <v>107.9282</v>
      </c>
      <c r="F177" s="7">
        <v>3790.107</v>
      </c>
      <c r="G177" s="10">
        <f t="shared" si="2"/>
        <v>107.9282</v>
      </c>
      <c r="H177" s="8">
        <f t="shared" ref="H177:AL177" si="179">G177*0.92</f>
        <v>99.293944</v>
      </c>
      <c r="I177" s="8">
        <f t="shared" si="179"/>
        <v>91.35042848</v>
      </c>
      <c r="J177" s="8">
        <f t="shared" si="179"/>
        <v>84.0423942</v>
      </c>
      <c r="K177" s="8">
        <f t="shared" si="179"/>
        <v>77.31900267</v>
      </c>
      <c r="L177" s="8">
        <f t="shared" si="179"/>
        <v>71.13348245</v>
      </c>
      <c r="M177" s="8">
        <f t="shared" si="179"/>
        <v>65.44280386</v>
      </c>
      <c r="N177" s="8">
        <f t="shared" si="179"/>
        <v>60.20737955</v>
      </c>
      <c r="O177" s="8">
        <f t="shared" si="179"/>
        <v>55.39078918</v>
      </c>
      <c r="P177" s="8">
        <f t="shared" si="179"/>
        <v>50.95952605</v>
      </c>
      <c r="Q177" s="8">
        <f t="shared" si="179"/>
        <v>46.88276397</v>
      </c>
      <c r="R177" s="8">
        <f t="shared" si="179"/>
        <v>43.13214285</v>
      </c>
      <c r="S177" s="8">
        <f t="shared" si="179"/>
        <v>39.68157142</v>
      </c>
      <c r="T177" s="8">
        <f t="shared" si="179"/>
        <v>36.50704571</v>
      </c>
      <c r="U177" s="8">
        <f t="shared" si="179"/>
        <v>33.58648205</v>
      </c>
      <c r="V177" s="8">
        <f t="shared" si="179"/>
        <v>30.89956349</v>
      </c>
      <c r="W177" s="8">
        <f t="shared" si="179"/>
        <v>28.42759841</v>
      </c>
      <c r="X177" s="8">
        <f t="shared" si="179"/>
        <v>26.15339053</v>
      </c>
      <c r="Y177" s="8">
        <f t="shared" si="179"/>
        <v>24.06111929</v>
      </c>
      <c r="Z177" s="8">
        <f t="shared" si="179"/>
        <v>22.13622975</v>
      </c>
      <c r="AA177" s="8">
        <f t="shared" si="179"/>
        <v>20.36533137</v>
      </c>
      <c r="AB177" s="8">
        <f t="shared" si="179"/>
        <v>18.73610486</v>
      </c>
      <c r="AC177" s="8">
        <f t="shared" si="179"/>
        <v>17.23721647</v>
      </c>
      <c r="AD177" s="8">
        <f t="shared" si="179"/>
        <v>15.85823915</v>
      </c>
      <c r="AE177" s="8">
        <f t="shared" si="179"/>
        <v>14.58958002</v>
      </c>
      <c r="AF177" s="8">
        <f t="shared" si="179"/>
        <v>13.42241362</v>
      </c>
      <c r="AG177" s="8">
        <f t="shared" si="179"/>
        <v>12.34862053</v>
      </c>
      <c r="AH177" s="8">
        <f t="shared" si="179"/>
        <v>11.36073089</v>
      </c>
      <c r="AI177" s="8">
        <f t="shared" si="179"/>
        <v>10.45187242</v>
      </c>
      <c r="AJ177" s="8">
        <f t="shared" si="179"/>
        <v>9.615722623</v>
      </c>
      <c r="AK177" s="8">
        <f t="shared" si="179"/>
        <v>8.846464813</v>
      </c>
      <c r="AL177" s="8">
        <f t="shared" si="179"/>
        <v>8.138747628</v>
      </c>
      <c r="AM177" s="10">
        <f t="shared" si="4"/>
        <v>1255.506902</v>
      </c>
      <c r="AN177" s="10">
        <f t="shared" si="5"/>
        <v>3790.107</v>
      </c>
      <c r="AO177" s="10">
        <f t="shared" si="6"/>
        <v>2534.600098</v>
      </c>
    </row>
    <row r="178">
      <c r="A178" s="5"/>
      <c r="B178" s="5" t="s">
        <v>112</v>
      </c>
      <c r="C178" s="5" t="s">
        <v>102</v>
      </c>
      <c r="D178" s="112">
        <v>1.1009755224</v>
      </c>
      <c r="E178" s="7">
        <v>113.115</v>
      </c>
      <c r="F178" s="7">
        <v>3844.607</v>
      </c>
      <c r="G178" s="10">
        <f t="shared" si="2"/>
        <v>113.115</v>
      </c>
      <c r="H178" s="8">
        <f t="shared" ref="H178:AL178" si="180">G178*0.92</f>
        <v>104.0658</v>
      </c>
      <c r="I178" s="8">
        <f t="shared" si="180"/>
        <v>95.740536</v>
      </c>
      <c r="J178" s="8">
        <f t="shared" si="180"/>
        <v>88.08129312</v>
      </c>
      <c r="K178" s="8">
        <f t="shared" si="180"/>
        <v>81.03478967</v>
      </c>
      <c r="L178" s="8">
        <f t="shared" si="180"/>
        <v>74.5520065</v>
      </c>
      <c r="M178" s="8">
        <f t="shared" si="180"/>
        <v>68.58784598</v>
      </c>
      <c r="N178" s="8">
        <f t="shared" si="180"/>
        <v>63.1008183</v>
      </c>
      <c r="O178" s="8">
        <f t="shared" si="180"/>
        <v>58.05275283</v>
      </c>
      <c r="P178" s="8">
        <f t="shared" si="180"/>
        <v>53.40853261</v>
      </c>
      <c r="Q178" s="8">
        <f t="shared" si="180"/>
        <v>49.13585</v>
      </c>
      <c r="R178" s="8">
        <f t="shared" si="180"/>
        <v>45.204982</v>
      </c>
      <c r="S178" s="8">
        <f t="shared" si="180"/>
        <v>41.58858344</v>
      </c>
      <c r="T178" s="8">
        <f t="shared" si="180"/>
        <v>38.26149676</v>
      </c>
      <c r="U178" s="8">
        <f t="shared" si="180"/>
        <v>35.20057702</v>
      </c>
      <c r="V178" s="8">
        <f t="shared" si="180"/>
        <v>32.38453086</v>
      </c>
      <c r="W178" s="8">
        <f t="shared" si="180"/>
        <v>29.79376839</v>
      </c>
      <c r="X178" s="8">
        <f t="shared" si="180"/>
        <v>27.41026692</v>
      </c>
      <c r="Y178" s="8">
        <f t="shared" si="180"/>
        <v>25.21744557</v>
      </c>
      <c r="Z178" s="8">
        <f t="shared" si="180"/>
        <v>23.20004992</v>
      </c>
      <c r="AA178" s="8">
        <f t="shared" si="180"/>
        <v>21.34404593</v>
      </c>
      <c r="AB178" s="8">
        <f t="shared" si="180"/>
        <v>19.63652225</v>
      </c>
      <c r="AC178" s="8">
        <f t="shared" si="180"/>
        <v>18.06560047</v>
      </c>
      <c r="AD178" s="8">
        <f t="shared" si="180"/>
        <v>16.62035244</v>
      </c>
      <c r="AE178" s="8">
        <f t="shared" si="180"/>
        <v>15.29072424</v>
      </c>
      <c r="AF178" s="8">
        <f t="shared" si="180"/>
        <v>14.0674663</v>
      </c>
      <c r="AG178" s="8">
        <f t="shared" si="180"/>
        <v>12.942069</v>
      </c>
      <c r="AH178" s="8">
        <f t="shared" si="180"/>
        <v>11.90670348</v>
      </c>
      <c r="AI178" s="8">
        <f t="shared" si="180"/>
        <v>10.9541672</v>
      </c>
      <c r="AJ178" s="8">
        <f t="shared" si="180"/>
        <v>10.07783382</v>
      </c>
      <c r="AK178" s="8">
        <f t="shared" si="180"/>
        <v>9.271607118</v>
      </c>
      <c r="AL178" s="8">
        <f t="shared" si="180"/>
        <v>8.529878548</v>
      </c>
      <c r="AM178" s="10">
        <f t="shared" si="4"/>
        <v>1315.843897</v>
      </c>
      <c r="AN178" s="10">
        <f t="shared" si="5"/>
        <v>3844.607</v>
      </c>
      <c r="AO178" s="10">
        <f t="shared" si="6"/>
        <v>2528.763103</v>
      </c>
    </row>
    <row r="179">
      <c r="A179" s="5"/>
      <c r="B179" s="5" t="s">
        <v>24</v>
      </c>
      <c r="C179" s="5" t="s">
        <v>19</v>
      </c>
      <c r="D179" s="112">
        <v>1.674389775421935</v>
      </c>
      <c r="E179" s="7">
        <v>241.7</v>
      </c>
      <c r="F179" s="7">
        <v>6298.439</v>
      </c>
      <c r="G179" s="10">
        <f t="shared" si="2"/>
        <v>241.7</v>
      </c>
      <c r="H179" s="8">
        <f t="shared" ref="H179:AL179" si="181">G179*0.92</f>
        <v>222.364</v>
      </c>
      <c r="I179" s="8">
        <f t="shared" si="181"/>
        <v>204.57488</v>
      </c>
      <c r="J179" s="8">
        <f t="shared" si="181"/>
        <v>188.2088896</v>
      </c>
      <c r="K179" s="8">
        <f t="shared" si="181"/>
        <v>173.1521784</v>
      </c>
      <c r="L179" s="8">
        <f t="shared" si="181"/>
        <v>159.3000042</v>
      </c>
      <c r="M179" s="8">
        <f t="shared" si="181"/>
        <v>146.5560038</v>
      </c>
      <c r="N179" s="8">
        <f t="shared" si="181"/>
        <v>134.8315235</v>
      </c>
      <c r="O179" s="8">
        <f t="shared" si="181"/>
        <v>124.0450016</v>
      </c>
      <c r="P179" s="8">
        <f t="shared" si="181"/>
        <v>114.1214015</v>
      </c>
      <c r="Q179" s="8">
        <f t="shared" si="181"/>
        <v>104.9916894</v>
      </c>
      <c r="R179" s="8">
        <f t="shared" si="181"/>
        <v>96.59235423</v>
      </c>
      <c r="S179" s="8">
        <f t="shared" si="181"/>
        <v>88.8649659</v>
      </c>
      <c r="T179" s="8">
        <f t="shared" si="181"/>
        <v>81.75576862</v>
      </c>
      <c r="U179" s="8">
        <f t="shared" si="181"/>
        <v>75.21530713</v>
      </c>
      <c r="V179" s="8">
        <f t="shared" si="181"/>
        <v>69.19808256</v>
      </c>
      <c r="W179" s="8">
        <f t="shared" si="181"/>
        <v>63.66223596</v>
      </c>
      <c r="X179" s="8">
        <f t="shared" si="181"/>
        <v>58.56925708</v>
      </c>
      <c r="Y179" s="8">
        <f t="shared" si="181"/>
        <v>53.88371652</v>
      </c>
      <c r="Z179" s="8">
        <f t="shared" si="181"/>
        <v>49.57301919</v>
      </c>
      <c r="AA179" s="8">
        <f t="shared" si="181"/>
        <v>45.60717766</v>
      </c>
      <c r="AB179" s="8">
        <f t="shared" si="181"/>
        <v>41.95860345</v>
      </c>
      <c r="AC179" s="8">
        <f t="shared" si="181"/>
        <v>38.60191517</v>
      </c>
      <c r="AD179" s="8">
        <f t="shared" si="181"/>
        <v>35.51376196</v>
      </c>
      <c r="AE179" s="8">
        <f t="shared" si="181"/>
        <v>32.672661</v>
      </c>
      <c r="AF179" s="8">
        <f t="shared" si="181"/>
        <v>30.05884812</v>
      </c>
      <c r="AG179" s="8">
        <f t="shared" si="181"/>
        <v>27.65414027</v>
      </c>
      <c r="AH179" s="8">
        <f t="shared" si="181"/>
        <v>25.44180905</v>
      </c>
      <c r="AI179" s="8">
        <f t="shared" si="181"/>
        <v>23.40646432</v>
      </c>
      <c r="AJ179" s="8">
        <f t="shared" si="181"/>
        <v>21.53394718</v>
      </c>
      <c r="AK179" s="8">
        <f t="shared" si="181"/>
        <v>19.8112314</v>
      </c>
      <c r="AL179" s="8">
        <f t="shared" si="181"/>
        <v>18.22633289</v>
      </c>
      <c r="AM179" s="10">
        <f t="shared" si="4"/>
        <v>2811.647172</v>
      </c>
      <c r="AN179" s="10">
        <f t="shared" si="5"/>
        <v>6298.439</v>
      </c>
      <c r="AO179" s="10">
        <f t="shared" si="6"/>
        <v>3486.791828</v>
      </c>
    </row>
    <row r="180">
      <c r="A180" s="5"/>
      <c r="B180" s="5" t="s">
        <v>116</v>
      </c>
      <c r="C180" s="5" t="s">
        <v>102</v>
      </c>
      <c r="D180" s="112">
        <v>1.01627422416</v>
      </c>
      <c r="E180" s="7">
        <v>109.4057</v>
      </c>
      <c r="F180" s="7">
        <v>3548.83</v>
      </c>
      <c r="G180" s="10">
        <f t="shared" si="2"/>
        <v>109.4057</v>
      </c>
      <c r="H180" s="8">
        <f t="shared" ref="H180:AL180" si="182">G180*0.92</f>
        <v>100.653244</v>
      </c>
      <c r="I180" s="8">
        <f t="shared" si="182"/>
        <v>92.60098448</v>
      </c>
      <c r="J180" s="8">
        <f t="shared" si="182"/>
        <v>85.19290572</v>
      </c>
      <c r="K180" s="8">
        <f t="shared" si="182"/>
        <v>78.37747326</v>
      </c>
      <c r="L180" s="8">
        <f t="shared" si="182"/>
        <v>72.1072754</v>
      </c>
      <c r="M180" s="8">
        <f t="shared" si="182"/>
        <v>66.33869337</v>
      </c>
      <c r="N180" s="8">
        <f t="shared" si="182"/>
        <v>61.0315979</v>
      </c>
      <c r="O180" s="8">
        <f t="shared" si="182"/>
        <v>56.14907007</v>
      </c>
      <c r="P180" s="8">
        <f t="shared" si="182"/>
        <v>51.65714446</v>
      </c>
      <c r="Q180" s="8">
        <f t="shared" si="182"/>
        <v>47.52457291</v>
      </c>
      <c r="R180" s="8">
        <f t="shared" si="182"/>
        <v>43.72260707</v>
      </c>
      <c r="S180" s="8">
        <f t="shared" si="182"/>
        <v>40.22479851</v>
      </c>
      <c r="T180" s="8">
        <f t="shared" si="182"/>
        <v>37.00681463</v>
      </c>
      <c r="U180" s="8">
        <f t="shared" si="182"/>
        <v>34.04626946</v>
      </c>
      <c r="V180" s="8">
        <f t="shared" si="182"/>
        <v>31.3225679</v>
      </c>
      <c r="W180" s="8">
        <f t="shared" si="182"/>
        <v>28.81676247</v>
      </c>
      <c r="X180" s="8">
        <f t="shared" si="182"/>
        <v>26.51142147</v>
      </c>
      <c r="Y180" s="8">
        <f t="shared" si="182"/>
        <v>24.39050775</v>
      </c>
      <c r="Z180" s="8">
        <f t="shared" si="182"/>
        <v>22.43926713</v>
      </c>
      <c r="AA180" s="8">
        <f t="shared" si="182"/>
        <v>20.64412576</v>
      </c>
      <c r="AB180" s="8">
        <f t="shared" si="182"/>
        <v>18.9925957</v>
      </c>
      <c r="AC180" s="8">
        <f t="shared" si="182"/>
        <v>17.47318805</v>
      </c>
      <c r="AD180" s="8">
        <f t="shared" si="182"/>
        <v>16.075333</v>
      </c>
      <c r="AE180" s="8">
        <f t="shared" si="182"/>
        <v>14.78930636</v>
      </c>
      <c r="AF180" s="8">
        <f t="shared" si="182"/>
        <v>13.60616185</v>
      </c>
      <c r="AG180" s="8">
        <f t="shared" si="182"/>
        <v>12.5176689</v>
      </c>
      <c r="AH180" s="8">
        <f t="shared" si="182"/>
        <v>11.51625539</v>
      </c>
      <c r="AI180" s="8">
        <f t="shared" si="182"/>
        <v>10.59495496</v>
      </c>
      <c r="AJ180" s="8">
        <f t="shared" si="182"/>
        <v>9.747358564</v>
      </c>
      <c r="AK180" s="8">
        <f t="shared" si="182"/>
        <v>8.967569879</v>
      </c>
      <c r="AL180" s="8">
        <f t="shared" si="182"/>
        <v>8.250164288</v>
      </c>
      <c r="AM180" s="10">
        <f t="shared" si="4"/>
        <v>1272.694361</v>
      </c>
      <c r="AN180" s="10">
        <f t="shared" si="5"/>
        <v>3548.83</v>
      </c>
      <c r="AO180" s="10">
        <f t="shared" si="6"/>
        <v>2276.135639</v>
      </c>
    </row>
    <row r="181">
      <c r="A181" s="5"/>
      <c r="B181" s="5" t="s">
        <v>127</v>
      </c>
      <c r="C181" s="5" t="s">
        <v>126</v>
      </c>
      <c r="D181" s="112">
        <v>1.0078460698384</v>
      </c>
      <c r="E181" s="7">
        <v>75.53941</v>
      </c>
      <c r="F181" s="7">
        <v>2844.153</v>
      </c>
      <c r="G181" s="10">
        <f t="shared" si="2"/>
        <v>75.53941</v>
      </c>
      <c r="H181" s="8">
        <f t="shared" ref="H181:AL181" si="183">G181*0.92</f>
        <v>69.4962572</v>
      </c>
      <c r="I181" s="8">
        <f t="shared" si="183"/>
        <v>63.93655662</v>
      </c>
      <c r="J181" s="8">
        <f t="shared" si="183"/>
        <v>58.82163209</v>
      </c>
      <c r="K181" s="8">
        <f t="shared" si="183"/>
        <v>54.11590153</v>
      </c>
      <c r="L181" s="8">
        <f t="shared" si="183"/>
        <v>49.7866294</v>
      </c>
      <c r="M181" s="8">
        <f t="shared" si="183"/>
        <v>45.80369905</v>
      </c>
      <c r="N181" s="8">
        <f t="shared" si="183"/>
        <v>42.13940313</v>
      </c>
      <c r="O181" s="8">
        <f t="shared" si="183"/>
        <v>38.76825088</v>
      </c>
      <c r="P181" s="8">
        <f t="shared" si="183"/>
        <v>35.66679081</v>
      </c>
      <c r="Q181" s="8">
        <f t="shared" si="183"/>
        <v>32.81344754</v>
      </c>
      <c r="R181" s="8">
        <f t="shared" si="183"/>
        <v>30.18837174</v>
      </c>
      <c r="S181" s="8">
        <f t="shared" si="183"/>
        <v>27.773302</v>
      </c>
      <c r="T181" s="8">
        <f t="shared" si="183"/>
        <v>25.55143784</v>
      </c>
      <c r="U181" s="8">
        <f t="shared" si="183"/>
        <v>23.50732281</v>
      </c>
      <c r="V181" s="8">
        <f t="shared" si="183"/>
        <v>21.62673699</v>
      </c>
      <c r="W181" s="8">
        <f t="shared" si="183"/>
        <v>19.89659803</v>
      </c>
      <c r="X181" s="8">
        <f t="shared" si="183"/>
        <v>18.30487019</v>
      </c>
      <c r="Y181" s="8">
        <f t="shared" si="183"/>
        <v>16.84048057</v>
      </c>
      <c r="Z181" s="8">
        <f t="shared" si="183"/>
        <v>15.49324213</v>
      </c>
      <c r="AA181" s="8">
        <f t="shared" si="183"/>
        <v>14.25378276</v>
      </c>
      <c r="AB181" s="8">
        <f t="shared" si="183"/>
        <v>13.11348014</v>
      </c>
      <c r="AC181" s="8">
        <f t="shared" si="183"/>
        <v>12.06440172</v>
      </c>
      <c r="AD181" s="8">
        <f t="shared" si="183"/>
        <v>11.09924959</v>
      </c>
      <c r="AE181" s="8">
        <f t="shared" si="183"/>
        <v>10.21130962</v>
      </c>
      <c r="AF181" s="8">
        <f t="shared" si="183"/>
        <v>9.39440485</v>
      </c>
      <c r="AG181" s="8">
        <f t="shared" si="183"/>
        <v>8.642852462</v>
      </c>
      <c r="AH181" s="8">
        <f t="shared" si="183"/>
        <v>7.951424265</v>
      </c>
      <c r="AI181" s="8">
        <f t="shared" si="183"/>
        <v>7.315310324</v>
      </c>
      <c r="AJ181" s="8">
        <f t="shared" si="183"/>
        <v>6.730085498</v>
      </c>
      <c r="AK181" s="8">
        <f t="shared" si="183"/>
        <v>6.191678658</v>
      </c>
      <c r="AL181" s="8">
        <f t="shared" si="183"/>
        <v>5.696344366</v>
      </c>
      <c r="AM181" s="10">
        <f t="shared" si="4"/>
        <v>878.7346648</v>
      </c>
      <c r="AN181" s="10">
        <f t="shared" si="5"/>
        <v>2844.153</v>
      </c>
      <c r="AO181" s="10">
        <f t="shared" si="6"/>
        <v>1965.418335</v>
      </c>
    </row>
    <row r="182">
      <c r="A182" s="5"/>
      <c r="B182" s="5" t="s">
        <v>160</v>
      </c>
      <c r="C182" s="5" t="s">
        <v>149</v>
      </c>
      <c r="D182" s="112">
        <v>1.1353073492309076</v>
      </c>
      <c r="E182" s="7">
        <v>137.8481</v>
      </c>
      <c r="F182" s="7">
        <v>4081.308</v>
      </c>
      <c r="G182" s="10">
        <f t="shared" si="2"/>
        <v>137.8481</v>
      </c>
      <c r="H182" s="8">
        <f t="shared" ref="H182:AL182" si="184">G182*0.92</f>
        <v>126.820252</v>
      </c>
      <c r="I182" s="8">
        <f t="shared" si="184"/>
        <v>116.6746318</v>
      </c>
      <c r="J182" s="8">
        <f t="shared" si="184"/>
        <v>107.3406613</v>
      </c>
      <c r="K182" s="8">
        <f t="shared" si="184"/>
        <v>98.75340839</v>
      </c>
      <c r="L182" s="8">
        <f t="shared" si="184"/>
        <v>90.85313572</v>
      </c>
      <c r="M182" s="8">
        <f t="shared" si="184"/>
        <v>83.58488486</v>
      </c>
      <c r="N182" s="8">
        <f t="shared" si="184"/>
        <v>76.89809407</v>
      </c>
      <c r="O182" s="8">
        <f t="shared" si="184"/>
        <v>70.74624655</v>
      </c>
      <c r="P182" s="8">
        <f t="shared" si="184"/>
        <v>65.08654682</v>
      </c>
      <c r="Q182" s="8">
        <f t="shared" si="184"/>
        <v>59.87962308</v>
      </c>
      <c r="R182" s="8">
        <f t="shared" si="184"/>
        <v>55.08925323</v>
      </c>
      <c r="S182" s="8">
        <f t="shared" si="184"/>
        <v>50.68211297</v>
      </c>
      <c r="T182" s="8">
        <f t="shared" si="184"/>
        <v>46.62754393</v>
      </c>
      <c r="U182" s="8">
        <f t="shared" si="184"/>
        <v>42.89734042</v>
      </c>
      <c r="V182" s="8">
        <f t="shared" si="184"/>
        <v>39.46555319</v>
      </c>
      <c r="W182" s="8">
        <f t="shared" si="184"/>
        <v>36.30830893</v>
      </c>
      <c r="X182" s="8">
        <f t="shared" si="184"/>
        <v>33.40364422</v>
      </c>
      <c r="Y182" s="8">
        <f t="shared" si="184"/>
        <v>30.73135268</v>
      </c>
      <c r="Z182" s="8">
        <f t="shared" si="184"/>
        <v>28.27284446</v>
      </c>
      <c r="AA182" s="8">
        <f t="shared" si="184"/>
        <v>26.01101691</v>
      </c>
      <c r="AB182" s="8">
        <f t="shared" si="184"/>
        <v>23.93013556</v>
      </c>
      <c r="AC182" s="8">
        <f t="shared" si="184"/>
        <v>22.01572471</v>
      </c>
      <c r="AD182" s="8">
        <f t="shared" si="184"/>
        <v>20.25446673</v>
      </c>
      <c r="AE182" s="8">
        <f t="shared" si="184"/>
        <v>18.6341094</v>
      </c>
      <c r="AF182" s="8">
        <f t="shared" si="184"/>
        <v>17.14338064</v>
      </c>
      <c r="AG182" s="8">
        <f t="shared" si="184"/>
        <v>15.77191019</v>
      </c>
      <c r="AH182" s="8">
        <f t="shared" si="184"/>
        <v>14.51015738</v>
      </c>
      <c r="AI182" s="8">
        <f t="shared" si="184"/>
        <v>13.34934479</v>
      </c>
      <c r="AJ182" s="8">
        <f t="shared" si="184"/>
        <v>12.2813972</v>
      </c>
      <c r="AK182" s="8">
        <f t="shared" si="184"/>
        <v>11.29888543</v>
      </c>
      <c r="AL182" s="8">
        <f t="shared" si="184"/>
        <v>10.39497459</v>
      </c>
      <c r="AM182" s="10">
        <f t="shared" si="4"/>
        <v>1603.559042</v>
      </c>
      <c r="AN182" s="10">
        <f t="shared" si="5"/>
        <v>4081.308</v>
      </c>
      <c r="AO182" s="10">
        <f t="shared" si="6"/>
        <v>2477.748958</v>
      </c>
    </row>
    <row r="183">
      <c r="A183" s="5"/>
      <c r="B183" s="5" t="s">
        <v>97</v>
      </c>
      <c r="C183" s="5" t="s">
        <v>90</v>
      </c>
      <c r="D183" s="112">
        <v>1.4090438562720002</v>
      </c>
      <c r="E183" s="7">
        <v>135.3445</v>
      </c>
      <c r="F183" s="7">
        <v>3994.733</v>
      </c>
      <c r="G183" s="10">
        <f t="shared" si="2"/>
        <v>135.3445</v>
      </c>
      <c r="H183" s="8">
        <f t="shared" ref="H183:AL183" si="185">G183*0.92</f>
        <v>124.51694</v>
      </c>
      <c r="I183" s="8">
        <f t="shared" si="185"/>
        <v>114.5555848</v>
      </c>
      <c r="J183" s="8">
        <f t="shared" si="185"/>
        <v>105.391138</v>
      </c>
      <c r="K183" s="8">
        <f t="shared" si="185"/>
        <v>96.95984697</v>
      </c>
      <c r="L183" s="8">
        <f t="shared" si="185"/>
        <v>89.20305922</v>
      </c>
      <c r="M183" s="8">
        <f t="shared" si="185"/>
        <v>82.06681448</v>
      </c>
      <c r="N183" s="8">
        <f t="shared" si="185"/>
        <v>75.50146932</v>
      </c>
      <c r="O183" s="8">
        <f t="shared" si="185"/>
        <v>69.46135178</v>
      </c>
      <c r="P183" s="8">
        <f t="shared" si="185"/>
        <v>63.90444363</v>
      </c>
      <c r="Q183" s="8">
        <f t="shared" si="185"/>
        <v>58.79208814</v>
      </c>
      <c r="R183" s="8">
        <f t="shared" si="185"/>
        <v>54.08872109</v>
      </c>
      <c r="S183" s="8">
        <f t="shared" si="185"/>
        <v>49.7616234</v>
      </c>
      <c r="T183" s="8">
        <f t="shared" si="185"/>
        <v>45.78069353</v>
      </c>
      <c r="U183" s="8">
        <f t="shared" si="185"/>
        <v>42.11823805</v>
      </c>
      <c r="V183" s="8">
        <f t="shared" si="185"/>
        <v>38.74877901</v>
      </c>
      <c r="W183" s="8">
        <f t="shared" si="185"/>
        <v>35.64887668</v>
      </c>
      <c r="X183" s="8">
        <f t="shared" si="185"/>
        <v>32.79696655</v>
      </c>
      <c r="Y183" s="8">
        <f t="shared" si="185"/>
        <v>30.17320923</v>
      </c>
      <c r="Z183" s="8">
        <f t="shared" si="185"/>
        <v>27.75935249</v>
      </c>
      <c r="AA183" s="8">
        <f t="shared" si="185"/>
        <v>25.53860429</v>
      </c>
      <c r="AB183" s="8">
        <f t="shared" si="185"/>
        <v>23.49551595</v>
      </c>
      <c r="AC183" s="8">
        <f t="shared" si="185"/>
        <v>21.61587467</v>
      </c>
      <c r="AD183" s="8">
        <f t="shared" si="185"/>
        <v>19.8866047</v>
      </c>
      <c r="AE183" s="8">
        <f t="shared" si="185"/>
        <v>18.29567632</v>
      </c>
      <c r="AF183" s="8">
        <f t="shared" si="185"/>
        <v>16.83202222</v>
      </c>
      <c r="AG183" s="8">
        <f t="shared" si="185"/>
        <v>15.48546044</v>
      </c>
      <c r="AH183" s="8">
        <f t="shared" si="185"/>
        <v>14.2466236</v>
      </c>
      <c r="AI183" s="8">
        <f t="shared" si="185"/>
        <v>13.10689371</v>
      </c>
      <c r="AJ183" s="8">
        <f t="shared" si="185"/>
        <v>12.05834222</v>
      </c>
      <c r="AK183" s="8">
        <f t="shared" si="185"/>
        <v>11.09367484</v>
      </c>
      <c r="AL183" s="8">
        <f t="shared" si="185"/>
        <v>10.20618085</v>
      </c>
      <c r="AM183" s="10">
        <f t="shared" si="4"/>
        <v>1574.43517</v>
      </c>
      <c r="AN183" s="10">
        <f t="shared" si="5"/>
        <v>3994.733</v>
      </c>
      <c r="AO183" s="10">
        <f t="shared" si="6"/>
        <v>2420.29783</v>
      </c>
    </row>
    <row r="184">
      <c r="A184" s="5"/>
      <c r="B184" s="5" t="s">
        <v>95</v>
      </c>
      <c r="C184" s="5" t="s">
        <v>90</v>
      </c>
      <c r="D184" s="112">
        <v>1.679304398928</v>
      </c>
      <c r="E184" s="7">
        <v>175.9409</v>
      </c>
      <c r="F184" s="7">
        <v>4813.633</v>
      </c>
      <c r="G184" s="10">
        <f t="shared" si="2"/>
        <v>175.9409</v>
      </c>
      <c r="H184" s="8">
        <f t="shared" ref="H184:AL184" si="186">G184*0.92</f>
        <v>161.865628</v>
      </c>
      <c r="I184" s="8">
        <f t="shared" si="186"/>
        <v>148.9163778</v>
      </c>
      <c r="J184" s="8">
        <f t="shared" si="186"/>
        <v>137.0030675</v>
      </c>
      <c r="K184" s="8">
        <f t="shared" si="186"/>
        <v>126.0428221</v>
      </c>
      <c r="L184" s="8">
        <f t="shared" si="186"/>
        <v>115.9593964</v>
      </c>
      <c r="M184" s="8">
        <f t="shared" si="186"/>
        <v>106.6826447</v>
      </c>
      <c r="N184" s="8">
        <f t="shared" si="186"/>
        <v>98.14803308</v>
      </c>
      <c r="O184" s="8">
        <f t="shared" si="186"/>
        <v>90.29619044</v>
      </c>
      <c r="P184" s="8">
        <f t="shared" si="186"/>
        <v>83.0724952</v>
      </c>
      <c r="Q184" s="8">
        <f t="shared" si="186"/>
        <v>76.42669559</v>
      </c>
      <c r="R184" s="8">
        <f t="shared" si="186"/>
        <v>70.31255994</v>
      </c>
      <c r="S184" s="8">
        <f t="shared" si="186"/>
        <v>64.68755514</v>
      </c>
      <c r="T184" s="8">
        <f t="shared" si="186"/>
        <v>59.51255073</v>
      </c>
      <c r="U184" s="8">
        <f t="shared" si="186"/>
        <v>54.75154667</v>
      </c>
      <c r="V184" s="8">
        <f t="shared" si="186"/>
        <v>50.37142294</v>
      </c>
      <c r="W184" s="8">
        <f t="shared" si="186"/>
        <v>46.3417091</v>
      </c>
      <c r="X184" s="8">
        <f t="shared" si="186"/>
        <v>42.63437238</v>
      </c>
      <c r="Y184" s="8">
        <f t="shared" si="186"/>
        <v>39.22362259</v>
      </c>
      <c r="Z184" s="8">
        <f t="shared" si="186"/>
        <v>36.08573278</v>
      </c>
      <c r="AA184" s="8">
        <f t="shared" si="186"/>
        <v>33.19887416</v>
      </c>
      <c r="AB184" s="8">
        <f t="shared" si="186"/>
        <v>30.54296422</v>
      </c>
      <c r="AC184" s="8">
        <f t="shared" si="186"/>
        <v>28.09952709</v>
      </c>
      <c r="AD184" s="8">
        <f t="shared" si="186"/>
        <v>25.85156492</v>
      </c>
      <c r="AE184" s="8">
        <f t="shared" si="186"/>
        <v>23.78343973</v>
      </c>
      <c r="AF184" s="8">
        <f t="shared" si="186"/>
        <v>21.88076455</v>
      </c>
      <c r="AG184" s="8">
        <f t="shared" si="186"/>
        <v>20.13030338</v>
      </c>
      <c r="AH184" s="8">
        <f t="shared" si="186"/>
        <v>18.51987911</v>
      </c>
      <c r="AI184" s="8">
        <f t="shared" si="186"/>
        <v>17.03828878</v>
      </c>
      <c r="AJ184" s="8">
        <f t="shared" si="186"/>
        <v>15.67522568</v>
      </c>
      <c r="AK184" s="8">
        <f t="shared" si="186"/>
        <v>14.42120763</v>
      </c>
      <c r="AL184" s="8">
        <f t="shared" si="186"/>
        <v>13.26751102</v>
      </c>
      <c r="AM184" s="10">
        <f t="shared" si="4"/>
        <v>2046.684873</v>
      </c>
      <c r="AN184" s="10">
        <f t="shared" si="5"/>
        <v>4813.633</v>
      </c>
      <c r="AO184" s="10">
        <f t="shared" si="6"/>
        <v>2766.948127</v>
      </c>
    </row>
    <row r="185">
      <c r="A185" s="5"/>
      <c r="B185" s="5" t="s">
        <v>115</v>
      </c>
      <c r="C185" s="5" t="s">
        <v>102</v>
      </c>
      <c r="D185" s="112">
        <v>1.0171732264459443</v>
      </c>
      <c r="E185" s="7">
        <v>123.5873</v>
      </c>
      <c r="F185" s="7">
        <v>3713.273</v>
      </c>
      <c r="G185" s="10">
        <f t="shared" si="2"/>
        <v>123.5873</v>
      </c>
      <c r="H185" s="8">
        <f t="shared" ref="H185:AL185" si="187">G185*0.92</f>
        <v>113.700316</v>
      </c>
      <c r="I185" s="8">
        <f t="shared" si="187"/>
        <v>104.6042907</v>
      </c>
      <c r="J185" s="8">
        <f t="shared" si="187"/>
        <v>96.23594746</v>
      </c>
      <c r="K185" s="8">
        <f t="shared" si="187"/>
        <v>88.53707167</v>
      </c>
      <c r="L185" s="8">
        <f t="shared" si="187"/>
        <v>81.45410593</v>
      </c>
      <c r="M185" s="8">
        <f t="shared" si="187"/>
        <v>74.93777746</v>
      </c>
      <c r="N185" s="8">
        <f t="shared" si="187"/>
        <v>68.94275526</v>
      </c>
      <c r="O185" s="8">
        <f t="shared" si="187"/>
        <v>63.42733484</v>
      </c>
      <c r="P185" s="8">
        <f t="shared" si="187"/>
        <v>58.35314805</v>
      </c>
      <c r="Q185" s="8">
        <f t="shared" si="187"/>
        <v>53.68489621</v>
      </c>
      <c r="R185" s="8">
        <f t="shared" si="187"/>
        <v>49.39010451</v>
      </c>
      <c r="S185" s="8">
        <f t="shared" si="187"/>
        <v>45.43889615</v>
      </c>
      <c r="T185" s="8">
        <f t="shared" si="187"/>
        <v>41.80378446</v>
      </c>
      <c r="U185" s="8">
        <f t="shared" si="187"/>
        <v>38.4594817</v>
      </c>
      <c r="V185" s="8">
        <f t="shared" si="187"/>
        <v>35.38272317</v>
      </c>
      <c r="W185" s="8">
        <f t="shared" si="187"/>
        <v>32.55210531</v>
      </c>
      <c r="X185" s="8">
        <f t="shared" si="187"/>
        <v>29.94793689</v>
      </c>
      <c r="Y185" s="8">
        <f t="shared" si="187"/>
        <v>27.55210194</v>
      </c>
      <c r="Z185" s="8">
        <f t="shared" si="187"/>
        <v>25.34793378</v>
      </c>
      <c r="AA185" s="8">
        <f t="shared" si="187"/>
        <v>23.32009908</v>
      </c>
      <c r="AB185" s="8">
        <f t="shared" si="187"/>
        <v>21.45449115</v>
      </c>
      <c r="AC185" s="8">
        <f t="shared" si="187"/>
        <v>19.73813186</v>
      </c>
      <c r="AD185" s="8">
        <f t="shared" si="187"/>
        <v>18.15908131</v>
      </c>
      <c r="AE185" s="8">
        <f t="shared" si="187"/>
        <v>16.70635481</v>
      </c>
      <c r="AF185" s="8">
        <f t="shared" si="187"/>
        <v>15.36984642</v>
      </c>
      <c r="AG185" s="8">
        <f t="shared" si="187"/>
        <v>14.14025871</v>
      </c>
      <c r="AH185" s="8">
        <f t="shared" si="187"/>
        <v>13.00903801</v>
      </c>
      <c r="AI185" s="8">
        <f t="shared" si="187"/>
        <v>11.96831497</v>
      </c>
      <c r="AJ185" s="8">
        <f t="shared" si="187"/>
        <v>11.01084977</v>
      </c>
      <c r="AK185" s="8">
        <f t="shared" si="187"/>
        <v>10.12998179</v>
      </c>
      <c r="AL185" s="8">
        <f t="shared" si="187"/>
        <v>9.319583248</v>
      </c>
      <c r="AM185" s="10">
        <f t="shared" si="4"/>
        <v>1437.666043</v>
      </c>
      <c r="AN185" s="10">
        <f t="shared" si="5"/>
        <v>3713.273</v>
      </c>
      <c r="AO185" s="10">
        <f t="shared" si="6"/>
        <v>2275.606957</v>
      </c>
    </row>
    <row r="186">
      <c r="A186" s="5"/>
      <c r="B186" s="5" t="s">
        <v>57</v>
      </c>
      <c r="C186" s="5" t="s">
        <v>49</v>
      </c>
      <c r="D186" s="112">
        <v>1.1840500443200002</v>
      </c>
      <c r="E186" s="7">
        <v>107.06</v>
      </c>
      <c r="F186" s="7">
        <v>3338.738</v>
      </c>
      <c r="G186" s="10">
        <f t="shared" si="2"/>
        <v>107.06</v>
      </c>
      <c r="H186" s="8">
        <f t="shared" ref="H186:AL186" si="188">G186*0.92</f>
        <v>98.4952</v>
      </c>
      <c r="I186" s="8">
        <f t="shared" si="188"/>
        <v>90.615584</v>
      </c>
      <c r="J186" s="8">
        <f t="shared" si="188"/>
        <v>83.36633728</v>
      </c>
      <c r="K186" s="8">
        <f t="shared" si="188"/>
        <v>76.6970303</v>
      </c>
      <c r="L186" s="8">
        <f t="shared" si="188"/>
        <v>70.56126787</v>
      </c>
      <c r="M186" s="8">
        <f t="shared" si="188"/>
        <v>64.91636644</v>
      </c>
      <c r="N186" s="8">
        <f t="shared" si="188"/>
        <v>59.72305713</v>
      </c>
      <c r="O186" s="8">
        <f t="shared" si="188"/>
        <v>54.94521256</v>
      </c>
      <c r="P186" s="8">
        <f t="shared" si="188"/>
        <v>50.54959555</v>
      </c>
      <c r="Q186" s="8">
        <f t="shared" si="188"/>
        <v>46.50562791</v>
      </c>
      <c r="R186" s="8">
        <f t="shared" si="188"/>
        <v>42.78517768</v>
      </c>
      <c r="S186" s="8">
        <f t="shared" si="188"/>
        <v>39.36236346</v>
      </c>
      <c r="T186" s="8">
        <f t="shared" si="188"/>
        <v>36.21337439</v>
      </c>
      <c r="U186" s="8">
        <f t="shared" si="188"/>
        <v>33.31630443</v>
      </c>
      <c r="V186" s="8">
        <f t="shared" si="188"/>
        <v>30.65100008</v>
      </c>
      <c r="W186" s="8">
        <f t="shared" si="188"/>
        <v>28.19892007</v>
      </c>
      <c r="X186" s="8">
        <f t="shared" si="188"/>
        <v>25.94300647</v>
      </c>
      <c r="Y186" s="8">
        <f t="shared" si="188"/>
        <v>23.86756595</v>
      </c>
      <c r="Z186" s="8">
        <f t="shared" si="188"/>
        <v>21.95816067</v>
      </c>
      <c r="AA186" s="8">
        <f t="shared" si="188"/>
        <v>20.20150782</v>
      </c>
      <c r="AB186" s="8">
        <f t="shared" si="188"/>
        <v>18.58538719</v>
      </c>
      <c r="AC186" s="8">
        <f t="shared" si="188"/>
        <v>17.09855622</v>
      </c>
      <c r="AD186" s="8">
        <f t="shared" si="188"/>
        <v>15.73067172</v>
      </c>
      <c r="AE186" s="8">
        <f t="shared" si="188"/>
        <v>14.47221798</v>
      </c>
      <c r="AF186" s="8">
        <f t="shared" si="188"/>
        <v>13.31444055</v>
      </c>
      <c r="AG186" s="8">
        <f t="shared" si="188"/>
        <v>12.2492853</v>
      </c>
      <c r="AH186" s="8">
        <f t="shared" si="188"/>
        <v>11.26934248</v>
      </c>
      <c r="AI186" s="8">
        <f t="shared" si="188"/>
        <v>10.36779508</v>
      </c>
      <c r="AJ186" s="8">
        <f t="shared" si="188"/>
        <v>9.538371473</v>
      </c>
      <c r="AK186" s="8">
        <f t="shared" si="188"/>
        <v>8.775301755</v>
      </c>
      <c r="AL186" s="8">
        <f t="shared" si="188"/>
        <v>8.073277615</v>
      </c>
      <c r="AM186" s="10">
        <f t="shared" si="4"/>
        <v>1245.407307</v>
      </c>
      <c r="AN186" s="10">
        <f t="shared" si="5"/>
        <v>3338.738</v>
      </c>
      <c r="AO186" s="10">
        <f t="shared" si="6"/>
        <v>2093.330693</v>
      </c>
    </row>
    <row r="187">
      <c r="A187" s="5"/>
      <c r="B187" s="5" t="s">
        <v>232</v>
      </c>
      <c r="C187" s="5" t="s">
        <v>220</v>
      </c>
      <c r="D187" s="112">
        <v>2.061829878097165</v>
      </c>
      <c r="E187" s="7">
        <v>261.4156</v>
      </c>
      <c r="F187" s="7">
        <v>6533.083</v>
      </c>
      <c r="G187" s="10">
        <f t="shared" si="2"/>
        <v>261.4156</v>
      </c>
      <c r="H187" s="8">
        <f t="shared" ref="H187:AL187" si="189">G187*0.92</f>
        <v>240.502352</v>
      </c>
      <c r="I187" s="8">
        <f t="shared" si="189"/>
        <v>221.2621638</v>
      </c>
      <c r="J187" s="8">
        <f t="shared" si="189"/>
        <v>203.5611907</v>
      </c>
      <c r="K187" s="8">
        <f t="shared" si="189"/>
        <v>187.2762955</v>
      </c>
      <c r="L187" s="8">
        <f t="shared" si="189"/>
        <v>172.2941918</v>
      </c>
      <c r="M187" s="8">
        <f t="shared" si="189"/>
        <v>158.5106565</v>
      </c>
      <c r="N187" s="8">
        <f t="shared" si="189"/>
        <v>145.829804</v>
      </c>
      <c r="O187" s="8">
        <f t="shared" si="189"/>
        <v>134.1634197</v>
      </c>
      <c r="P187" s="8">
        <f t="shared" si="189"/>
        <v>123.4303461</v>
      </c>
      <c r="Q187" s="8">
        <f t="shared" si="189"/>
        <v>113.5559184</v>
      </c>
      <c r="R187" s="8">
        <f t="shared" si="189"/>
        <v>104.4714449</v>
      </c>
      <c r="S187" s="8">
        <f t="shared" si="189"/>
        <v>96.11372933</v>
      </c>
      <c r="T187" s="8">
        <f t="shared" si="189"/>
        <v>88.42463098</v>
      </c>
      <c r="U187" s="8">
        <f t="shared" si="189"/>
        <v>81.3506605</v>
      </c>
      <c r="V187" s="8">
        <f t="shared" si="189"/>
        <v>74.84260766</v>
      </c>
      <c r="W187" s="8">
        <f t="shared" si="189"/>
        <v>68.85519905</v>
      </c>
      <c r="X187" s="8">
        <f t="shared" si="189"/>
        <v>63.34678313</v>
      </c>
      <c r="Y187" s="8">
        <f t="shared" si="189"/>
        <v>58.27904048</v>
      </c>
      <c r="Z187" s="8">
        <f t="shared" si="189"/>
        <v>53.61671724</v>
      </c>
      <c r="AA187" s="8">
        <f t="shared" si="189"/>
        <v>49.32737986</v>
      </c>
      <c r="AB187" s="8">
        <f t="shared" si="189"/>
        <v>45.38118947</v>
      </c>
      <c r="AC187" s="8">
        <f t="shared" si="189"/>
        <v>41.75069431</v>
      </c>
      <c r="AD187" s="8">
        <f t="shared" si="189"/>
        <v>38.41063877</v>
      </c>
      <c r="AE187" s="8">
        <f t="shared" si="189"/>
        <v>35.33778767</v>
      </c>
      <c r="AF187" s="8">
        <f t="shared" si="189"/>
        <v>32.51076465</v>
      </c>
      <c r="AG187" s="8">
        <f t="shared" si="189"/>
        <v>29.90990348</v>
      </c>
      <c r="AH187" s="8">
        <f t="shared" si="189"/>
        <v>27.5171112</v>
      </c>
      <c r="AI187" s="8">
        <f t="shared" si="189"/>
        <v>25.31574231</v>
      </c>
      <c r="AJ187" s="8">
        <f t="shared" si="189"/>
        <v>23.29048292</v>
      </c>
      <c r="AK187" s="8">
        <f t="shared" si="189"/>
        <v>21.42724429</v>
      </c>
      <c r="AL187" s="8">
        <f t="shared" si="189"/>
        <v>19.71306474</v>
      </c>
      <c r="AM187" s="10">
        <f t="shared" si="4"/>
        <v>3040.994755</v>
      </c>
      <c r="AN187" s="10">
        <f t="shared" si="5"/>
        <v>6533.083</v>
      </c>
      <c r="AO187" s="10">
        <f t="shared" si="6"/>
        <v>3492.088245</v>
      </c>
    </row>
    <row r="188">
      <c r="A188" s="5"/>
      <c r="B188" s="5" t="s">
        <v>139</v>
      </c>
      <c r="C188" s="5" t="s">
        <v>140</v>
      </c>
      <c r="D188" s="112">
        <v>1.7721044298996784</v>
      </c>
      <c r="E188" s="7">
        <v>245.2617</v>
      </c>
      <c r="F188" s="7">
        <v>6135.719</v>
      </c>
      <c r="G188" s="10">
        <f t="shared" si="2"/>
        <v>245.2617</v>
      </c>
      <c r="H188" s="8">
        <f t="shared" ref="H188:AL188" si="190">G188*0.92</f>
        <v>225.640764</v>
      </c>
      <c r="I188" s="8">
        <f t="shared" si="190"/>
        <v>207.5895029</v>
      </c>
      <c r="J188" s="8">
        <f t="shared" si="190"/>
        <v>190.9823426</v>
      </c>
      <c r="K188" s="8">
        <f t="shared" si="190"/>
        <v>175.7037552</v>
      </c>
      <c r="L188" s="8">
        <f t="shared" si="190"/>
        <v>161.6474548</v>
      </c>
      <c r="M188" s="8">
        <f t="shared" si="190"/>
        <v>148.7156584</v>
      </c>
      <c r="N188" s="8">
        <f t="shared" si="190"/>
        <v>136.8184058</v>
      </c>
      <c r="O188" s="8">
        <f t="shared" si="190"/>
        <v>125.8729333</v>
      </c>
      <c r="P188" s="8">
        <f t="shared" si="190"/>
        <v>115.8030986</v>
      </c>
      <c r="Q188" s="8">
        <f t="shared" si="190"/>
        <v>106.5388507</v>
      </c>
      <c r="R188" s="8">
        <f t="shared" si="190"/>
        <v>98.01574268</v>
      </c>
      <c r="S188" s="8">
        <f t="shared" si="190"/>
        <v>90.17448327</v>
      </c>
      <c r="T188" s="8">
        <f t="shared" si="190"/>
        <v>82.96052461</v>
      </c>
      <c r="U188" s="8">
        <f t="shared" si="190"/>
        <v>76.32368264</v>
      </c>
      <c r="V188" s="8">
        <f t="shared" si="190"/>
        <v>70.21778803</v>
      </c>
      <c r="W188" s="8">
        <f t="shared" si="190"/>
        <v>64.60036499</v>
      </c>
      <c r="X188" s="8">
        <f t="shared" si="190"/>
        <v>59.43233579</v>
      </c>
      <c r="Y188" s="8">
        <f t="shared" si="190"/>
        <v>54.67774892</v>
      </c>
      <c r="Z188" s="8">
        <f t="shared" si="190"/>
        <v>50.30352901</v>
      </c>
      <c r="AA188" s="8">
        <f t="shared" si="190"/>
        <v>46.27924669</v>
      </c>
      <c r="AB188" s="8">
        <f t="shared" si="190"/>
        <v>42.57690695</v>
      </c>
      <c r="AC188" s="8">
        <f t="shared" si="190"/>
        <v>39.1707544</v>
      </c>
      <c r="AD188" s="8">
        <f t="shared" si="190"/>
        <v>36.03709405</v>
      </c>
      <c r="AE188" s="8">
        <f t="shared" si="190"/>
        <v>33.15412652</v>
      </c>
      <c r="AF188" s="8">
        <f t="shared" si="190"/>
        <v>30.5017964</v>
      </c>
      <c r="AG188" s="8">
        <f t="shared" si="190"/>
        <v>28.06165269</v>
      </c>
      <c r="AH188" s="8">
        <f t="shared" si="190"/>
        <v>25.81672047</v>
      </c>
      <c r="AI188" s="8">
        <f t="shared" si="190"/>
        <v>23.75138284</v>
      </c>
      <c r="AJ188" s="8">
        <f t="shared" si="190"/>
        <v>21.85127221</v>
      </c>
      <c r="AK188" s="8">
        <f t="shared" si="190"/>
        <v>20.10317043</v>
      </c>
      <c r="AL188" s="8">
        <f t="shared" si="190"/>
        <v>18.4949168</v>
      </c>
      <c r="AM188" s="10">
        <f t="shared" si="4"/>
        <v>2853.079707</v>
      </c>
      <c r="AN188" s="10">
        <f t="shared" si="5"/>
        <v>6135.719</v>
      </c>
      <c r="AO188" s="10">
        <f t="shared" si="6"/>
        <v>3282.639293</v>
      </c>
    </row>
    <row r="189">
      <c r="A189" s="5"/>
      <c r="B189" s="5" t="s">
        <v>237</v>
      </c>
      <c r="C189" s="5" t="s">
        <v>220</v>
      </c>
      <c r="D189" s="112">
        <v>1.3608799636973585</v>
      </c>
      <c r="E189" s="7">
        <v>198.3116</v>
      </c>
      <c r="F189" s="7">
        <v>4885.563</v>
      </c>
      <c r="G189" s="10">
        <f t="shared" si="2"/>
        <v>198.3116</v>
      </c>
      <c r="H189" s="8">
        <f t="shared" ref="H189:AL189" si="191">G189*0.92</f>
        <v>182.446672</v>
      </c>
      <c r="I189" s="8">
        <f t="shared" si="191"/>
        <v>167.8509382</v>
      </c>
      <c r="J189" s="8">
        <f t="shared" si="191"/>
        <v>154.4228632</v>
      </c>
      <c r="K189" s="8">
        <f t="shared" si="191"/>
        <v>142.0690341</v>
      </c>
      <c r="L189" s="8">
        <f t="shared" si="191"/>
        <v>130.7035114</v>
      </c>
      <c r="M189" s="8">
        <f t="shared" si="191"/>
        <v>120.2472305</v>
      </c>
      <c r="N189" s="8">
        <f t="shared" si="191"/>
        <v>110.627452</v>
      </c>
      <c r="O189" s="8">
        <f t="shared" si="191"/>
        <v>101.7772559</v>
      </c>
      <c r="P189" s="8">
        <f t="shared" si="191"/>
        <v>93.63507541</v>
      </c>
      <c r="Q189" s="8">
        <f t="shared" si="191"/>
        <v>86.14426938</v>
      </c>
      <c r="R189" s="8">
        <f t="shared" si="191"/>
        <v>79.25272783</v>
      </c>
      <c r="S189" s="8">
        <f t="shared" si="191"/>
        <v>72.9125096</v>
      </c>
      <c r="T189" s="8">
        <f t="shared" si="191"/>
        <v>67.07950883</v>
      </c>
      <c r="U189" s="8">
        <f t="shared" si="191"/>
        <v>61.71314813</v>
      </c>
      <c r="V189" s="8">
        <f t="shared" si="191"/>
        <v>56.77609628</v>
      </c>
      <c r="W189" s="8">
        <f t="shared" si="191"/>
        <v>52.23400857</v>
      </c>
      <c r="X189" s="8">
        <f t="shared" si="191"/>
        <v>48.05528789</v>
      </c>
      <c r="Y189" s="8">
        <f t="shared" si="191"/>
        <v>44.21086486</v>
      </c>
      <c r="Z189" s="8">
        <f t="shared" si="191"/>
        <v>40.67399567</v>
      </c>
      <c r="AA189" s="8">
        <f t="shared" si="191"/>
        <v>37.42007602</v>
      </c>
      <c r="AB189" s="8">
        <f t="shared" si="191"/>
        <v>34.42646993</v>
      </c>
      <c r="AC189" s="8">
        <f t="shared" si="191"/>
        <v>31.67235234</v>
      </c>
      <c r="AD189" s="8">
        <f t="shared" si="191"/>
        <v>29.13856415</v>
      </c>
      <c r="AE189" s="8">
        <f t="shared" si="191"/>
        <v>26.80747902</v>
      </c>
      <c r="AF189" s="8">
        <f t="shared" si="191"/>
        <v>24.6628807</v>
      </c>
      <c r="AG189" s="8">
        <f t="shared" si="191"/>
        <v>22.68985024</v>
      </c>
      <c r="AH189" s="8">
        <f t="shared" si="191"/>
        <v>20.87466222</v>
      </c>
      <c r="AI189" s="8">
        <f t="shared" si="191"/>
        <v>19.20468925</v>
      </c>
      <c r="AJ189" s="8">
        <f t="shared" si="191"/>
        <v>17.66831411</v>
      </c>
      <c r="AK189" s="8">
        <f t="shared" si="191"/>
        <v>16.25484898</v>
      </c>
      <c r="AL189" s="8">
        <f t="shared" si="191"/>
        <v>14.95446106</v>
      </c>
      <c r="AM189" s="10">
        <f t="shared" si="4"/>
        <v>2306.918698</v>
      </c>
      <c r="AN189" s="10">
        <f t="shared" si="5"/>
        <v>4885.563</v>
      </c>
      <c r="AO189" s="10">
        <f t="shared" si="6"/>
        <v>2578.644302</v>
      </c>
    </row>
    <row r="190">
      <c r="A190" s="5"/>
      <c r="B190" s="5" t="s">
        <v>66</v>
      </c>
      <c r="C190" s="5" t="s">
        <v>59</v>
      </c>
      <c r="D190" s="112">
        <v>1.505781359576504</v>
      </c>
      <c r="E190" s="7">
        <v>170.2357</v>
      </c>
      <c r="F190" s="7">
        <v>4265.785</v>
      </c>
      <c r="G190" s="10">
        <f t="shared" si="2"/>
        <v>170.2357</v>
      </c>
      <c r="H190" s="8">
        <f t="shared" ref="H190:AL190" si="192">G190*0.92</f>
        <v>156.616844</v>
      </c>
      <c r="I190" s="8">
        <f t="shared" si="192"/>
        <v>144.0874965</v>
      </c>
      <c r="J190" s="8">
        <f t="shared" si="192"/>
        <v>132.5604968</v>
      </c>
      <c r="K190" s="8">
        <f t="shared" si="192"/>
        <v>121.955657</v>
      </c>
      <c r="L190" s="8">
        <f t="shared" si="192"/>
        <v>112.1992045</v>
      </c>
      <c r="M190" s="8">
        <f t="shared" si="192"/>
        <v>103.2232681</v>
      </c>
      <c r="N190" s="8">
        <f t="shared" si="192"/>
        <v>94.96540665</v>
      </c>
      <c r="O190" s="8">
        <f t="shared" si="192"/>
        <v>87.36817412</v>
      </c>
      <c r="P190" s="8">
        <f t="shared" si="192"/>
        <v>80.37872019</v>
      </c>
      <c r="Q190" s="8">
        <f t="shared" si="192"/>
        <v>73.94842258</v>
      </c>
      <c r="R190" s="8">
        <f t="shared" si="192"/>
        <v>68.03254877</v>
      </c>
      <c r="S190" s="8">
        <f t="shared" si="192"/>
        <v>62.58994487</v>
      </c>
      <c r="T190" s="8">
        <f t="shared" si="192"/>
        <v>57.58274928</v>
      </c>
      <c r="U190" s="8">
        <f t="shared" si="192"/>
        <v>52.97612934</v>
      </c>
      <c r="V190" s="8">
        <f t="shared" si="192"/>
        <v>48.73803899</v>
      </c>
      <c r="W190" s="8">
        <f t="shared" si="192"/>
        <v>44.83899587</v>
      </c>
      <c r="X190" s="8">
        <f t="shared" si="192"/>
        <v>41.2518762</v>
      </c>
      <c r="Y190" s="8">
        <f t="shared" si="192"/>
        <v>37.95172611</v>
      </c>
      <c r="Z190" s="8">
        <f t="shared" si="192"/>
        <v>34.91558802</v>
      </c>
      <c r="AA190" s="8">
        <f t="shared" si="192"/>
        <v>32.12234098</v>
      </c>
      <c r="AB190" s="8">
        <f t="shared" si="192"/>
        <v>29.5525537</v>
      </c>
      <c r="AC190" s="8">
        <f t="shared" si="192"/>
        <v>27.1883494</v>
      </c>
      <c r="AD190" s="8">
        <f t="shared" si="192"/>
        <v>25.01328145</v>
      </c>
      <c r="AE190" s="8">
        <f t="shared" si="192"/>
        <v>23.01221893</v>
      </c>
      <c r="AF190" s="8">
        <f t="shared" si="192"/>
        <v>21.17124142</v>
      </c>
      <c r="AG190" s="8">
        <f t="shared" si="192"/>
        <v>19.47754211</v>
      </c>
      <c r="AH190" s="8">
        <f t="shared" si="192"/>
        <v>17.91933874</v>
      </c>
      <c r="AI190" s="8">
        <f t="shared" si="192"/>
        <v>16.48579164</v>
      </c>
      <c r="AJ190" s="8">
        <f t="shared" si="192"/>
        <v>15.16692831</v>
      </c>
      <c r="AK190" s="8">
        <f t="shared" si="192"/>
        <v>13.95357404</v>
      </c>
      <c r="AL190" s="8">
        <f t="shared" si="192"/>
        <v>12.83728812</v>
      </c>
      <c r="AM190" s="10">
        <f t="shared" si="4"/>
        <v>1980.317437</v>
      </c>
      <c r="AN190" s="10">
        <f t="shared" si="5"/>
        <v>4265.785</v>
      </c>
      <c r="AO190" s="10">
        <f t="shared" si="6"/>
        <v>2285.467563</v>
      </c>
    </row>
    <row r="191">
      <c r="A191" s="5"/>
      <c r="B191" s="5" t="s">
        <v>33</v>
      </c>
      <c r="C191" s="5" t="s">
        <v>34</v>
      </c>
      <c r="D191" s="112">
        <v>1.66026569488</v>
      </c>
      <c r="E191" s="7">
        <v>207.469</v>
      </c>
      <c r="F191" s="7">
        <v>4970.5</v>
      </c>
      <c r="G191" s="10">
        <f t="shared" si="2"/>
        <v>207.469</v>
      </c>
      <c r="H191" s="8">
        <f t="shared" ref="H191:AL191" si="193">G191*0.92</f>
        <v>190.87148</v>
      </c>
      <c r="I191" s="8">
        <f t="shared" si="193"/>
        <v>175.6017616</v>
      </c>
      <c r="J191" s="8">
        <f t="shared" si="193"/>
        <v>161.5536207</v>
      </c>
      <c r="K191" s="8">
        <f t="shared" si="193"/>
        <v>148.629331</v>
      </c>
      <c r="L191" s="8">
        <f t="shared" si="193"/>
        <v>136.7389845</v>
      </c>
      <c r="M191" s="8">
        <f t="shared" si="193"/>
        <v>125.7998658</v>
      </c>
      <c r="N191" s="8">
        <f t="shared" si="193"/>
        <v>115.7358765</v>
      </c>
      <c r="O191" s="8">
        <f t="shared" si="193"/>
        <v>106.4770064</v>
      </c>
      <c r="P191" s="8">
        <f t="shared" si="193"/>
        <v>97.95884588</v>
      </c>
      <c r="Q191" s="8">
        <f t="shared" si="193"/>
        <v>90.12213821</v>
      </c>
      <c r="R191" s="8">
        <f t="shared" si="193"/>
        <v>82.91236715</v>
      </c>
      <c r="S191" s="8">
        <f t="shared" si="193"/>
        <v>76.27937778</v>
      </c>
      <c r="T191" s="8">
        <f t="shared" si="193"/>
        <v>70.17702756</v>
      </c>
      <c r="U191" s="8">
        <f t="shared" si="193"/>
        <v>64.56286535</v>
      </c>
      <c r="V191" s="8">
        <f t="shared" si="193"/>
        <v>59.39783613</v>
      </c>
      <c r="W191" s="8">
        <f t="shared" si="193"/>
        <v>54.64600924</v>
      </c>
      <c r="X191" s="8">
        <f t="shared" si="193"/>
        <v>50.2743285</v>
      </c>
      <c r="Y191" s="8">
        <f t="shared" si="193"/>
        <v>46.25238222</v>
      </c>
      <c r="Z191" s="8">
        <f t="shared" si="193"/>
        <v>42.55219164</v>
      </c>
      <c r="AA191" s="8">
        <f t="shared" si="193"/>
        <v>39.14801631</v>
      </c>
      <c r="AB191" s="8">
        <f t="shared" si="193"/>
        <v>36.016175</v>
      </c>
      <c r="AC191" s="8">
        <f t="shared" si="193"/>
        <v>33.134881</v>
      </c>
      <c r="AD191" s="8">
        <f t="shared" si="193"/>
        <v>30.48409052</v>
      </c>
      <c r="AE191" s="8">
        <f t="shared" si="193"/>
        <v>28.04536328</v>
      </c>
      <c r="AF191" s="8">
        <f t="shared" si="193"/>
        <v>25.80173422</v>
      </c>
      <c r="AG191" s="8">
        <f t="shared" si="193"/>
        <v>23.73759548</v>
      </c>
      <c r="AH191" s="8">
        <f t="shared" si="193"/>
        <v>21.83858784</v>
      </c>
      <c r="AI191" s="8">
        <f t="shared" si="193"/>
        <v>20.09150082</v>
      </c>
      <c r="AJ191" s="8">
        <f t="shared" si="193"/>
        <v>18.48418075</v>
      </c>
      <c r="AK191" s="8">
        <f t="shared" si="193"/>
        <v>17.00544629</v>
      </c>
      <c r="AL191" s="8">
        <f t="shared" si="193"/>
        <v>15.64501059</v>
      </c>
      <c r="AM191" s="10">
        <f t="shared" si="4"/>
        <v>2413.444878</v>
      </c>
      <c r="AN191" s="10">
        <f t="shared" si="5"/>
        <v>4970.5</v>
      </c>
      <c r="AO191" s="10">
        <f t="shared" si="6"/>
        <v>2557.055122</v>
      </c>
    </row>
    <row r="192">
      <c r="A192" s="5"/>
      <c r="B192" s="5" t="s">
        <v>75</v>
      </c>
      <c r="C192" s="5" t="s">
        <v>73</v>
      </c>
      <c r="D192" s="112">
        <v>1.2159234081532277</v>
      </c>
      <c r="E192" s="7">
        <v>155.2851</v>
      </c>
      <c r="F192" s="7">
        <v>3456.973</v>
      </c>
      <c r="G192" s="10">
        <f t="shared" si="2"/>
        <v>155.2851</v>
      </c>
      <c r="H192" s="8">
        <f t="shared" ref="H192:AL192" si="194">G192*0.92</f>
        <v>142.862292</v>
      </c>
      <c r="I192" s="8">
        <f t="shared" si="194"/>
        <v>131.4333086</v>
      </c>
      <c r="J192" s="8">
        <f t="shared" si="194"/>
        <v>120.9186439</v>
      </c>
      <c r="K192" s="8">
        <f t="shared" si="194"/>
        <v>111.2451524</v>
      </c>
      <c r="L192" s="8">
        <f t="shared" si="194"/>
        <v>102.3455402</v>
      </c>
      <c r="M192" s="8">
        <f t="shared" si="194"/>
        <v>94.15789702</v>
      </c>
      <c r="N192" s="8">
        <f t="shared" si="194"/>
        <v>86.62526526</v>
      </c>
      <c r="O192" s="8">
        <f t="shared" si="194"/>
        <v>79.69524404</v>
      </c>
      <c r="P192" s="8">
        <f t="shared" si="194"/>
        <v>73.31962451</v>
      </c>
      <c r="Q192" s="8">
        <f t="shared" si="194"/>
        <v>67.45405455</v>
      </c>
      <c r="R192" s="8">
        <f t="shared" si="194"/>
        <v>62.05773019</v>
      </c>
      <c r="S192" s="8">
        <f t="shared" si="194"/>
        <v>57.09311177</v>
      </c>
      <c r="T192" s="8">
        <f t="shared" si="194"/>
        <v>52.52566283</v>
      </c>
      <c r="U192" s="8">
        <f t="shared" si="194"/>
        <v>48.32360981</v>
      </c>
      <c r="V192" s="8">
        <f t="shared" si="194"/>
        <v>44.45772102</v>
      </c>
      <c r="W192" s="8">
        <f t="shared" si="194"/>
        <v>40.90110334</v>
      </c>
      <c r="X192" s="8">
        <f t="shared" si="194"/>
        <v>37.62901507</v>
      </c>
      <c r="Y192" s="8">
        <f t="shared" si="194"/>
        <v>34.61869387</v>
      </c>
      <c r="Z192" s="8">
        <f t="shared" si="194"/>
        <v>31.84919836</v>
      </c>
      <c r="AA192" s="8">
        <f t="shared" si="194"/>
        <v>29.30126249</v>
      </c>
      <c r="AB192" s="8">
        <f t="shared" si="194"/>
        <v>26.95716149</v>
      </c>
      <c r="AC192" s="8">
        <f t="shared" si="194"/>
        <v>24.80058857</v>
      </c>
      <c r="AD192" s="8">
        <f t="shared" si="194"/>
        <v>22.81654148</v>
      </c>
      <c r="AE192" s="8">
        <f t="shared" si="194"/>
        <v>20.99121817</v>
      </c>
      <c r="AF192" s="8">
        <f t="shared" si="194"/>
        <v>19.31192071</v>
      </c>
      <c r="AG192" s="8">
        <f t="shared" si="194"/>
        <v>17.76696706</v>
      </c>
      <c r="AH192" s="8">
        <f t="shared" si="194"/>
        <v>16.34560969</v>
      </c>
      <c r="AI192" s="8">
        <f t="shared" si="194"/>
        <v>15.03796092</v>
      </c>
      <c r="AJ192" s="8">
        <f t="shared" si="194"/>
        <v>13.83492404</v>
      </c>
      <c r="AK192" s="8">
        <f t="shared" si="194"/>
        <v>12.72813012</v>
      </c>
      <c r="AL192" s="8">
        <f t="shared" si="194"/>
        <v>11.70987971</v>
      </c>
      <c r="AM192" s="10">
        <f t="shared" si="4"/>
        <v>1806.400133</v>
      </c>
      <c r="AN192" s="10">
        <f t="shared" si="5"/>
        <v>3456.973</v>
      </c>
      <c r="AO192" s="10">
        <f t="shared" si="6"/>
        <v>1650.572867</v>
      </c>
    </row>
    <row r="193">
      <c r="A193" s="5"/>
      <c r="B193" s="5" t="s">
        <v>137</v>
      </c>
      <c r="C193" s="5" t="s">
        <v>138</v>
      </c>
      <c r="D193" s="112">
        <v>1.0334113520575974</v>
      </c>
      <c r="E193" s="7">
        <v>191.2229</v>
      </c>
      <c r="F193" s="7">
        <v>3207.312</v>
      </c>
      <c r="G193" s="10">
        <f t="shared" si="2"/>
        <v>191.2229</v>
      </c>
      <c r="H193" s="8">
        <f t="shared" ref="H193:AL193" si="195">G193*0.92</f>
        <v>175.925068</v>
      </c>
      <c r="I193" s="8">
        <f t="shared" si="195"/>
        <v>161.8510626</v>
      </c>
      <c r="J193" s="8">
        <f t="shared" si="195"/>
        <v>148.9029776</v>
      </c>
      <c r="K193" s="8">
        <f t="shared" si="195"/>
        <v>136.9907394</v>
      </c>
      <c r="L193" s="8">
        <f t="shared" si="195"/>
        <v>126.0314802</v>
      </c>
      <c r="M193" s="8">
        <f t="shared" si="195"/>
        <v>115.9489618</v>
      </c>
      <c r="N193" s="8">
        <f t="shared" si="195"/>
        <v>106.6730448</v>
      </c>
      <c r="O193" s="8">
        <f t="shared" si="195"/>
        <v>98.13920126</v>
      </c>
      <c r="P193" s="8">
        <f t="shared" si="195"/>
        <v>90.28806516</v>
      </c>
      <c r="Q193" s="8">
        <f t="shared" si="195"/>
        <v>83.06501994</v>
      </c>
      <c r="R193" s="8">
        <f t="shared" si="195"/>
        <v>76.41981835</v>
      </c>
      <c r="S193" s="8">
        <f t="shared" si="195"/>
        <v>70.30623288</v>
      </c>
      <c r="T193" s="8">
        <f t="shared" si="195"/>
        <v>64.68173425</v>
      </c>
      <c r="U193" s="8">
        <f t="shared" si="195"/>
        <v>59.50719551</v>
      </c>
      <c r="V193" s="8">
        <f t="shared" si="195"/>
        <v>54.74661987</v>
      </c>
      <c r="W193" s="8">
        <f t="shared" si="195"/>
        <v>50.36689028</v>
      </c>
      <c r="X193" s="8">
        <f t="shared" si="195"/>
        <v>46.33753906</v>
      </c>
      <c r="Y193" s="8">
        <f t="shared" si="195"/>
        <v>42.63053593</v>
      </c>
      <c r="Z193" s="8">
        <f t="shared" si="195"/>
        <v>39.22009306</v>
      </c>
      <c r="AA193" s="8">
        <f t="shared" si="195"/>
        <v>36.08248561</v>
      </c>
      <c r="AB193" s="8">
        <f t="shared" si="195"/>
        <v>33.19588676</v>
      </c>
      <c r="AC193" s="8">
        <f t="shared" si="195"/>
        <v>30.54021582</v>
      </c>
      <c r="AD193" s="8">
        <f t="shared" si="195"/>
        <v>28.09699856</v>
      </c>
      <c r="AE193" s="8">
        <f t="shared" si="195"/>
        <v>25.84923867</v>
      </c>
      <c r="AF193" s="8">
        <f t="shared" si="195"/>
        <v>23.78129958</v>
      </c>
      <c r="AG193" s="8">
        <f t="shared" si="195"/>
        <v>21.87879561</v>
      </c>
      <c r="AH193" s="8">
        <f t="shared" si="195"/>
        <v>20.12849196</v>
      </c>
      <c r="AI193" s="8">
        <f t="shared" si="195"/>
        <v>18.51821261</v>
      </c>
      <c r="AJ193" s="8">
        <f t="shared" si="195"/>
        <v>17.0367556</v>
      </c>
      <c r="AK193" s="8">
        <f t="shared" si="195"/>
        <v>15.67381515</v>
      </c>
      <c r="AL193" s="8">
        <f t="shared" si="195"/>
        <v>14.41990994</v>
      </c>
      <c r="AM193" s="10">
        <f t="shared" si="4"/>
        <v>2224.457286</v>
      </c>
      <c r="AN193" s="10">
        <f t="shared" si="5"/>
        <v>3207.312</v>
      </c>
      <c r="AO193" s="10">
        <f t="shared" si="6"/>
        <v>982.8547143</v>
      </c>
    </row>
    <row r="194">
      <c r="A194" s="5"/>
      <c r="B194" s="5" t="s">
        <v>182</v>
      </c>
      <c r="C194" s="5" t="s">
        <v>162</v>
      </c>
      <c r="D194" s="112">
        <v>1.286567712273437</v>
      </c>
      <c r="E194" s="7">
        <v>257.8166</v>
      </c>
      <c r="F194" s="7">
        <v>4522.359</v>
      </c>
      <c r="G194" s="10">
        <f t="shared" si="2"/>
        <v>257.8166</v>
      </c>
      <c r="H194" s="8">
        <f t="shared" ref="H194:AL194" si="196">G194*0.92</f>
        <v>237.191272</v>
      </c>
      <c r="I194" s="8">
        <f t="shared" si="196"/>
        <v>218.2159702</v>
      </c>
      <c r="J194" s="8">
        <f t="shared" si="196"/>
        <v>200.7586926</v>
      </c>
      <c r="K194" s="8">
        <f t="shared" si="196"/>
        <v>184.6979972</v>
      </c>
      <c r="L194" s="8">
        <f t="shared" si="196"/>
        <v>169.9221574</v>
      </c>
      <c r="M194" s="8">
        <f t="shared" si="196"/>
        <v>156.3283848</v>
      </c>
      <c r="N194" s="8">
        <f t="shared" si="196"/>
        <v>143.8221141</v>
      </c>
      <c r="O194" s="8">
        <f t="shared" si="196"/>
        <v>132.3163449</v>
      </c>
      <c r="P194" s="8">
        <f t="shared" si="196"/>
        <v>121.7310373</v>
      </c>
      <c r="Q194" s="8">
        <f t="shared" si="196"/>
        <v>111.9925543</v>
      </c>
      <c r="R194" s="8">
        <f t="shared" si="196"/>
        <v>103.03315</v>
      </c>
      <c r="S194" s="8">
        <f t="shared" si="196"/>
        <v>94.790498</v>
      </c>
      <c r="T194" s="8">
        <f t="shared" si="196"/>
        <v>87.20725816</v>
      </c>
      <c r="U194" s="8">
        <f t="shared" si="196"/>
        <v>80.23067751</v>
      </c>
      <c r="V194" s="8">
        <f t="shared" si="196"/>
        <v>73.81222331</v>
      </c>
      <c r="W194" s="8">
        <f t="shared" si="196"/>
        <v>67.90724544</v>
      </c>
      <c r="X194" s="8">
        <f t="shared" si="196"/>
        <v>62.47466581</v>
      </c>
      <c r="Y194" s="8">
        <f t="shared" si="196"/>
        <v>57.47669254</v>
      </c>
      <c r="Z194" s="8">
        <f t="shared" si="196"/>
        <v>52.87855714</v>
      </c>
      <c r="AA194" s="8">
        <f t="shared" si="196"/>
        <v>48.64827257</v>
      </c>
      <c r="AB194" s="8">
        <f t="shared" si="196"/>
        <v>44.75641076</v>
      </c>
      <c r="AC194" s="8">
        <f t="shared" si="196"/>
        <v>41.1758979</v>
      </c>
      <c r="AD194" s="8">
        <f t="shared" si="196"/>
        <v>37.88182607</v>
      </c>
      <c r="AE194" s="8">
        <f t="shared" si="196"/>
        <v>34.85127998</v>
      </c>
      <c r="AF194" s="8">
        <f t="shared" si="196"/>
        <v>32.06317758</v>
      </c>
      <c r="AG194" s="8">
        <f t="shared" si="196"/>
        <v>29.49812338</v>
      </c>
      <c r="AH194" s="8">
        <f t="shared" si="196"/>
        <v>27.13827351</v>
      </c>
      <c r="AI194" s="8">
        <f t="shared" si="196"/>
        <v>24.96721163</v>
      </c>
      <c r="AJ194" s="8">
        <f t="shared" si="196"/>
        <v>22.9698347</v>
      </c>
      <c r="AK194" s="8">
        <f t="shared" si="196"/>
        <v>21.13224792</v>
      </c>
      <c r="AL194" s="8">
        <f t="shared" si="196"/>
        <v>19.44166809</v>
      </c>
      <c r="AM194" s="10">
        <f t="shared" si="4"/>
        <v>2999.128317</v>
      </c>
      <c r="AN194" s="10">
        <f t="shared" si="5"/>
        <v>4522.359</v>
      </c>
      <c r="AO194" s="10">
        <f t="shared" si="6"/>
        <v>1523.230683</v>
      </c>
    </row>
    <row r="195">
      <c r="A195" s="5"/>
      <c r="B195" s="5" t="s">
        <v>131</v>
      </c>
      <c r="C195" s="5" t="s">
        <v>129</v>
      </c>
      <c r="D195" s="112">
        <v>1.960224742512694</v>
      </c>
      <c r="E195" s="7">
        <v>329.0081</v>
      </c>
      <c r="F195" s="7">
        <v>5614.308</v>
      </c>
      <c r="G195" s="10">
        <f t="shared" si="2"/>
        <v>329.0081</v>
      </c>
      <c r="H195" s="8">
        <f t="shared" ref="H195:AL195" si="197">G195*0.92</f>
        <v>302.687452</v>
      </c>
      <c r="I195" s="8">
        <f t="shared" si="197"/>
        <v>278.4724558</v>
      </c>
      <c r="J195" s="8">
        <f t="shared" si="197"/>
        <v>256.1946594</v>
      </c>
      <c r="K195" s="8">
        <f t="shared" si="197"/>
        <v>235.6990866</v>
      </c>
      <c r="L195" s="8">
        <f t="shared" si="197"/>
        <v>216.8431597</v>
      </c>
      <c r="M195" s="8">
        <f t="shared" si="197"/>
        <v>199.4957069</v>
      </c>
      <c r="N195" s="8">
        <f t="shared" si="197"/>
        <v>183.5360504</v>
      </c>
      <c r="O195" s="8">
        <f t="shared" si="197"/>
        <v>168.8531663</v>
      </c>
      <c r="P195" s="8">
        <f t="shared" si="197"/>
        <v>155.344913</v>
      </c>
      <c r="Q195" s="8">
        <f t="shared" si="197"/>
        <v>142.91732</v>
      </c>
      <c r="R195" s="8">
        <f t="shared" si="197"/>
        <v>131.4839344</v>
      </c>
      <c r="S195" s="8">
        <f t="shared" si="197"/>
        <v>120.9652196</v>
      </c>
      <c r="T195" s="8">
        <f t="shared" si="197"/>
        <v>111.2880021</v>
      </c>
      <c r="U195" s="8">
        <f t="shared" si="197"/>
        <v>102.3849619</v>
      </c>
      <c r="V195" s="8">
        <f t="shared" si="197"/>
        <v>94.19416495</v>
      </c>
      <c r="W195" s="8">
        <f t="shared" si="197"/>
        <v>86.65863175</v>
      </c>
      <c r="X195" s="8">
        <f t="shared" si="197"/>
        <v>79.72594121</v>
      </c>
      <c r="Y195" s="8">
        <f t="shared" si="197"/>
        <v>73.34786592</v>
      </c>
      <c r="Z195" s="8">
        <f t="shared" si="197"/>
        <v>67.48003664</v>
      </c>
      <c r="AA195" s="8">
        <f t="shared" si="197"/>
        <v>62.08163371</v>
      </c>
      <c r="AB195" s="8">
        <f t="shared" si="197"/>
        <v>57.11510301</v>
      </c>
      <c r="AC195" s="8">
        <f t="shared" si="197"/>
        <v>52.54589477</v>
      </c>
      <c r="AD195" s="8">
        <f t="shared" si="197"/>
        <v>48.34222319</v>
      </c>
      <c r="AE195" s="8">
        <f t="shared" si="197"/>
        <v>44.47484534</v>
      </c>
      <c r="AF195" s="8">
        <f t="shared" si="197"/>
        <v>40.91685771</v>
      </c>
      <c r="AG195" s="8">
        <f t="shared" si="197"/>
        <v>37.64350909</v>
      </c>
      <c r="AH195" s="8">
        <f t="shared" si="197"/>
        <v>34.63202836</v>
      </c>
      <c r="AI195" s="8">
        <f t="shared" si="197"/>
        <v>31.8614661</v>
      </c>
      <c r="AJ195" s="8">
        <f t="shared" si="197"/>
        <v>29.31254881</v>
      </c>
      <c r="AK195" s="8">
        <f t="shared" si="197"/>
        <v>26.9675449</v>
      </c>
      <c r="AL195" s="8">
        <f t="shared" si="197"/>
        <v>24.81014131</v>
      </c>
      <c r="AM195" s="10">
        <f t="shared" si="4"/>
        <v>3827.284625</v>
      </c>
      <c r="AN195" s="10">
        <f t="shared" si="5"/>
        <v>5614.308</v>
      </c>
      <c r="AO195" s="10">
        <f t="shared" si="6"/>
        <v>1787.023375</v>
      </c>
    </row>
    <row r="196">
      <c r="A196" s="5"/>
      <c r="B196" s="5" t="s">
        <v>186</v>
      </c>
      <c r="C196" s="5" t="s">
        <v>162</v>
      </c>
      <c r="D196" s="112">
        <v>1.099534928769511</v>
      </c>
      <c r="E196" s="7">
        <v>251.3505</v>
      </c>
      <c r="F196" s="7">
        <v>3976.802</v>
      </c>
      <c r="G196" s="10">
        <f t="shared" si="2"/>
        <v>251.3505</v>
      </c>
      <c r="H196" s="8">
        <f t="shared" ref="H196:AL196" si="198">G196*0.92</f>
        <v>231.24246</v>
      </c>
      <c r="I196" s="8">
        <f t="shared" si="198"/>
        <v>212.7430632</v>
      </c>
      <c r="J196" s="8">
        <f t="shared" si="198"/>
        <v>195.7236181</v>
      </c>
      <c r="K196" s="8">
        <f t="shared" si="198"/>
        <v>180.0657287</v>
      </c>
      <c r="L196" s="8">
        <f t="shared" si="198"/>
        <v>165.6604704</v>
      </c>
      <c r="M196" s="8">
        <f t="shared" si="198"/>
        <v>152.4076328</v>
      </c>
      <c r="N196" s="8">
        <f t="shared" si="198"/>
        <v>140.2150221</v>
      </c>
      <c r="O196" s="8">
        <f t="shared" si="198"/>
        <v>128.9978204</v>
      </c>
      <c r="P196" s="8">
        <f t="shared" si="198"/>
        <v>118.6779947</v>
      </c>
      <c r="Q196" s="8">
        <f t="shared" si="198"/>
        <v>109.1837552</v>
      </c>
      <c r="R196" s="8">
        <f t="shared" si="198"/>
        <v>100.4490548</v>
      </c>
      <c r="S196" s="8">
        <f t="shared" si="198"/>
        <v>92.41313037</v>
      </c>
      <c r="T196" s="8">
        <f t="shared" si="198"/>
        <v>85.02007994</v>
      </c>
      <c r="U196" s="8">
        <f t="shared" si="198"/>
        <v>78.21847355</v>
      </c>
      <c r="V196" s="8">
        <f t="shared" si="198"/>
        <v>71.96099566</v>
      </c>
      <c r="W196" s="8">
        <f t="shared" si="198"/>
        <v>66.20411601</v>
      </c>
      <c r="X196" s="8">
        <f t="shared" si="198"/>
        <v>60.90778673</v>
      </c>
      <c r="Y196" s="8">
        <f t="shared" si="198"/>
        <v>56.03516379</v>
      </c>
      <c r="Z196" s="8">
        <f t="shared" si="198"/>
        <v>51.55235069</v>
      </c>
      <c r="AA196" s="8">
        <f t="shared" si="198"/>
        <v>47.42816263</v>
      </c>
      <c r="AB196" s="8">
        <f t="shared" si="198"/>
        <v>43.63390962</v>
      </c>
      <c r="AC196" s="8">
        <f t="shared" si="198"/>
        <v>40.14319685</v>
      </c>
      <c r="AD196" s="8">
        <f t="shared" si="198"/>
        <v>36.9317411</v>
      </c>
      <c r="AE196" s="8">
        <f t="shared" si="198"/>
        <v>33.97720182</v>
      </c>
      <c r="AF196" s="8">
        <f t="shared" si="198"/>
        <v>31.25902567</v>
      </c>
      <c r="AG196" s="8">
        <f t="shared" si="198"/>
        <v>28.75830362</v>
      </c>
      <c r="AH196" s="8">
        <f t="shared" si="198"/>
        <v>26.45763933</v>
      </c>
      <c r="AI196" s="8">
        <f t="shared" si="198"/>
        <v>24.34102818</v>
      </c>
      <c r="AJ196" s="8">
        <f t="shared" si="198"/>
        <v>22.39374593</v>
      </c>
      <c r="AK196" s="8">
        <f t="shared" si="198"/>
        <v>20.60224625</v>
      </c>
      <c r="AL196" s="8">
        <f t="shared" si="198"/>
        <v>18.95406655</v>
      </c>
      <c r="AM196" s="10">
        <f t="shared" si="4"/>
        <v>2923.909485</v>
      </c>
      <c r="AN196" s="10">
        <f t="shared" si="5"/>
        <v>3976.802</v>
      </c>
      <c r="AO196" s="10">
        <f t="shared" si="6"/>
        <v>1052.892515</v>
      </c>
    </row>
    <row r="197">
      <c r="A197" s="5"/>
      <c r="B197" s="5" t="s">
        <v>42</v>
      </c>
      <c r="C197" s="5" t="s">
        <v>38</v>
      </c>
      <c r="D197" s="112">
        <v>2.54577517376</v>
      </c>
      <c r="E197" s="7">
        <v>415.7551</v>
      </c>
      <c r="F197" s="7">
        <v>7363.366</v>
      </c>
      <c r="G197" s="10">
        <f t="shared" si="2"/>
        <v>415.7551</v>
      </c>
      <c r="H197" s="8">
        <f t="shared" ref="H197:AL197" si="199">G197*0.92</f>
        <v>382.494692</v>
      </c>
      <c r="I197" s="8">
        <f t="shared" si="199"/>
        <v>351.8951166</v>
      </c>
      <c r="J197" s="8">
        <f t="shared" si="199"/>
        <v>323.7435073</v>
      </c>
      <c r="K197" s="8">
        <f t="shared" si="199"/>
        <v>297.8440267</v>
      </c>
      <c r="L197" s="8">
        <f t="shared" si="199"/>
        <v>274.0165046</v>
      </c>
      <c r="M197" s="8">
        <f t="shared" si="199"/>
        <v>252.0951842</v>
      </c>
      <c r="N197" s="8">
        <f t="shared" si="199"/>
        <v>231.9275695</v>
      </c>
      <c r="O197" s="8">
        <f t="shared" si="199"/>
        <v>213.3733639</v>
      </c>
      <c r="P197" s="8">
        <f t="shared" si="199"/>
        <v>196.3034948</v>
      </c>
      <c r="Q197" s="8">
        <f t="shared" si="199"/>
        <v>180.5992152</v>
      </c>
      <c r="R197" s="8">
        <f t="shared" si="199"/>
        <v>166.151278</v>
      </c>
      <c r="S197" s="8">
        <f t="shared" si="199"/>
        <v>152.8591758</v>
      </c>
      <c r="T197" s="8">
        <f t="shared" si="199"/>
        <v>140.6304417</v>
      </c>
      <c r="U197" s="8">
        <f t="shared" si="199"/>
        <v>129.3800064</v>
      </c>
      <c r="V197" s="8">
        <f t="shared" si="199"/>
        <v>119.0296059</v>
      </c>
      <c r="W197" s="8">
        <f t="shared" si="199"/>
        <v>109.5072374</v>
      </c>
      <c r="X197" s="8">
        <f t="shared" si="199"/>
        <v>100.7466584</v>
      </c>
      <c r="Y197" s="8">
        <f t="shared" si="199"/>
        <v>92.68692573</v>
      </c>
      <c r="Z197" s="8">
        <f t="shared" si="199"/>
        <v>85.27197167</v>
      </c>
      <c r="AA197" s="8">
        <f t="shared" si="199"/>
        <v>78.45021394</v>
      </c>
      <c r="AB197" s="8">
        <f t="shared" si="199"/>
        <v>72.17419682</v>
      </c>
      <c r="AC197" s="8">
        <f t="shared" si="199"/>
        <v>66.40026107</v>
      </c>
      <c r="AD197" s="8">
        <f t="shared" si="199"/>
        <v>61.08824019</v>
      </c>
      <c r="AE197" s="8">
        <f t="shared" si="199"/>
        <v>56.20118097</v>
      </c>
      <c r="AF197" s="8">
        <f t="shared" si="199"/>
        <v>51.7050865</v>
      </c>
      <c r="AG197" s="8">
        <f t="shared" si="199"/>
        <v>47.56867958</v>
      </c>
      <c r="AH197" s="8">
        <f t="shared" si="199"/>
        <v>43.76318521</v>
      </c>
      <c r="AI197" s="8">
        <f t="shared" si="199"/>
        <v>40.26213039</v>
      </c>
      <c r="AJ197" s="8">
        <f t="shared" si="199"/>
        <v>37.04115996</v>
      </c>
      <c r="AK197" s="8">
        <f t="shared" si="199"/>
        <v>34.07786716</v>
      </c>
      <c r="AL197" s="8">
        <f t="shared" si="199"/>
        <v>31.35163779</v>
      </c>
      <c r="AM197" s="10">
        <f t="shared" si="4"/>
        <v>4836.394915</v>
      </c>
      <c r="AN197" s="10">
        <f t="shared" si="5"/>
        <v>7363.366</v>
      </c>
      <c r="AO197" s="10">
        <f t="shared" si="6"/>
        <v>2526.971085</v>
      </c>
    </row>
    <row r="198">
      <c r="A198" s="12"/>
      <c r="B198" s="13" t="s">
        <v>245</v>
      </c>
      <c r="C198" s="13"/>
      <c r="D198" s="13">
        <v>646.027059553085</v>
      </c>
      <c r="E198" s="13">
        <f t="shared" ref="E198:F198" si="200">SUM(E3:E197)</f>
        <v>27324.00117</v>
      </c>
      <c r="F198" s="13">
        <f t="shared" si="200"/>
        <v>2084511.765</v>
      </c>
      <c r="G198" s="113">
        <f t="shared" si="2"/>
        <v>27324.00117</v>
      </c>
      <c r="H198" s="8">
        <f t="shared" ref="H198:AL198" si="201">G198*0.92</f>
        <v>25138.08107</v>
      </c>
      <c r="I198" s="8">
        <f t="shared" si="201"/>
        <v>23127.03459</v>
      </c>
      <c r="J198" s="8">
        <f t="shared" si="201"/>
        <v>21276.87182</v>
      </c>
      <c r="K198" s="8">
        <f t="shared" si="201"/>
        <v>19574.72207</v>
      </c>
      <c r="L198" s="8">
        <f t="shared" si="201"/>
        <v>18008.74431</v>
      </c>
      <c r="M198" s="8">
        <f t="shared" si="201"/>
        <v>16568.04476</v>
      </c>
      <c r="N198" s="8">
        <f t="shared" si="201"/>
        <v>15242.60118</v>
      </c>
      <c r="O198" s="8">
        <f t="shared" si="201"/>
        <v>14023.19309</v>
      </c>
      <c r="P198" s="8">
        <f t="shared" si="201"/>
        <v>12901.33764</v>
      </c>
      <c r="Q198" s="8">
        <f t="shared" si="201"/>
        <v>11869.23063</v>
      </c>
      <c r="R198" s="8">
        <f t="shared" si="201"/>
        <v>10919.69218</v>
      </c>
      <c r="S198" s="8">
        <f t="shared" si="201"/>
        <v>10046.1168</v>
      </c>
      <c r="T198" s="8">
        <f t="shared" si="201"/>
        <v>9242.42746</v>
      </c>
      <c r="U198" s="8">
        <f t="shared" si="201"/>
        <v>8503.033263</v>
      </c>
      <c r="V198" s="8">
        <f t="shared" si="201"/>
        <v>7822.790602</v>
      </c>
      <c r="W198" s="8">
        <f t="shared" si="201"/>
        <v>7196.967354</v>
      </c>
      <c r="X198" s="8">
        <f t="shared" si="201"/>
        <v>6621.209966</v>
      </c>
      <c r="Y198" s="8">
        <f t="shared" si="201"/>
        <v>6091.513169</v>
      </c>
      <c r="Z198" s="8">
        <f t="shared" si="201"/>
        <v>5604.192115</v>
      </c>
      <c r="AA198" s="8">
        <f t="shared" si="201"/>
        <v>5155.856746</v>
      </c>
      <c r="AB198" s="8">
        <f t="shared" si="201"/>
        <v>4743.388206</v>
      </c>
      <c r="AC198" s="8">
        <f t="shared" si="201"/>
        <v>4363.91715</v>
      </c>
      <c r="AD198" s="8">
        <f t="shared" si="201"/>
        <v>4014.803778</v>
      </c>
      <c r="AE198" s="8">
        <f t="shared" si="201"/>
        <v>3693.619476</v>
      </c>
      <c r="AF198" s="8">
        <f t="shared" si="201"/>
        <v>3398.129917</v>
      </c>
      <c r="AG198" s="8">
        <f t="shared" si="201"/>
        <v>3126.279524</v>
      </c>
      <c r="AH198" s="8">
        <f t="shared" si="201"/>
        <v>2876.177162</v>
      </c>
      <c r="AI198" s="8">
        <f t="shared" si="201"/>
        <v>2646.082989</v>
      </c>
      <c r="AJ198" s="8">
        <f t="shared" si="201"/>
        <v>2434.39635</v>
      </c>
      <c r="AK198" s="8">
        <f t="shared" si="201"/>
        <v>2239.644642</v>
      </c>
      <c r="AL198" s="8">
        <f t="shared" si="201"/>
        <v>2060.473071</v>
      </c>
      <c r="AM198" s="113">
        <f t="shared" si="4"/>
        <v>317854.5742</v>
      </c>
      <c r="AN198" s="113">
        <f t="shared" si="5"/>
        <v>2084511.765</v>
      </c>
      <c r="AO198" s="113">
        <f t="shared" si="6"/>
        <v>1766657.191</v>
      </c>
    </row>
    <row r="199">
      <c r="A199" s="17"/>
      <c r="B199" s="18" t="s">
        <v>246</v>
      </c>
      <c r="C199" s="18"/>
      <c r="D199" s="3">
        <v>452.21242603729604</v>
      </c>
      <c r="E199" s="3">
        <v>27324.001164999994</v>
      </c>
      <c r="F199" s="1">
        <v>119.0</v>
      </c>
      <c r="G199" s="10">
        <f t="shared" si="2"/>
        <v>27324.00117</v>
      </c>
      <c r="H199" s="8">
        <f t="shared" ref="H199:AL199" si="202">G199*0.92</f>
        <v>25138.08107</v>
      </c>
      <c r="I199" s="8">
        <f t="shared" si="202"/>
        <v>23127.03459</v>
      </c>
      <c r="J199" s="8">
        <f t="shared" si="202"/>
        <v>21276.87182</v>
      </c>
      <c r="K199" s="8">
        <f t="shared" si="202"/>
        <v>19574.72207</v>
      </c>
      <c r="L199" s="8">
        <f t="shared" si="202"/>
        <v>18008.74431</v>
      </c>
      <c r="M199" s="8">
        <f t="shared" si="202"/>
        <v>16568.04476</v>
      </c>
      <c r="N199" s="8">
        <f t="shared" si="202"/>
        <v>15242.60118</v>
      </c>
      <c r="O199" s="8">
        <f t="shared" si="202"/>
        <v>14023.19309</v>
      </c>
      <c r="P199" s="8">
        <f t="shared" si="202"/>
        <v>12901.33764</v>
      </c>
      <c r="Q199" s="8">
        <f t="shared" si="202"/>
        <v>11869.23063</v>
      </c>
      <c r="R199" s="8">
        <f t="shared" si="202"/>
        <v>10919.69218</v>
      </c>
      <c r="S199" s="8">
        <f t="shared" si="202"/>
        <v>10046.1168</v>
      </c>
      <c r="T199" s="8">
        <f t="shared" si="202"/>
        <v>9242.42746</v>
      </c>
      <c r="U199" s="8">
        <f t="shared" si="202"/>
        <v>8503.033263</v>
      </c>
      <c r="V199" s="8">
        <f t="shared" si="202"/>
        <v>7822.790602</v>
      </c>
      <c r="W199" s="8">
        <f t="shared" si="202"/>
        <v>7196.967354</v>
      </c>
      <c r="X199" s="8">
        <f t="shared" si="202"/>
        <v>6621.209966</v>
      </c>
      <c r="Y199" s="8">
        <f t="shared" si="202"/>
        <v>6091.513169</v>
      </c>
      <c r="Z199" s="8">
        <f t="shared" si="202"/>
        <v>5604.192115</v>
      </c>
      <c r="AA199" s="8">
        <f t="shared" si="202"/>
        <v>5155.856746</v>
      </c>
      <c r="AB199" s="8">
        <f t="shared" si="202"/>
        <v>4743.388206</v>
      </c>
      <c r="AC199" s="8">
        <f t="shared" si="202"/>
        <v>4363.91715</v>
      </c>
      <c r="AD199" s="8">
        <f t="shared" si="202"/>
        <v>4014.803778</v>
      </c>
      <c r="AE199" s="8">
        <f t="shared" si="202"/>
        <v>3693.619476</v>
      </c>
      <c r="AF199" s="8">
        <f t="shared" si="202"/>
        <v>3398.129917</v>
      </c>
      <c r="AG199" s="8">
        <f t="shared" si="202"/>
        <v>3126.279524</v>
      </c>
      <c r="AH199" s="8">
        <f t="shared" si="202"/>
        <v>2876.177162</v>
      </c>
      <c r="AI199" s="8">
        <f t="shared" si="202"/>
        <v>2646.082989</v>
      </c>
      <c r="AJ199" s="8">
        <f t="shared" si="202"/>
        <v>2434.39635</v>
      </c>
      <c r="AK199" s="8">
        <f t="shared" si="202"/>
        <v>2239.644642</v>
      </c>
      <c r="AL199" s="8">
        <f t="shared" si="202"/>
        <v>2060.473071</v>
      </c>
    </row>
    <row r="200">
      <c r="A200" s="25"/>
      <c r="B200" s="26" t="s">
        <v>247</v>
      </c>
      <c r="C200" s="26"/>
      <c r="D200" s="28">
        <v>193.8146335157886</v>
      </c>
      <c r="E200" s="28">
        <v>0.0</v>
      </c>
      <c r="F200" s="29">
        <v>76.0</v>
      </c>
      <c r="G200" s="10">
        <f t="shared" si="2"/>
        <v>0</v>
      </c>
      <c r="H200" s="8">
        <f t="shared" ref="H200:AL200" si="203">G200*0.97</f>
        <v>0</v>
      </c>
      <c r="I200" s="8">
        <f t="shared" si="203"/>
        <v>0</v>
      </c>
      <c r="J200" s="8">
        <f t="shared" si="203"/>
        <v>0</v>
      </c>
      <c r="K200" s="8">
        <f t="shared" si="203"/>
        <v>0</v>
      </c>
      <c r="L200" s="8">
        <f t="shared" si="203"/>
        <v>0</v>
      </c>
      <c r="M200" s="8">
        <f t="shared" si="203"/>
        <v>0</v>
      </c>
      <c r="N200" s="8">
        <f t="shared" si="203"/>
        <v>0</v>
      </c>
      <c r="O200" s="8">
        <f t="shared" si="203"/>
        <v>0</v>
      </c>
      <c r="P200" s="8">
        <f t="shared" si="203"/>
        <v>0</v>
      </c>
      <c r="Q200" s="8">
        <f t="shared" si="203"/>
        <v>0</v>
      </c>
      <c r="R200" s="8">
        <f t="shared" si="203"/>
        <v>0</v>
      </c>
      <c r="S200" s="8">
        <f t="shared" si="203"/>
        <v>0</v>
      </c>
      <c r="T200" s="8">
        <f t="shared" si="203"/>
        <v>0</v>
      </c>
      <c r="U200" s="8">
        <f t="shared" si="203"/>
        <v>0</v>
      </c>
      <c r="V200" s="8">
        <f t="shared" si="203"/>
        <v>0</v>
      </c>
      <c r="W200" s="8">
        <f t="shared" si="203"/>
        <v>0</v>
      </c>
      <c r="X200" s="8">
        <f t="shared" si="203"/>
        <v>0</v>
      </c>
      <c r="Y200" s="8">
        <f t="shared" si="203"/>
        <v>0</v>
      </c>
      <c r="Z200" s="8">
        <f t="shared" si="203"/>
        <v>0</v>
      </c>
      <c r="AA200" s="8">
        <f t="shared" si="203"/>
        <v>0</v>
      </c>
      <c r="AB200" s="8">
        <f t="shared" si="203"/>
        <v>0</v>
      </c>
      <c r="AC200" s="8">
        <f t="shared" si="203"/>
        <v>0</v>
      </c>
      <c r="AD200" s="8">
        <f t="shared" si="203"/>
        <v>0</v>
      </c>
      <c r="AE200" s="8">
        <f t="shared" si="203"/>
        <v>0</v>
      </c>
      <c r="AF200" s="8">
        <f t="shared" si="203"/>
        <v>0</v>
      </c>
      <c r="AG200" s="8">
        <f t="shared" si="203"/>
        <v>0</v>
      </c>
      <c r="AH200" s="8">
        <f t="shared" si="203"/>
        <v>0</v>
      </c>
      <c r="AI200" s="8">
        <f t="shared" si="203"/>
        <v>0</v>
      </c>
      <c r="AJ200" s="8">
        <f t="shared" si="203"/>
        <v>0</v>
      </c>
      <c r="AK200" s="8">
        <f t="shared" si="203"/>
        <v>0</v>
      </c>
      <c r="AL200" s="8">
        <f t="shared" si="203"/>
        <v>0</v>
      </c>
      <c r="AM200" s="10">
        <f>SUM(G200:AL200)</f>
        <v>0</v>
      </c>
      <c r="AO200" s="10">
        <f>AN200-AM200</f>
        <v>0</v>
      </c>
    </row>
    <row r="201">
      <c r="A201" s="18"/>
      <c r="B201" s="18" t="s">
        <v>565</v>
      </c>
      <c r="C201" s="18"/>
      <c r="D201" s="3">
        <f>AM198*'Emissions factors'!B9</f>
        <v>112.7239462</v>
      </c>
      <c r="E201" s="3"/>
      <c r="F201" s="1"/>
    </row>
    <row r="202">
      <c r="A202" s="5"/>
      <c r="B202" s="5" t="s">
        <v>248</v>
      </c>
      <c r="C202" s="5"/>
      <c r="D202" s="112"/>
      <c r="E202" s="10"/>
      <c r="F202" s="10"/>
      <c r="G202" s="79">
        <v>98.0</v>
      </c>
      <c r="H202" s="8">
        <f t="shared" ref="H202:AB202" si="204">G202*0.92</f>
        <v>90.16</v>
      </c>
      <c r="I202" s="8">
        <f t="shared" si="204"/>
        <v>82.9472</v>
      </c>
      <c r="J202" s="8">
        <f t="shared" si="204"/>
        <v>76.311424</v>
      </c>
      <c r="K202" s="8">
        <f t="shared" si="204"/>
        <v>70.20651008</v>
      </c>
      <c r="L202" s="8">
        <f t="shared" si="204"/>
        <v>64.58998927</v>
      </c>
      <c r="M202" s="8">
        <f t="shared" si="204"/>
        <v>59.42279013</v>
      </c>
      <c r="N202" s="8">
        <f t="shared" si="204"/>
        <v>54.66896692</v>
      </c>
      <c r="O202" s="8">
        <f t="shared" si="204"/>
        <v>50.29544957</v>
      </c>
      <c r="P202" s="8">
        <f t="shared" si="204"/>
        <v>46.2718136</v>
      </c>
      <c r="Q202" s="8">
        <f t="shared" si="204"/>
        <v>42.57006851</v>
      </c>
      <c r="R202" s="8">
        <f t="shared" si="204"/>
        <v>39.16446303</v>
      </c>
      <c r="S202" s="8">
        <f t="shared" si="204"/>
        <v>36.03130599</v>
      </c>
      <c r="T202" s="8">
        <f t="shared" si="204"/>
        <v>33.14880151</v>
      </c>
      <c r="U202" s="8">
        <f t="shared" si="204"/>
        <v>30.49689739</v>
      </c>
      <c r="V202" s="8">
        <f t="shared" si="204"/>
        <v>28.0571456</v>
      </c>
      <c r="W202" s="8">
        <f t="shared" si="204"/>
        <v>25.81257395</v>
      </c>
      <c r="X202" s="8">
        <f t="shared" si="204"/>
        <v>23.74756803</v>
      </c>
      <c r="Y202" s="8">
        <f t="shared" si="204"/>
        <v>21.84776259</v>
      </c>
      <c r="Z202" s="8">
        <f t="shared" si="204"/>
        <v>20.09994158</v>
      </c>
      <c r="AA202" s="8">
        <f t="shared" si="204"/>
        <v>18.49194626</v>
      </c>
      <c r="AB202" s="8">
        <f t="shared" si="204"/>
        <v>17.01259056</v>
      </c>
      <c r="AN202" s="10" t="str">
        <f>F202</f>
        <v/>
      </c>
    </row>
  </sheetData>
  <mergeCells count="1">
    <mergeCell ref="E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38"/>
    <col customWidth="1" min="2" max="2" width="16.5"/>
    <col customWidth="1" min="4" max="4" width="5.38"/>
    <col customWidth="1" min="5" max="5" width="4.75"/>
    <col customWidth="1" min="6" max="6" width="8.38"/>
    <col customWidth="1" min="7" max="7" width="19.0"/>
    <col customWidth="1" min="9" max="9" width="4.75"/>
    <col customWidth="1" min="10" max="10" width="10.0"/>
    <col customWidth="1" min="12" max="12" width="9.88"/>
    <col customWidth="1" min="16" max="16" width="9.88"/>
    <col customWidth="1" min="17" max="17" width="4.75"/>
    <col customWidth="1" min="18" max="18" width="7.13"/>
    <col customWidth="1" min="20" max="20" width="14.13"/>
    <col customWidth="1" min="52" max="52" width="19.25"/>
  </cols>
  <sheetData>
    <row r="1">
      <c r="A1" s="36" t="s">
        <v>5</v>
      </c>
      <c r="B1" s="36" t="s">
        <v>249</v>
      </c>
      <c r="C1" s="37" t="s">
        <v>7</v>
      </c>
      <c r="D1" s="38" t="s">
        <v>250</v>
      </c>
      <c r="E1" s="36" t="s">
        <v>251</v>
      </c>
      <c r="F1" s="39" t="s">
        <v>252</v>
      </c>
      <c r="G1" s="40" t="s">
        <v>253</v>
      </c>
      <c r="H1" s="39" t="s">
        <v>254</v>
      </c>
      <c r="I1" s="39" t="s">
        <v>255</v>
      </c>
      <c r="J1" s="39" t="s">
        <v>11</v>
      </c>
      <c r="K1" s="39" t="s">
        <v>256</v>
      </c>
      <c r="L1" s="39" t="s">
        <v>257</v>
      </c>
      <c r="M1" s="39" t="s">
        <v>258</v>
      </c>
      <c r="N1" s="39" t="s">
        <v>259</v>
      </c>
      <c r="O1" s="39" t="s">
        <v>260</v>
      </c>
      <c r="P1" s="36" t="s">
        <v>261</v>
      </c>
      <c r="Q1" s="40" t="s">
        <v>255</v>
      </c>
      <c r="R1" s="40" t="s">
        <v>257</v>
      </c>
      <c r="S1" s="39" t="s">
        <v>262</v>
      </c>
      <c r="T1" s="39" t="s">
        <v>561</v>
      </c>
      <c r="U1" s="114">
        <v>2020.0</v>
      </c>
      <c r="V1" s="114">
        <v>2021.0</v>
      </c>
      <c r="W1" s="114">
        <v>2022.0</v>
      </c>
      <c r="X1" s="114">
        <v>2023.0</v>
      </c>
      <c r="Y1" s="114">
        <v>2024.0</v>
      </c>
      <c r="Z1" s="114">
        <v>2025.0</v>
      </c>
      <c r="AA1" s="114">
        <v>2026.0</v>
      </c>
      <c r="AB1" s="114">
        <v>2027.0</v>
      </c>
      <c r="AC1" s="114">
        <v>2028.0</v>
      </c>
      <c r="AD1" s="114">
        <v>2029.0</v>
      </c>
      <c r="AE1" s="114">
        <v>2030.0</v>
      </c>
      <c r="AF1" s="114">
        <v>2031.0</v>
      </c>
      <c r="AG1" s="114">
        <v>2032.0</v>
      </c>
      <c r="AH1" s="114">
        <v>2033.0</v>
      </c>
      <c r="AI1" s="114">
        <v>2034.0</v>
      </c>
      <c r="AJ1" s="114">
        <v>2035.0</v>
      </c>
      <c r="AK1" s="114">
        <v>2036.0</v>
      </c>
      <c r="AL1" s="114">
        <v>2037.0</v>
      </c>
      <c r="AM1" s="114">
        <v>2038.0</v>
      </c>
      <c r="AN1" s="114">
        <v>2039.0</v>
      </c>
      <c r="AO1" s="114">
        <v>2040.0</v>
      </c>
      <c r="AP1" s="114">
        <v>2041.0</v>
      </c>
      <c r="AQ1" s="114">
        <v>2042.0</v>
      </c>
      <c r="AR1" s="114">
        <v>2043.0</v>
      </c>
      <c r="AS1" s="114">
        <v>2044.0</v>
      </c>
      <c r="AT1" s="114">
        <v>2045.0</v>
      </c>
      <c r="AU1" s="114">
        <v>2046.0</v>
      </c>
      <c r="AV1" s="114">
        <v>2047.0</v>
      </c>
      <c r="AW1" s="114">
        <v>2048.0</v>
      </c>
      <c r="AX1" s="114">
        <v>2049.0</v>
      </c>
      <c r="AY1" s="114">
        <v>2050.0</v>
      </c>
      <c r="AZ1" s="114" t="s">
        <v>566</v>
      </c>
      <c r="BA1" s="114" t="s">
        <v>567</v>
      </c>
    </row>
    <row r="2">
      <c r="A2" s="41"/>
      <c r="B2" s="41" t="s">
        <v>548</v>
      </c>
      <c r="C2" s="41" t="s">
        <v>220</v>
      </c>
      <c r="D2" s="42">
        <f t="shared" ref="D2:D231" si="1">G2*J2</f>
        <v>1.358040033</v>
      </c>
      <c r="E2" s="41" t="s">
        <v>264</v>
      </c>
      <c r="F2" s="47" t="s">
        <v>265</v>
      </c>
      <c r="G2" s="43">
        <v>747.7</v>
      </c>
      <c r="H2" s="41" t="s">
        <v>266</v>
      </c>
      <c r="I2" s="44"/>
      <c r="J2" s="44">
        <v>0.0018162899999999997</v>
      </c>
      <c r="K2" s="41" t="s">
        <v>267</v>
      </c>
      <c r="L2" s="89" t="s">
        <v>549</v>
      </c>
      <c r="M2" s="44"/>
      <c r="N2" s="44"/>
      <c r="O2" s="44"/>
      <c r="P2" s="41">
        <v>65.2</v>
      </c>
      <c r="Q2" s="44"/>
      <c r="R2" s="44"/>
      <c r="S2" s="46"/>
      <c r="T2" s="46">
        <f t="shared" ref="T2:T234" si="2">P2</f>
        <v>65.2</v>
      </c>
      <c r="U2" s="46">
        <v>65.2</v>
      </c>
      <c r="V2" s="46">
        <v>65.2</v>
      </c>
      <c r="W2" s="46">
        <v>65.2</v>
      </c>
      <c r="X2" s="46">
        <v>65.2</v>
      </c>
      <c r="Y2" s="46">
        <v>65.2</v>
      </c>
      <c r="Z2" s="46">
        <v>65.2</v>
      </c>
      <c r="AA2" s="46">
        <v>65.2</v>
      </c>
      <c r="AB2" s="46">
        <v>65.2</v>
      </c>
      <c r="AC2" s="46">
        <v>65.2</v>
      </c>
      <c r="AD2" s="46">
        <v>65.2</v>
      </c>
      <c r="AE2" s="46">
        <v>65.2</v>
      </c>
      <c r="AF2" s="46">
        <v>65.2</v>
      </c>
      <c r="AG2" s="46">
        <v>65.2</v>
      </c>
      <c r="AH2" s="46">
        <v>65.2</v>
      </c>
      <c r="AI2" s="46">
        <v>65.2</v>
      </c>
      <c r="AJ2" s="46">
        <v>65.2</v>
      </c>
      <c r="AK2" s="46">
        <v>65.2</v>
      </c>
      <c r="AL2" s="46">
        <v>65.2</v>
      </c>
      <c r="AM2" s="46">
        <v>65.2</v>
      </c>
      <c r="AN2" s="46">
        <v>65.2</v>
      </c>
      <c r="AO2" s="46">
        <v>65.2</v>
      </c>
      <c r="AP2" s="46">
        <v>65.2</v>
      </c>
      <c r="AQ2" s="46">
        <v>65.2</v>
      </c>
      <c r="AR2" s="46">
        <v>65.2</v>
      </c>
      <c r="AS2" s="46">
        <v>65.2</v>
      </c>
      <c r="AT2" s="46">
        <v>65.2</v>
      </c>
      <c r="AU2" s="46">
        <v>65.2</v>
      </c>
      <c r="AV2" s="46">
        <v>65.2</v>
      </c>
      <c r="AW2" s="46">
        <v>65.2</v>
      </c>
      <c r="AX2" s="46">
        <v>65.2</v>
      </c>
      <c r="AY2" s="46">
        <v>65.2</v>
      </c>
      <c r="AZ2" s="49">
        <f t="shared" ref="AZ2:AZ14" si="3">G2</f>
        <v>747.7</v>
      </c>
      <c r="BA2" s="51">
        <v>0.0</v>
      </c>
    </row>
    <row r="3">
      <c r="A3" s="47"/>
      <c r="B3" s="47" t="s">
        <v>550</v>
      </c>
      <c r="C3" s="47" t="s">
        <v>220</v>
      </c>
      <c r="D3" s="48">
        <f t="shared" si="1"/>
        <v>2.9242269</v>
      </c>
      <c r="E3" s="47" t="s">
        <v>264</v>
      </c>
      <c r="F3" s="47" t="s">
        <v>265</v>
      </c>
      <c r="G3" s="49">
        <v>1610.0</v>
      </c>
      <c r="H3" s="47" t="s">
        <v>544</v>
      </c>
      <c r="I3" s="47">
        <v>2019.0</v>
      </c>
      <c r="J3" s="46">
        <v>0.0018162899999999997</v>
      </c>
      <c r="K3" s="47" t="s">
        <v>267</v>
      </c>
      <c r="L3" s="50" t="s">
        <v>551</v>
      </c>
      <c r="M3" s="47">
        <v>48.0</v>
      </c>
      <c r="N3" s="47" t="s">
        <v>552</v>
      </c>
      <c r="O3" s="46"/>
      <c r="P3" s="47">
        <v>77.4</v>
      </c>
      <c r="Q3" s="46"/>
      <c r="R3" s="46"/>
      <c r="S3" s="46"/>
      <c r="T3" s="46">
        <f t="shared" si="2"/>
        <v>77.4</v>
      </c>
      <c r="U3" s="46">
        <v>77.4</v>
      </c>
      <c r="V3" s="46">
        <v>77.4</v>
      </c>
      <c r="W3" s="46">
        <v>77.4</v>
      </c>
      <c r="X3" s="46">
        <v>77.4</v>
      </c>
      <c r="Y3" s="46">
        <v>77.4</v>
      </c>
      <c r="Z3" s="46">
        <v>77.4</v>
      </c>
      <c r="AA3" s="46">
        <v>77.4</v>
      </c>
      <c r="AB3" s="46">
        <v>77.4</v>
      </c>
      <c r="AC3" s="46">
        <v>77.4</v>
      </c>
      <c r="AD3" s="46">
        <v>77.4</v>
      </c>
      <c r="AE3" s="46">
        <v>77.4</v>
      </c>
      <c r="AF3" s="46">
        <v>77.4</v>
      </c>
      <c r="AG3" s="46">
        <v>77.4</v>
      </c>
      <c r="AH3" s="46">
        <v>77.4</v>
      </c>
      <c r="AI3" s="46">
        <v>77.4</v>
      </c>
      <c r="AJ3" s="46">
        <v>77.4</v>
      </c>
      <c r="AK3" s="46">
        <v>77.4</v>
      </c>
      <c r="AL3" s="46">
        <v>77.4</v>
      </c>
      <c r="AM3" s="46">
        <v>77.4</v>
      </c>
      <c r="AN3" s="46">
        <v>77.4</v>
      </c>
      <c r="AO3" s="46">
        <v>77.4</v>
      </c>
      <c r="AP3" s="46">
        <v>77.4</v>
      </c>
      <c r="AQ3" s="46">
        <v>77.4</v>
      </c>
      <c r="AR3" s="46">
        <v>77.4</v>
      </c>
      <c r="AS3" s="46">
        <v>77.4</v>
      </c>
      <c r="AT3" s="46">
        <v>77.4</v>
      </c>
      <c r="AU3" s="46">
        <v>77.4</v>
      </c>
      <c r="AV3" s="46">
        <v>77.4</v>
      </c>
      <c r="AW3" s="46">
        <v>77.4</v>
      </c>
      <c r="AX3" s="46">
        <v>77.4</v>
      </c>
      <c r="AY3" s="46">
        <v>77.4</v>
      </c>
      <c r="AZ3" s="49">
        <f t="shared" si="3"/>
        <v>1610</v>
      </c>
      <c r="BA3" s="51">
        <v>0.0</v>
      </c>
    </row>
    <row r="4">
      <c r="A4" s="47"/>
      <c r="B4" s="47" t="s">
        <v>494</v>
      </c>
      <c r="C4" s="47" t="s">
        <v>84</v>
      </c>
      <c r="D4" s="48">
        <f t="shared" si="1"/>
        <v>3.0945552</v>
      </c>
      <c r="E4" s="47" t="s">
        <v>264</v>
      </c>
      <c r="F4" s="47" t="s">
        <v>265</v>
      </c>
      <c r="G4" s="49">
        <v>1160.0</v>
      </c>
      <c r="H4" s="47" t="s">
        <v>266</v>
      </c>
      <c r="I4" s="46"/>
      <c r="J4" s="46">
        <v>0.0026677199999999997</v>
      </c>
      <c r="K4" s="47" t="s">
        <v>271</v>
      </c>
      <c r="L4" s="45" t="s">
        <v>268</v>
      </c>
      <c r="M4" s="46"/>
      <c r="N4" s="46"/>
      <c r="O4" s="46"/>
      <c r="P4" s="47">
        <v>60.9</v>
      </c>
      <c r="Q4" s="46"/>
      <c r="R4" s="46"/>
      <c r="S4" s="46"/>
      <c r="T4" s="46">
        <f t="shared" si="2"/>
        <v>60.9</v>
      </c>
      <c r="U4" s="46">
        <v>60.9</v>
      </c>
      <c r="V4" s="46">
        <v>60.9</v>
      </c>
      <c r="W4" s="46">
        <v>60.9</v>
      </c>
      <c r="X4" s="46">
        <v>60.9</v>
      </c>
      <c r="Y4" s="46">
        <v>60.9</v>
      </c>
      <c r="Z4" s="46">
        <v>60.9</v>
      </c>
      <c r="AA4" s="46">
        <v>60.9</v>
      </c>
      <c r="AB4" s="46">
        <v>60.9</v>
      </c>
      <c r="AC4" s="46">
        <v>60.9</v>
      </c>
      <c r="AD4" s="46">
        <v>60.9</v>
      </c>
      <c r="AE4" s="46">
        <v>60.9</v>
      </c>
      <c r="AF4" s="46">
        <v>60.9</v>
      </c>
      <c r="AG4" s="46">
        <v>60.9</v>
      </c>
      <c r="AH4" s="46">
        <v>60.9</v>
      </c>
      <c r="AI4" s="46">
        <v>60.9</v>
      </c>
      <c r="AJ4" s="46">
        <v>60.9</v>
      </c>
      <c r="AK4" s="46">
        <v>60.9</v>
      </c>
      <c r="AL4" s="46">
        <v>60.9</v>
      </c>
      <c r="AM4" s="46">
        <v>60.9</v>
      </c>
      <c r="AN4" s="46">
        <v>60.9</v>
      </c>
      <c r="AO4" s="46">
        <v>60.9</v>
      </c>
      <c r="AP4" s="46">
        <v>60.9</v>
      </c>
      <c r="AQ4" s="46">
        <v>60.9</v>
      </c>
      <c r="AR4" s="46">
        <v>60.9</v>
      </c>
      <c r="AS4" s="46">
        <v>60.9</v>
      </c>
      <c r="AT4" s="46">
        <v>60.9</v>
      </c>
      <c r="AU4" s="46">
        <v>60.9</v>
      </c>
      <c r="AV4" s="46">
        <v>60.9</v>
      </c>
      <c r="AW4" s="46">
        <v>60.9</v>
      </c>
      <c r="AX4" s="46">
        <v>60.9</v>
      </c>
      <c r="AY4" s="46">
        <v>60.9</v>
      </c>
      <c r="AZ4" s="49">
        <f t="shared" si="3"/>
        <v>1160</v>
      </c>
      <c r="BA4" s="51">
        <v>0.0</v>
      </c>
    </row>
    <row r="5">
      <c r="A5" s="47"/>
      <c r="B5" s="47" t="s">
        <v>492</v>
      </c>
      <c r="C5" s="47" t="s">
        <v>84</v>
      </c>
      <c r="D5" s="48">
        <f t="shared" si="1"/>
        <v>0.97534773</v>
      </c>
      <c r="E5" s="47" t="s">
        <v>264</v>
      </c>
      <c r="F5" s="47" t="s">
        <v>265</v>
      </c>
      <c r="G5" s="49">
        <v>537.0</v>
      </c>
      <c r="H5" s="47" t="s">
        <v>266</v>
      </c>
      <c r="I5" s="46"/>
      <c r="J5" s="46">
        <v>0.0018162899999999997</v>
      </c>
      <c r="K5" s="47" t="s">
        <v>267</v>
      </c>
      <c r="L5" s="45" t="s">
        <v>268</v>
      </c>
      <c r="M5" s="46"/>
      <c r="N5" s="46"/>
      <c r="O5" s="46"/>
      <c r="P5" s="47">
        <v>34.6</v>
      </c>
      <c r="Q5" s="46"/>
      <c r="R5" s="46"/>
      <c r="S5" s="46"/>
      <c r="T5" s="46">
        <f t="shared" si="2"/>
        <v>34.6</v>
      </c>
      <c r="U5" s="46">
        <v>34.6</v>
      </c>
      <c r="V5" s="46">
        <v>34.6</v>
      </c>
      <c r="W5" s="46">
        <v>34.6</v>
      </c>
      <c r="X5" s="46">
        <v>34.6</v>
      </c>
      <c r="Y5" s="46">
        <v>34.6</v>
      </c>
      <c r="Z5" s="46">
        <v>34.6</v>
      </c>
      <c r="AA5" s="46">
        <v>34.6</v>
      </c>
      <c r="AB5" s="46">
        <v>34.6</v>
      </c>
      <c r="AC5" s="46">
        <v>34.6</v>
      </c>
      <c r="AD5" s="46">
        <v>34.6</v>
      </c>
      <c r="AE5" s="46">
        <v>34.6</v>
      </c>
      <c r="AF5" s="46">
        <v>34.6</v>
      </c>
      <c r="AG5" s="46">
        <v>34.6</v>
      </c>
      <c r="AH5" s="46">
        <v>34.6</v>
      </c>
      <c r="AI5" s="46">
        <v>34.6</v>
      </c>
      <c r="AJ5" s="46">
        <v>34.6</v>
      </c>
      <c r="AK5" s="46">
        <v>34.6</v>
      </c>
      <c r="AL5" s="46">
        <v>34.6</v>
      </c>
      <c r="AM5" s="46">
        <v>34.6</v>
      </c>
      <c r="AN5" s="46">
        <v>34.6</v>
      </c>
      <c r="AO5" s="46">
        <v>34.6</v>
      </c>
      <c r="AP5" s="46">
        <v>34.6</v>
      </c>
      <c r="AQ5" s="46">
        <v>34.6</v>
      </c>
      <c r="AR5" s="46">
        <v>34.6</v>
      </c>
      <c r="AS5" s="46">
        <v>34.6</v>
      </c>
      <c r="AT5" s="46">
        <v>34.6</v>
      </c>
      <c r="AU5" s="46">
        <v>34.6</v>
      </c>
      <c r="AV5" s="46">
        <v>34.6</v>
      </c>
      <c r="AW5" s="46">
        <v>34.6</v>
      </c>
      <c r="AX5" s="46">
        <v>34.6</v>
      </c>
      <c r="AY5" s="46">
        <v>34.6</v>
      </c>
      <c r="AZ5" s="49">
        <f t="shared" si="3"/>
        <v>537</v>
      </c>
      <c r="BA5" s="51">
        <v>0.0</v>
      </c>
    </row>
    <row r="6">
      <c r="A6" s="47"/>
      <c r="B6" s="47" t="s">
        <v>493</v>
      </c>
      <c r="C6" s="47" t="s">
        <v>84</v>
      </c>
      <c r="D6" s="48">
        <f t="shared" si="1"/>
        <v>1.09340658</v>
      </c>
      <c r="E6" s="47" t="s">
        <v>264</v>
      </c>
      <c r="F6" s="47" t="s">
        <v>265</v>
      </c>
      <c r="G6" s="49">
        <v>602.0</v>
      </c>
      <c r="H6" s="47" t="s">
        <v>266</v>
      </c>
      <c r="I6" s="46"/>
      <c r="J6" s="46">
        <v>0.0018162899999999997</v>
      </c>
      <c r="K6" s="47" t="s">
        <v>267</v>
      </c>
      <c r="L6" s="45" t="s">
        <v>268</v>
      </c>
      <c r="M6" s="46"/>
      <c r="N6" s="46"/>
      <c r="O6" s="46"/>
      <c r="P6" s="47">
        <v>35.6</v>
      </c>
      <c r="Q6" s="46"/>
      <c r="R6" s="46"/>
      <c r="S6" s="46"/>
      <c r="T6" s="46">
        <f t="shared" si="2"/>
        <v>35.6</v>
      </c>
      <c r="U6" s="46">
        <v>35.6</v>
      </c>
      <c r="V6" s="46">
        <v>35.6</v>
      </c>
      <c r="W6" s="46">
        <v>35.6</v>
      </c>
      <c r="X6" s="46">
        <v>35.6</v>
      </c>
      <c r="Y6" s="46">
        <v>35.6</v>
      </c>
      <c r="Z6" s="46">
        <v>35.6</v>
      </c>
      <c r="AA6" s="46">
        <v>35.6</v>
      </c>
      <c r="AB6" s="46">
        <v>35.6</v>
      </c>
      <c r="AC6" s="46">
        <v>35.6</v>
      </c>
      <c r="AD6" s="46">
        <v>35.6</v>
      </c>
      <c r="AE6" s="46">
        <v>35.6</v>
      </c>
      <c r="AF6" s="46">
        <v>35.6</v>
      </c>
      <c r="AG6" s="46">
        <v>35.6</v>
      </c>
      <c r="AH6" s="46">
        <v>35.6</v>
      </c>
      <c r="AI6" s="46">
        <v>35.6</v>
      </c>
      <c r="AJ6" s="46">
        <v>35.6</v>
      </c>
      <c r="AK6" s="46">
        <v>35.6</v>
      </c>
      <c r="AL6" s="46">
        <v>35.6</v>
      </c>
      <c r="AM6" s="46">
        <v>35.6</v>
      </c>
      <c r="AN6" s="46">
        <v>35.6</v>
      </c>
      <c r="AO6" s="46">
        <v>35.6</v>
      </c>
      <c r="AP6" s="46">
        <v>35.6</v>
      </c>
      <c r="AQ6" s="46">
        <v>35.6</v>
      </c>
      <c r="AR6" s="46">
        <v>35.6</v>
      </c>
      <c r="AS6" s="46">
        <v>35.6</v>
      </c>
      <c r="AT6" s="46">
        <v>35.6</v>
      </c>
      <c r="AU6" s="46">
        <v>35.6</v>
      </c>
      <c r="AV6" s="46">
        <v>35.6</v>
      </c>
      <c r="AW6" s="46">
        <v>35.6</v>
      </c>
      <c r="AX6" s="46">
        <v>35.6</v>
      </c>
      <c r="AY6" s="46">
        <v>35.6</v>
      </c>
      <c r="AZ6" s="49">
        <f t="shared" si="3"/>
        <v>602</v>
      </c>
      <c r="BA6" s="51">
        <v>0.0</v>
      </c>
    </row>
    <row r="7">
      <c r="A7" s="41"/>
      <c r="B7" s="41" t="s">
        <v>394</v>
      </c>
      <c r="C7" s="41" t="s">
        <v>59</v>
      </c>
      <c r="D7" s="42">
        <f t="shared" si="1"/>
        <v>1.04461104</v>
      </c>
      <c r="E7" s="41" t="s">
        <v>264</v>
      </c>
      <c r="F7" s="41" t="s">
        <v>265</v>
      </c>
      <c r="G7" s="43">
        <v>428.0</v>
      </c>
      <c r="H7" s="41" t="s">
        <v>266</v>
      </c>
      <c r="I7" s="44"/>
      <c r="J7" s="44">
        <v>0.0024406799999999998</v>
      </c>
      <c r="K7" s="41" t="s">
        <v>274</v>
      </c>
      <c r="L7" s="45" t="s">
        <v>268</v>
      </c>
      <c r="M7" s="44"/>
      <c r="N7" s="44"/>
      <c r="O7" s="44"/>
      <c r="P7" s="41">
        <v>30.0</v>
      </c>
      <c r="Q7" s="44"/>
      <c r="R7" s="44"/>
      <c r="S7" s="46"/>
      <c r="T7" s="46">
        <f t="shared" si="2"/>
        <v>30</v>
      </c>
      <c r="U7" s="46">
        <v>30.0</v>
      </c>
      <c r="V7" s="46">
        <v>30.0</v>
      </c>
      <c r="W7" s="46">
        <v>30.0</v>
      </c>
      <c r="X7" s="46">
        <v>30.0</v>
      </c>
      <c r="Y7" s="46">
        <v>30.0</v>
      </c>
      <c r="Z7" s="46">
        <v>30.0</v>
      </c>
      <c r="AA7" s="46">
        <v>30.0</v>
      </c>
      <c r="AB7" s="46">
        <v>30.0</v>
      </c>
      <c r="AC7" s="46">
        <v>30.0</v>
      </c>
      <c r="AD7" s="46">
        <v>30.0</v>
      </c>
      <c r="AE7" s="46">
        <v>30.0</v>
      </c>
      <c r="AF7" s="46">
        <v>30.0</v>
      </c>
      <c r="AG7" s="46">
        <v>30.0</v>
      </c>
      <c r="AH7" s="46">
        <v>30.0</v>
      </c>
      <c r="AI7" s="46">
        <v>30.0</v>
      </c>
      <c r="AJ7" s="46">
        <v>30.0</v>
      </c>
      <c r="AK7" s="46">
        <v>30.0</v>
      </c>
      <c r="AL7" s="46">
        <v>30.0</v>
      </c>
      <c r="AM7" s="46">
        <v>30.0</v>
      </c>
      <c r="AN7" s="46">
        <v>30.0</v>
      </c>
      <c r="AO7" s="46">
        <v>30.0</v>
      </c>
      <c r="AP7" s="46">
        <v>30.0</v>
      </c>
      <c r="AQ7" s="46">
        <v>30.0</v>
      </c>
      <c r="AR7" s="46">
        <v>30.0</v>
      </c>
      <c r="AS7" s="46">
        <v>30.0</v>
      </c>
      <c r="AT7" s="46">
        <v>30.0</v>
      </c>
      <c r="AU7" s="46">
        <v>30.0</v>
      </c>
      <c r="AV7" s="46">
        <v>30.0</v>
      </c>
      <c r="AW7" s="46">
        <v>30.0</v>
      </c>
      <c r="AX7" s="46">
        <v>30.0</v>
      </c>
      <c r="AY7" s="46">
        <v>30.0</v>
      </c>
      <c r="AZ7" s="49">
        <f t="shared" si="3"/>
        <v>428</v>
      </c>
      <c r="BA7" s="51">
        <v>0.0</v>
      </c>
    </row>
    <row r="8">
      <c r="A8" s="47"/>
      <c r="B8" s="47" t="s">
        <v>469</v>
      </c>
      <c r="C8" s="47" t="s">
        <v>88</v>
      </c>
      <c r="D8" s="48">
        <f t="shared" si="1"/>
        <v>1.1502183</v>
      </c>
      <c r="E8" s="47" t="s">
        <v>264</v>
      </c>
      <c r="F8" s="47" t="s">
        <v>265</v>
      </c>
      <c r="G8" s="49">
        <v>957.0</v>
      </c>
      <c r="H8" s="47" t="s">
        <v>266</v>
      </c>
      <c r="I8" s="46"/>
      <c r="J8" s="46">
        <v>0.0012019</v>
      </c>
      <c r="K8" s="47" t="s">
        <v>305</v>
      </c>
      <c r="L8" s="45" t="s">
        <v>268</v>
      </c>
      <c r="M8" s="46"/>
      <c r="N8" s="46"/>
      <c r="O8" s="46"/>
      <c r="P8" s="47">
        <v>42.3</v>
      </c>
      <c r="Q8" s="46"/>
      <c r="R8" s="46"/>
      <c r="S8" s="46"/>
      <c r="T8" s="46">
        <f t="shared" si="2"/>
        <v>42.3</v>
      </c>
      <c r="U8" s="46">
        <v>42.3</v>
      </c>
      <c r="V8" s="46">
        <v>42.3</v>
      </c>
      <c r="W8" s="46">
        <v>42.3</v>
      </c>
      <c r="X8" s="46">
        <v>42.3</v>
      </c>
      <c r="Y8" s="46">
        <v>42.3</v>
      </c>
      <c r="Z8" s="46">
        <v>42.3</v>
      </c>
      <c r="AA8" s="46">
        <v>42.3</v>
      </c>
      <c r="AB8" s="46">
        <v>42.3</v>
      </c>
      <c r="AC8" s="46">
        <v>42.3</v>
      </c>
      <c r="AD8" s="46">
        <v>42.3</v>
      </c>
      <c r="AE8" s="46">
        <v>42.3</v>
      </c>
      <c r="AF8" s="46">
        <v>42.3</v>
      </c>
      <c r="AG8" s="46">
        <v>42.3</v>
      </c>
      <c r="AH8" s="46">
        <v>42.3</v>
      </c>
      <c r="AI8" s="46">
        <v>42.3</v>
      </c>
      <c r="AJ8" s="46">
        <v>42.3</v>
      </c>
      <c r="AK8" s="46">
        <v>42.3</v>
      </c>
      <c r="AL8" s="46">
        <v>42.3</v>
      </c>
      <c r="AM8" s="46">
        <v>42.3</v>
      </c>
      <c r="AN8" s="46">
        <v>42.3</v>
      </c>
      <c r="AO8" s="46">
        <v>42.3</v>
      </c>
      <c r="AP8" s="46">
        <v>42.3</v>
      </c>
      <c r="AQ8" s="46">
        <v>42.3</v>
      </c>
      <c r="AR8" s="46">
        <v>42.3</v>
      </c>
      <c r="AS8" s="46">
        <v>42.3</v>
      </c>
      <c r="AT8" s="46">
        <v>42.3</v>
      </c>
      <c r="AU8" s="46">
        <v>42.3</v>
      </c>
      <c r="AV8" s="46">
        <v>42.3</v>
      </c>
      <c r="AW8" s="46">
        <v>42.3</v>
      </c>
      <c r="AX8" s="46">
        <v>42.3</v>
      </c>
      <c r="AY8" s="46">
        <v>42.3</v>
      </c>
      <c r="AZ8" s="49">
        <f t="shared" si="3"/>
        <v>957</v>
      </c>
      <c r="BA8" s="51">
        <v>0.0</v>
      </c>
    </row>
    <row r="9">
      <c r="A9" s="41"/>
      <c r="B9" s="41" t="s">
        <v>490</v>
      </c>
      <c r="C9" s="41" t="s">
        <v>84</v>
      </c>
      <c r="D9" s="42">
        <f t="shared" si="1"/>
        <v>1.07342739</v>
      </c>
      <c r="E9" s="41" t="s">
        <v>264</v>
      </c>
      <c r="F9" s="41" t="s">
        <v>265</v>
      </c>
      <c r="G9" s="43">
        <v>591.0</v>
      </c>
      <c r="H9" s="41" t="s">
        <v>491</v>
      </c>
      <c r="I9" s="44"/>
      <c r="J9" s="44">
        <v>0.0018162899999999997</v>
      </c>
      <c r="K9" s="41" t="s">
        <v>267</v>
      </c>
      <c r="L9" s="45" t="s">
        <v>268</v>
      </c>
      <c r="M9" s="44"/>
      <c r="N9" s="44"/>
      <c r="O9" s="44"/>
      <c r="P9" s="41">
        <v>28.0</v>
      </c>
      <c r="Q9" s="44"/>
      <c r="R9" s="44"/>
      <c r="S9" s="46"/>
      <c r="T9" s="46">
        <f t="shared" si="2"/>
        <v>28</v>
      </c>
      <c r="U9" s="46">
        <v>28.0</v>
      </c>
      <c r="V9" s="46">
        <v>28.0</v>
      </c>
      <c r="W9" s="46">
        <v>28.0</v>
      </c>
      <c r="X9" s="46">
        <v>28.0</v>
      </c>
      <c r="Y9" s="46">
        <v>28.0</v>
      </c>
      <c r="Z9" s="46">
        <v>28.0</v>
      </c>
      <c r="AA9" s="46">
        <v>28.0</v>
      </c>
      <c r="AB9" s="46">
        <v>28.0</v>
      </c>
      <c r="AC9" s="46">
        <v>28.0</v>
      </c>
      <c r="AD9" s="46">
        <v>28.0</v>
      </c>
      <c r="AE9" s="46">
        <v>28.0</v>
      </c>
      <c r="AF9" s="46">
        <v>28.0</v>
      </c>
      <c r="AG9" s="46">
        <v>28.0</v>
      </c>
      <c r="AH9" s="46">
        <v>28.0</v>
      </c>
      <c r="AI9" s="46">
        <v>28.0</v>
      </c>
      <c r="AJ9" s="46">
        <v>28.0</v>
      </c>
      <c r="AK9" s="46">
        <v>28.0</v>
      </c>
      <c r="AL9" s="46">
        <v>28.0</v>
      </c>
      <c r="AM9" s="46">
        <v>28.0</v>
      </c>
      <c r="AN9" s="46">
        <v>28.0</v>
      </c>
      <c r="AO9" s="46">
        <v>28.0</v>
      </c>
      <c r="AP9" s="46">
        <v>28.0</v>
      </c>
      <c r="AQ9" s="46">
        <v>28.0</v>
      </c>
      <c r="AR9" s="46">
        <v>28.0</v>
      </c>
      <c r="AS9" s="46">
        <v>28.0</v>
      </c>
      <c r="AT9" s="46">
        <v>28.0</v>
      </c>
      <c r="AU9" s="46">
        <v>28.0</v>
      </c>
      <c r="AV9" s="46">
        <v>28.0</v>
      </c>
      <c r="AW9" s="46">
        <v>28.0</v>
      </c>
      <c r="AX9" s="46">
        <v>28.0</v>
      </c>
      <c r="AY9" s="46">
        <v>28.0</v>
      </c>
      <c r="AZ9" s="49">
        <f t="shared" si="3"/>
        <v>591</v>
      </c>
      <c r="BA9" s="51">
        <v>0.0</v>
      </c>
    </row>
    <row r="10">
      <c r="A10" s="41"/>
      <c r="B10" s="41" t="s">
        <v>392</v>
      </c>
      <c r="C10" s="41" t="s">
        <v>59</v>
      </c>
      <c r="D10" s="42">
        <f t="shared" si="1"/>
        <v>1.19837388</v>
      </c>
      <c r="E10" s="41" t="s">
        <v>264</v>
      </c>
      <c r="F10" s="41" t="s">
        <v>265</v>
      </c>
      <c r="G10" s="43">
        <v>491.0</v>
      </c>
      <c r="H10" s="41" t="s">
        <v>266</v>
      </c>
      <c r="I10" s="44"/>
      <c r="J10" s="44">
        <v>0.0024406799999999998</v>
      </c>
      <c r="K10" s="41" t="s">
        <v>274</v>
      </c>
      <c r="L10" s="45" t="s">
        <v>268</v>
      </c>
      <c r="M10" s="44"/>
      <c r="N10" s="44"/>
      <c r="O10" s="44"/>
      <c r="P10" s="41">
        <v>22.0</v>
      </c>
      <c r="Q10" s="44"/>
      <c r="R10" s="44"/>
      <c r="S10" s="46"/>
      <c r="T10" s="46">
        <f t="shared" si="2"/>
        <v>22</v>
      </c>
      <c r="U10" s="46">
        <v>22.0</v>
      </c>
      <c r="V10" s="46">
        <v>22.0</v>
      </c>
      <c r="W10" s="46">
        <v>22.0</v>
      </c>
      <c r="X10" s="46">
        <v>22.0</v>
      </c>
      <c r="Y10" s="46">
        <v>22.0</v>
      </c>
      <c r="Z10" s="46">
        <v>22.0</v>
      </c>
      <c r="AA10" s="46">
        <v>22.0</v>
      </c>
      <c r="AB10" s="46">
        <v>22.0</v>
      </c>
      <c r="AC10" s="46">
        <v>22.0</v>
      </c>
      <c r="AD10" s="46">
        <v>22.0</v>
      </c>
      <c r="AE10" s="46">
        <v>22.0</v>
      </c>
      <c r="AF10" s="46">
        <v>22.0</v>
      </c>
      <c r="AG10" s="46">
        <v>22.0</v>
      </c>
      <c r="AH10" s="46">
        <v>22.0</v>
      </c>
      <c r="AI10" s="46">
        <v>22.0</v>
      </c>
      <c r="AJ10" s="46">
        <v>22.0</v>
      </c>
      <c r="AK10" s="46">
        <v>22.0</v>
      </c>
      <c r="AL10" s="46">
        <v>22.0</v>
      </c>
      <c r="AM10" s="46">
        <v>22.0</v>
      </c>
      <c r="AN10" s="46">
        <v>22.0</v>
      </c>
      <c r="AO10" s="46">
        <v>22.0</v>
      </c>
      <c r="AP10" s="46">
        <v>22.0</v>
      </c>
      <c r="AQ10" s="46">
        <v>22.0</v>
      </c>
      <c r="AR10" s="46">
        <v>22.0</v>
      </c>
      <c r="AS10" s="46">
        <v>22.0</v>
      </c>
      <c r="AT10" s="46">
        <v>22.0</v>
      </c>
      <c r="AU10" s="46">
        <v>22.0</v>
      </c>
      <c r="AV10" s="46">
        <v>22.0</v>
      </c>
      <c r="AW10" s="46">
        <v>22.0</v>
      </c>
      <c r="AX10" s="46">
        <v>22.0</v>
      </c>
      <c r="AY10" s="46">
        <v>22.0</v>
      </c>
      <c r="AZ10" s="49">
        <f t="shared" si="3"/>
        <v>491</v>
      </c>
      <c r="BA10" s="51">
        <v>0.0</v>
      </c>
    </row>
    <row r="11">
      <c r="A11" s="47"/>
      <c r="B11" s="47" t="s">
        <v>387</v>
      </c>
      <c r="C11" s="47" t="s">
        <v>59</v>
      </c>
      <c r="D11" s="48">
        <f t="shared" si="1"/>
        <v>1.207160328</v>
      </c>
      <c r="E11" s="47" t="s">
        <v>264</v>
      </c>
      <c r="F11" s="47" t="s">
        <v>265</v>
      </c>
      <c r="G11" s="49">
        <v>494.6</v>
      </c>
      <c r="H11" s="47" t="s">
        <v>266</v>
      </c>
      <c r="I11" s="46"/>
      <c r="J11" s="46">
        <v>0.0024406799999999998</v>
      </c>
      <c r="K11" s="47" t="s">
        <v>274</v>
      </c>
      <c r="L11" s="45" t="s">
        <v>268</v>
      </c>
      <c r="M11" s="46"/>
      <c r="N11" s="46"/>
      <c r="O11" s="46"/>
      <c r="P11" s="47">
        <v>18.0</v>
      </c>
      <c r="Q11" s="46"/>
      <c r="R11" s="46"/>
      <c r="S11" s="46"/>
      <c r="T11" s="46">
        <f t="shared" si="2"/>
        <v>18</v>
      </c>
      <c r="U11" s="46">
        <v>18.0</v>
      </c>
      <c r="V11" s="46">
        <v>18.0</v>
      </c>
      <c r="W11" s="46">
        <v>18.0</v>
      </c>
      <c r="X11" s="46">
        <v>18.0</v>
      </c>
      <c r="Y11" s="46">
        <v>18.0</v>
      </c>
      <c r="Z11" s="46">
        <v>18.0</v>
      </c>
      <c r="AA11" s="46">
        <v>18.0</v>
      </c>
      <c r="AB11" s="46">
        <v>18.0</v>
      </c>
      <c r="AC11" s="46">
        <v>18.0</v>
      </c>
      <c r="AD11" s="46">
        <v>18.0</v>
      </c>
      <c r="AE11" s="46">
        <v>18.0</v>
      </c>
      <c r="AF11" s="46">
        <v>18.0</v>
      </c>
      <c r="AG11" s="46">
        <v>18.0</v>
      </c>
      <c r="AH11" s="46">
        <v>18.0</v>
      </c>
      <c r="AI11" s="46">
        <v>18.0</v>
      </c>
      <c r="AJ11" s="46">
        <v>18.0</v>
      </c>
      <c r="AK11" s="46">
        <v>18.0</v>
      </c>
      <c r="AL11" s="46">
        <v>18.0</v>
      </c>
      <c r="AM11" s="46">
        <v>18.0</v>
      </c>
      <c r="AN11" s="46">
        <v>18.0</v>
      </c>
      <c r="AO11" s="46">
        <v>18.0</v>
      </c>
      <c r="AP11" s="46">
        <v>18.0</v>
      </c>
      <c r="AQ11" s="46">
        <v>18.0</v>
      </c>
      <c r="AR11" s="46">
        <v>18.0</v>
      </c>
      <c r="AS11" s="46">
        <v>18.0</v>
      </c>
      <c r="AT11" s="46">
        <v>18.0</v>
      </c>
      <c r="AU11" s="46">
        <v>18.0</v>
      </c>
      <c r="AV11" s="46">
        <v>18.0</v>
      </c>
      <c r="AW11" s="46">
        <v>18.0</v>
      </c>
      <c r="AX11" s="46">
        <v>18.0</v>
      </c>
      <c r="AY11" s="46">
        <v>18.0</v>
      </c>
      <c r="AZ11" s="49">
        <f t="shared" si="3"/>
        <v>494.6</v>
      </c>
      <c r="BA11" s="51">
        <v>0.0</v>
      </c>
    </row>
    <row r="12">
      <c r="A12" s="47"/>
      <c r="B12" s="47" t="s">
        <v>281</v>
      </c>
      <c r="C12" s="47" t="s">
        <v>30</v>
      </c>
      <c r="D12" s="48">
        <f t="shared" si="1"/>
        <v>1.000395</v>
      </c>
      <c r="E12" s="47" t="s">
        <v>264</v>
      </c>
      <c r="F12" s="47" t="s">
        <v>265</v>
      </c>
      <c r="G12" s="49">
        <v>375.0</v>
      </c>
      <c r="H12" s="47" t="s">
        <v>266</v>
      </c>
      <c r="I12" s="46"/>
      <c r="J12" s="46">
        <v>0.0026677199999999997</v>
      </c>
      <c r="K12" s="47" t="s">
        <v>271</v>
      </c>
      <c r="L12" s="45" t="s">
        <v>268</v>
      </c>
      <c r="M12" s="46"/>
      <c r="N12" s="46"/>
      <c r="O12" s="46"/>
      <c r="P12" s="47">
        <v>14.0</v>
      </c>
      <c r="Q12" s="46"/>
      <c r="R12" s="46"/>
      <c r="S12" s="46"/>
      <c r="T12" s="46">
        <f t="shared" si="2"/>
        <v>14</v>
      </c>
      <c r="U12" s="46">
        <v>14.0</v>
      </c>
      <c r="V12" s="46">
        <v>14.0</v>
      </c>
      <c r="W12" s="46">
        <v>14.0</v>
      </c>
      <c r="X12" s="46">
        <v>14.0</v>
      </c>
      <c r="Y12" s="46">
        <v>14.0</v>
      </c>
      <c r="Z12" s="46">
        <v>14.0</v>
      </c>
      <c r="AA12" s="46">
        <v>14.0</v>
      </c>
      <c r="AB12" s="46">
        <v>14.0</v>
      </c>
      <c r="AC12" s="46">
        <v>14.0</v>
      </c>
      <c r="AD12" s="46">
        <v>14.0</v>
      </c>
      <c r="AE12" s="46">
        <v>14.0</v>
      </c>
      <c r="AF12" s="46">
        <v>14.0</v>
      </c>
      <c r="AG12" s="46">
        <v>14.0</v>
      </c>
      <c r="AH12" s="46">
        <v>14.0</v>
      </c>
      <c r="AI12" s="46">
        <v>14.0</v>
      </c>
      <c r="AJ12" s="46">
        <v>14.0</v>
      </c>
      <c r="AK12" s="46">
        <v>14.0</v>
      </c>
      <c r="AL12" s="46">
        <v>14.0</v>
      </c>
      <c r="AM12" s="46">
        <v>14.0</v>
      </c>
      <c r="AN12" s="46">
        <v>14.0</v>
      </c>
      <c r="AO12" s="46">
        <v>14.0</v>
      </c>
      <c r="AP12" s="46">
        <v>14.0</v>
      </c>
      <c r="AQ12" s="46">
        <v>14.0</v>
      </c>
      <c r="AR12" s="46">
        <v>14.0</v>
      </c>
      <c r="AS12" s="46">
        <v>14.0</v>
      </c>
      <c r="AT12" s="46">
        <v>14.0</v>
      </c>
      <c r="AU12" s="46">
        <v>14.0</v>
      </c>
      <c r="AV12" s="46">
        <v>14.0</v>
      </c>
      <c r="AW12" s="46">
        <v>14.0</v>
      </c>
      <c r="AX12" s="46">
        <v>14.0</v>
      </c>
      <c r="AY12" s="46">
        <v>14.0</v>
      </c>
      <c r="AZ12" s="49">
        <f t="shared" si="3"/>
        <v>375</v>
      </c>
      <c r="BA12" s="51">
        <v>0.0</v>
      </c>
    </row>
    <row r="13">
      <c r="A13" s="47"/>
      <c r="B13" s="47" t="s">
        <v>465</v>
      </c>
      <c r="C13" s="47" t="s">
        <v>88</v>
      </c>
      <c r="D13" s="48">
        <f t="shared" si="1"/>
        <v>1.04436675</v>
      </c>
      <c r="E13" s="47" t="s">
        <v>264</v>
      </c>
      <c r="F13" s="47" t="s">
        <v>265</v>
      </c>
      <c r="G13" s="49">
        <v>575.0</v>
      </c>
      <c r="H13" s="47" t="s">
        <v>266</v>
      </c>
      <c r="I13" s="46"/>
      <c r="J13" s="46">
        <v>0.0018162899999999997</v>
      </c>
      <c r="K13" s="47" t="s">
        <v>267</v>
      </c>
      <c r="L13" s="45" t="s">
        <v>268</v>
      </c>
      <c r="M13" s="46"/>
      <c r="N13" s="46"/>
      <c r="O13" s="46"/>
      <c r="P13" s="47">
        <v>18.7</v>
      </c>
      <c r="Q13" s="46"/>
      <c r="R13" s="46"/>
      <c r="S13" s="46"/>
      <c r="T13" s="46">
        <f t="shared" si="2"/>
        <v>18.7</v>
      </c>
      <c r="U13" s="46">
        <v>18.7</v>
      </c>
      <c r="V13" s="46">
        <v>18.7</v>
      </c>
      <c r="W13" s="46">
        <v>18.7</v>
      </c>
      <c r="X13" s="46">
        <v>18.7</v>
      </c>
      <c r="Y13" s="46">
        <v>18.7</v>
      </c>
      <c r="Z13" s="46">
        <v>18.7</v>
      </c>
      <c r="AA13" s="46">
        <v>18.7</v>
      </c>
      <c r="AB13" s="46">
        <v>18.7</v>
      </c>
      <c r="AC13" s="46">
        <v>18.7</v>
      </c>
      <c r="AD13" s="46">
        <v>18.7</v>
      </c>
      <c r="AE13" s="46">
        <v>18.7</v>
      </c>
      <c r="AF13" s="46">
        <v>18.7</v>
      </c>
      <c r="AG13" s="46">
        <v>18.7</v>
      </c>
      <c r="AH13" s="46">
        <v>18.7</v>
      </c>
      <c r="AI13" s="46">
        <v>18.7</v>
      </c>
      <c r="AJ13" s="46">
        <v>18.7</v>
      </c>
      <c r="AK13" s="46">
        <v>18.7</v>
      </c>
      <c r="AL13" s="46">
        <v>18.7</v>
      </c>
      <c r="AM13" s="46">
        <v>18.7</v>
      </c>
      <c r="AN13" s="46">
        <v>18.7</v>
      </c>
      <c r="AO13" s="46">
        <v>18.7</v>
      </c>
      <c r="AP13" s="46">
        <v>18.7</v>
      </c>
      <c r="AQ13" s="46">
        <v>18.7</v>
      </c>
      <c r="AR13" s="46">
        <v>18.7</v>
      </c>
      <c r="AS13" s="46">
        <v>18.7</v>
      </c>
      <c r="AT13" s="46">
        <v>18.7</v>
      </c>
      <c r="AU13" s="46">
        <v>18.7</v>
      </c>
      <c r="AV13" s="46">
        <v>18.7</v>
      </c>
      <c r="AW13" s="46">
        <v>18.7</v>
      </c>
      <c r="AX13" s="46">
        <v>18.7</v>
      </c>
      <c r="AY13" s="46">
        <v>18.7</v>
      </c>
      <c r="AZ13" s="49">
        <f t="shared" si="3"/>
        <v>575</v>
      </c>
      <c r="BA13" s="51">
        <v>0.0</v>
      </c>
    </row>
    <row r="14">
      <c r="A14" s="41"/>
      <c r="B14" s="41" t="s">
        <v>454</v>
      </c>
      <c r="C14" s="41" t="s">
        <v>455</v>
      </c>
      <c r="D14" s="42">
        <f t="shared" si="1"/>
        <v>1.32209</v>
      </c>
      <c r="E14" s="41" t="s">
        <v>264</v>
      </c>
      <c r="F14" s="41" t="s">
        <v>265</v>
      </c>
      <c r="G14" s="43">
        <v>1100.0</v>
      </c>
      <c r="H14" s="41" t="s">
        <v>266</v>
      </c>
      <c r="I14" s="44"/>
      <c r="J14" s="44">
        <v>0.0012019</v>
      </c>
      <c r="K14" s="41" t="s">
        <v>305</v>
      </c>
      <c r="L14" s="45" t="s">
        <v>268</v>
      </c>
      <c r="M14" s="44"/>
      <c r="N14" s="44"/>
      <c r="O14" s="44"/>
      <c r="P14" s="41">
        <v>35.0</v>
      </c>
      <c r="Q14" s="44"/>
      <c r="R14" s="44"/>
      <c r="S14" s="46"/>
      <c r="T14" s="46">
        <f t="shared" si="2"/>
        <v>35</v>
      </c>
      <c r="U14" s="46">
        <v>35.0</v>
      </c>
      <c r="V14" s="46">
        <v>35.0</v>
      </c>
      <c r="W14" s="46">
        <v>35.0</v>
      </c>
      <c r="X14" s="46">
        <v>35.0</v>
      </c>
      <c r="Y14" s="46">
        <v>35.0</v>
      </c>
      <c r="Z14" s="46">
        <v>35.0</v>
      </c>
      <c r="AA14" s="46">
        <v>35.0</v>
      </c>
      <c r="AB14" s="46">
        <v>35.0</v>
      </c>
      <c r="AC14" s="46">
        <v>35.0</v>
      </c>
      <c r="AD14" s="46">
        <v>35.0</v>
      </c>
      <c r="AE14" s="46">
        <v>35.0</v>
      </c>
      <c r="AF14" s="46">
        <v>35.0</v>
      </c>
      <c r="AG14" s="46">
        <v>35.0</v>
      </c>
      <c r="AH14" s="46">
        <v>35.0</v>
      </c>
      <c r="AI14" s="46">
        <v>35.0</v>
      </c>
      <c r="AJ14" s="46">
        <v>35.0</v>
      </c>
      <c r="AK14" s="46">
        <v>35.0</v>
      </c>
      <c r="AL14" s="46">
        <v>35.0</v>
      </c>
      <c r="AM14" s="46">
        <v>35.0</v>
      </c>
      <c r="AN14" s="46">
        <v>35.0</v>
      </c>
      <c r="AO14" s="46">
        <v>35.0</v>
      </c>
      <c r="AP14" s="46">
        <v>35.0</v>
      </c>
      <c r="AQ14" s="46">
        <v>35.0</v>
      </c>
      <c r="AR14" s="46">
        <v>35.0</v>
      </c>
      <c r="AS14" s="46">
        <v>35.0</v>
      </c>
      <c r="AT14" s="46">
        <v>35.0</v>
      </c>
      <c r="AU14" s="46">
        <v>35.0</v>
      </c>
      <c r="AV14" s="46">
        <v>35.0</v>
      </c>
      <c r="AW14" s="46">
        <v>35.0</v>
      </c>
      <c r="AX14" s="46">
        <v>35.0</v>
      </c>
      <c r="AY14" s="46">
        <v>35.0</v>
      </c>
      <c r="AZ14" s="49">
        <f t="shared" si="3"/>
        <v>1100</v>
      </c>
      <c r="BA14" s="51">
        <v>0.0</v>
      </c>
    </row>
    <row r="15">
      <c r="A15" s="47"/>
      <c r="B15" s="47" t="s">
        <v>383</v>
      </c>
      <c r="C15" s="47" t="s">
        <v>59</v>
      </c>
      <c r="D15" s="48">
        <f t="shared" si="1"/>
        <v>1.25939088</v>
      </c>
      <c r="E15" s="47" t="s">
        <v>264</v>
      </c>
      <c r="F15" s="47" t="s">
        <v>265</v>
      </c>
      <c r="G15" s="49">
        <v>516.0</v>
      </c>
      <c r="H15" s="47" t="s">
        <v>266</v>
      </c>
      <c r="I15" s="46"/>
      <c r="J15" s="46">
        <v>0.0024406799999999998</v>
      </c>
      <c r="K15" s="47" t="s">
        <v>274</v>
      </c>
      <c r="L15" s="45" t="s">
        <v>268</v>
      </c>
      <c r="M15" s="46"/>
      <c r="N15" s="46"/>
      <c r="O15" s="46"/>
      <c r="P15" s="47">
        <v>16.0</v>
      </c>
      <c r="Q15" s="46"/>
      <c r="R15" s="46"/>
      <c r="S15" s="46"/>
      <c r="T15" s="46">
        <f t="shared" si="2"/>
        <v>16</v>
      </c>
      <c r="U15" s="46">
        <v>16.0</v>
      </c>
      <c r="V15" s="46">
        <v>16.0</v>
      </c>
      <c r="W15" s="46">
        <v>16.0</v>
      </c>
      <c r="X15" s="46">
        <v>16.0</v>
      </c>
      <c r="Y15" s="46">
        <v>16.0</v>
      </c>
      <c r="Z15" s="46">
        <v>16.0</v>
      </c>
      <c r="AA15" s="46">
        <v>16.0</v>
      </c>
      <c r="AB15" s="46">
        <v>16.0</v>
      </c>
      <c r="AC15" s="46">
        <v>16.0</v>
      </c>
      <c r="AD15" s="46">
        <v>16.0</v>
      </c>
      <c r="AE15" s="46">
        <v>16.0</v>
      </c>
      <c r="AF15" s="46">
        <v>16.0</v>
      </c>
      <c r="AG15" s="46">
        <v>16.0</v>
      </c>
      <c r="AH15" s="46">
        <v>16.0</v>
      </c>
      <c r="AI15" s="46">
        <v>16.0</v>
      </c>
      <c r="AJ15" s="46">
        <v>16.0</v>
      </c>
      <c r="AK15" s="46">
        <v>16.0</v>
      </c>
      <c r="AL15" s="46">
        <v>16.0</v>
      </c>
      <c r="AM15" s="46">
        <v>16.0</v>
      </c>
      <c r="AN15" s="46">
        <v>16.0</v>
      </c>
      <c r="AO15" s="46">
        <v>16.0</v>
      </c>
      <c r="AP15" s="46">
        <v>16.0</v>
      </c>
      <c r="AQ15" s="46">
        <v>16.0</v>
      </c>
      <c r="AR15" s="46">
        <v>16.0</v>
      </c>
      <c r="AS15" s="46">
        <v>16.0</v>
      </c>
      <c r="AT15" s="46">
        <v>16.0</v>
      </c>
      <c r="AU15" s="46">
        <v>16.0</v>
      </c>
      <c r="AV15" s="46">
        <v>16.0</v>
      </c>
      <c r="AW15" s="46">
        <v>16.0</v>
      </c>
      <c r="AX15" s="46">
        <v>16.0</v>
      </c>
      <c r="AY15" s="46">
        <v>16.0</v>
      </c>
      <c r="AZ15" s="46">
        <f t="shared" ref="AZ15:AZ232" si="4">SUM(T15:AY15)</f>
        <v>512</v>
      </c>
      <c r="BA15" s="49">
        <f t="shared" ref="BA15:BA232" si="5">G15-AZ15</f>
        <v>4</v>
      </c>
    </row>
    <row r="16">
      <c r="A16" s="41"/>
      <c r="B16" s="41" t="s">
        <v>468</v>
      </c>
      <c r="C16" s="41" t="s">
        <v>88</v>
      </c>
      <c r="D16" s="42">
        <f t="shared" si="1"/>
        <v>2.43019602</v>
      </c>
      <c r="E16" s="41" t="s">
        <v>264</v>
      </c>
      <c r="F16" s="41" t="s">
        <v>265</v>
      </c>
      <c r="G16" s="43">
        <v>1338.0</v>
      </c>
      <c r="H16" s="41" t="s">
        <v>266</v>
      </c>
      <c r="I16" s="44"/>
      <c r="J16" s="44">
        <v>0.0018162899999999997</v>
      </c>
      <c r="K16" s="41" t="s">
        <v>267</v>
      </c>
      <c r="L16" s="45" t="s">
        <v>268</v>
      </c>
      <c r="M16" s="44"/>
      <c r="N16" s="44"/>
      <c r="O16" s="44"/>
      <c r="P16" s="41">
        <v>41.0</v>
      </c>
      <c r="Q16" s="44"/>
      <c r="R16" s="44"/>
      <c r="S16" s="46"/>
      <c r="T16" s="46">
        <f t="shared" si="2"/>
        <v>41</v>
      </c>
      <c r="U16" s="46">
        <v>41.0</v>
      </c>
      <c r="V16" s="46">
        <v>41.0</v>
      </c>
      <c r="W16" s="46">
        <v>41.0</v>
      </c>
      <c r="X16" s="46">
        <v>41.0</v>
      </c>
      <c r="Y16" s="46">
        <v>41.0</v>
      </c>
      <c r="Z16" s="46">
        <v>41.0</v>
      </c>
      <c r="AA16" s="46">
        <v>41.0</v>
      </c>
      <c r="AB16" s="46">
        <v>41.0</v>
      </c>
      <c r="AC16" s="46">
        <v>41.0</v>
      </c>
      <c r="AD16" s="46">
        <v>41.0</v>
      </c>
      <c r="AE16" s="46">
        <v>41.0</v>
      </c>
      <c r="AF16" s="46">
        <v>41.0</v>
      </c>
      <c r="AG16" s="46">
        <v>41.0</v>
      </c>
      <c r="AH16" s="46">
        <v>41.0</v>
      </c>
      <c r="AI16" s="46">
        <v>41.0</v>
      </c>
      <c r="AJ16" s="46">
        <v>41.0</v>
      </c>
      <c r="AK16" s="46">
        <v>41.0</v>
      </c>
      <c r="AL16" s="46">
        <v>41.0</v>
      </c>
      <c r="AM16" s="46">
        <v>41.0</v>
      </c>
      <c r="AN16" s="46">
        <v>41.0</v>
      </c>
      <c r="AO16" s="46">
        <v>41.0</v>
      </c>
      <c r="AP16" s="46">
        <v>41.0</v>
      </c>
      <c r="AQ16" s="46">
        <v>41.0</v>
      </c>
      <c r="AR16" s="46">
        <v>41.0</v>
      </c>
      <c r="AS16" s="46">
        <v>41.0</v>
      </c>
      <c r="AT16" s="46">
        <v>41.0</v>
      </c>
      <c r="AU16" s="46">
        <v>41.0</v>
      </c>
      <c r="AV16" s="46">
        <v>41.0</v>
      </c>
      <c r="AW16" s="46">
        <v>41.0</v>
      </c>
      <c r="AX16" s="46">
        <v>41.0</v>
      </c>
      <c r="AY16" s="46">
        <v>41.0</v>
      </c>
      <c r="AZ16" s="46">
        <f t="shared" si="4"/>
        <v>1312</v>
      </c>
      <c r="BA16" s="49">
        <f t="shared" si="5"/>
        <v>26</v>
      </c>
    </row>
    <row r="17">
      <c r="A17" s="47"/>
      <c r="B17" s="47" t="s">
        <v>498</v>
      </c>
      <c r="C17" s="47" t="s">
        <v>121</v>
      </c>
      <c r="D17" s="48">
        <f t="shared" si="1"/>
        <v>0.99091608</v>
      </c>
      <c r="E17" s="47" t="s">
        <v>264</v>
      </c>
      <c r="F17" s="47" t="s">
        <v>265</v>
      </c>
      <c r="G17" s="49">
        <v>406.0</v>
      </c>
      <c r="H17" s="47" t="s">
        <v>266</v>
      </c>
      <c r="I17" s="46"/>
      <c r="J17" s="46">
        <v>0.0024406799999999998</v>
      </c>
      <c r="K17" s="47" t="s">
        <v>274</v>
      </c>
      <c r="L17" s="45" t="s">
        <v>268</v>
      </c>
      <c r="M17" s="46"/>
      <c r="N17" s="46"/>
      <c r="O17" s="46"/>
      <c r="P17" s="47">
        <v>11.3</v>
      </c>
      <c r="Q17" s="46"/>
      <c r="R17" s="46"/>
      <c r="S17" s="46"/>
      <c r="T17" s="46">
        <f t="shared" si="2"/>
        <v>11.3</v>
      </c>
      <c r="U17" s="46">
        <v>11.3</v>
      </c>
      <c r="V17" s="46">
        <v>11.3</v>
      </c>
      <c r="W17" s="46">
        <v>11.3</v>
      </c>
      <c r="X17" s="46">
        <v>11.3</v>
      </c>
      <c r="Y17" s="46">
        <v>11.3</v>
      </c>
      <c r="Z17" s="46">
        <v>11.3</v>
      </c>
      <c r="AA17" s="46">
        <v>11.3</v>
      </c>
      <c r="AB17" s="46">
        <v>11.3</v>
      </c>
      <c r="AC17" s="46">
        <v>11.3</v>
      </c>
      <c r="AD17" s="46">
        <v>11.3</v>
      </c>
      <c r="AE17" s="46">
        <v>11.3</v>
      </c>
      <c r="AF17" s="46">
        <v>11.3</v>
      </c>
      <c r="AG17" s="46">
        <v>11.3</v>
      </c>
      <c r="AH17" s="46">
        <v>11.3</v>
      </c>
      <c r="AI17" s="46">
        <v>11.3</v>
      </c>
      <c r="AJ17" s="46">
        <v>11.3</v>
      </c>
      <c r="AK17" s="46">
        <v>11.3</v>
      </c>
      <c r="AL17" s="46">
        <v>11.3</v>
      </c>
      <c r="AM17" s="46">
        <v>11.3</v>
      </c>
      <c r="AN17" s="46">
        <v>11.3</v>
      </c>
      <c r="AO17" s="46">
        <v>11.3</v>
      </c>
      <c r="AP17" s="46">
        <v>11.3</v>
      </c>
      <c r="AQ17" s="46">
        <v>11.3</v>
      </c>
      <c r="AR17" s="46">
        <v>11.3</v>
      </c>
      <c r="AS17" s="46">
        <v>11.3</v>
      </c>
      <c r="AT17" s="46">
        <v>11.3</v>
      </c>
      <c r="AU17" s="46">
        <v>11.3</v>
      </c>
      <c r="AV17" s="46">
        <v>11.3</v>
      </c>
      <c r="AW17" s="46">
        <v>11.3</v>
      </c>
      <c r="AX17" s="46">
        <v>11.3</v>
      </c>
      <c r="AY17" s="46">
        <v>11.3</v>
      </c>
      <c r="AZ17" s="46">
        <f t="shared" si="4"/>
        <v>361.6</v>
      </c>
      <c r="BA17" s="49">
        <f t="shared" si="5"/>
        <v>44.4</v>
      </c>
    </row>
    <row r="18">
      <c r="A18" s="47"/>
      <c r="B18" s="47" t="s">
        <v>372</v>
      </c>
      <c r="C18" s="47" t="s">
        <v>59</v>
      </c>
      <c r="D18" s="48">
        <f t="shared" si="1"/>
        <v>1.0738992</v>
      </c>
      <c r="E18" s="47" t="s">
        <v>264</v>
      </c>
      <c r="F18" s="47" t="s">
        <v>265</v>
      </c>
      <c r="G18" s="49">
        <v>440.0</v>
      </c>
      <c r="H18" s="47" t="s">
        <v>266</v>
      </c>
      <c r="I18" s="46"/>
      <c r="J18" s="46">
        <v>0.0024406799999999998</v>
      </c>
      <c r="K18" s="47" t="s">
        <v>274</v>
      </c>
      <c r="L18" s="45" t="s">
        <v>268</v>
      </c>
      <c r="M18" s="46"/>
      <c r="N18" s="46"/>
      <c r="O18" s="46"/>
      <c r="P18" s="47">
        <v>12.0</v>
      </c>
      <c r="Q18" s="46"/>
      <c r="R18" s="46"/>
      <c r="S18" s="46"/>
      <c r="T18" s="46">
        <f t="shared" si="2"/>
        <v>12</v>
      </c>
      <c r="U18" s="46">
        <v>12.0</v>
      </c>
      <c r="V18" s="46">
        <v>12.0</v>
      </c>
      <c r="W18" s="46">
        <v>12.0</v>
      </c>
      <c r="X18" s="46">
        <v>12.0</v>
      </c>
      <c r="Y18" s="46">
        <v>12.0</v>
      </c>
      <c r="Z18" s="46">
        <v>12.0</v>
      </c>
      <c r="AA18" s="46">
        <v>12.0</v>
      </c>
      <c r="AB18" s="46">
        <v>12.0</v>
      </c>
      <c r="AC18" s="46">
        <v>12.0</v>
      </c>
      <c r="AD18" s="46">
        <v>12.0</v>
      </c>
      <c r="AE18" s="46">
        <v>12.0</v>
      </c>
      <c r="AF18" s="46">
        <v>12.0</v>
      </c>
      <c r="AG18" s="46">
        <v>12.0</v>
      </c>
      <c r="AH18" s="46">
        <v>12.0</v>
      </c>
      <c r="AI18" s="46">
        <v>12.0</v>
      </c>
      <c r="AJ18" s="46">
        <v>12.0</v>
      </c>
      <c r="AK18" s="46">
        <v>12.0</v>
      </c>
      <c r="AL18" s="46">
        <v>12.0</v>
      </c>
      <c r="AM18" s="46">
        <v>12.0</v>
      </c>
      <c r="AN18" s="46">
        <v>12.0</v>
      </c>
      <c r="AO18" s="46">
        <v>12.0</v>
      </c>
      <c r="AP18" s="46">
        <v>12.0</v>
      </c>
      <c r="AQ18" s="46">
        <v>12.0</v>
      </c>
      <c r="AR18" s="46">
        <v>12.0</v>
      </c>
      <c r="AS18" s="46">
        <v>12.0</v>
      </c>
      <c r="AT18" s="46">
        <v>12.0</v>
      </c>
      <c r="AU18" s="46">
        <v>12.0</v>
      </c>
      <c r="AV18" s="46">
        <v>12.0</v>
      </c>
      <c r="AW18" s="46">
        <v>12.0</v>
      </c>
      <c r="AX18" s="46">
        <v>12.0</v>
      </c>
      <c r="AY18" s="46">
        <v>12.0</v>
      </c>
      <c r="AZ18" s="46">
        <f t="shared" si="4"/>
        <v>384</v>
      </c>
      <c r="BA18" s="49">
        <f t="shared" si="5"/>
        <v>56</v>
      </c>
    </row>
    <row r="19">
      <c r="A19" s="47"/>
      <c r="B19" s="47" t="s">
        <v>275</v>
      </c>
      <c r="C19" s="47" t="s">
        <v>30</v>
      </c>
      <c r="D19" s="48">
        <f t="shared" si="1"/>
        <v>1.1737968</v>
      </c>
      <c r="E19" s="47" t="s">
        <v>264</v>
      </c>
      <c r="F19" s="47" t="s">
        <v>265</v>
      </c>
      <c r="G19" s="49">
        <v>440.0</v>
      </c>
      <c r="H19" s="47" t="s">
        <v>270</v>
      </c>
      <c r="I19" s="47">
        <v>2013.0</v>
      </c>
      <c r="J19" s="46">
        <v>0.0026677199999999997</v>
      </c>
      <c r="K19" s="47" t="s">
        <v>271</v>
      </c>
      <c r="L19" s="50" t="s">
        <v>276</v>
      </c>
      <c r="M19" s="47" t="s">
        <v>277</v>
      </c>
      <c r="N19" s="47" t="s">
        <v>278</v>
      </c>
      <c r="O19" s="46"/>
      <c r="P19" s="47">
        <v>10.8</v>
      </c>
      <c r="Q19" s="46"/>
      <c r="R19" s="46"/>
      <c r="S19" s="46"/>
      <c r="T19" s="46">
        <f t="shared" si="2"/>
        <v>10.8</v>
      </c>
      <c r="U19" s="46">
        <v>10.8</v>
      </c>
      <c r="V19" s="46">
        <v>10.8</v>
      </c>
      <c r="W19" s="46">
        <v>10.8</v>
      </c>
      <c r="X19" s="46">
        <v>10.8</v>
      </c>
      <c r="Y19" s="46">
        <v>10.8</v>
      </c>
      <c r="Z19" s="46">
        <v>10.8</v>
      </c>
      <c r="AA19" s="46">
        <v>10.8</v>
      </c>
      <c r="AB19" s="46">
        <v>10.8</v>
      </c>
      <c r="AC19" s="46">
        <v>10.8</v>
      </c>
      <c r="AD19" s="46">
        <v>10.8</v>
      </c>
      <c r="AE19" s="46">
        <v>10.8</v>
      </c>
      <c r="AF19" s="46">
        <v>10.8</v>
      </c>
      <c r="AG19" s="46">
        <v>10.8</v>
      </c>
      <c r="AH19" s="46">
        <v>10.8</v>
      </c>
      <c r="AI19" s="46">
        <v>10.8</v>
      </c>
      <c r="AJ19" s="46">
        <v>10.8</v>
      </c>
      <c r="AK19" s="46">
        <v>10.8</v>
      </c>
      <c r="AL19" s="46">
        <v>10.8</v>
      </c>
      <c r="AM19" s="46">
        <v>10.8</v>
      </c>
      <c r="AN19" s="46">
        <v>10.8</v>
      </c>
      <c r="AO19" s="46">
        <v>10.8</v>
      </c>
      <c r="AP19" s="46">
        <v>10.8</v>
      </c>
      <c r="AQ19" s="46">
        <v>10.8</v>
      </c>
      <c r="AR19" s="46">
        <v>10.8</v>
      </c>
      <c r="AS19" s="46">
        <v>10.8</v>
      </c>
      <c r="AT19" s="46">
        <v>10.8</v>
      </c>
      <c r="AU19" s="46">
        <v>10.8</v>
      </c>
      <c r="AV19" s="46">
        <v>10.8</v>
      </c>
      <c r="AW19" s="46">
        <v>10.8</v>
      </c>
      <c r="AX19" s="46">
        <v>10.8</v>
      </c>
      <c r="AY19" s="46">
        <v>10.8</v>
      </c>
      <c r="AZ19" s="46">
        <f t="shared" si="4"/>
        <v>345.6</v>
      </c>
      <c r="BA19" s="49">
        <f t="shared" si="5"/>
        <v>94.4</v>
      </c>
    </row>
    <row r="20">
      <c r="A20" s="47"/>
      <c r="B20" s="47" t="s">
        <v>354</v>
      </c>
      <c r="C20" s="47" t="s">
        <v>59</v>
      </c>
      <c r="D20" s="48">
        <f t="shared" si="1"/>
        <v>1.00522563</v>
      </c>
      <c r="E20" s="47" t="s">
        <v>264</v>
      </c>
      <c r="F20" s="47" t="s">
        <v>265</v>
      </c>
      <c r="G20" s="49">
        <v>383.0</v>
      </c>
      <c r="H20" s="47" t="s">
        <v>266</v>
      </c>
      <c r="I20" s="46"/>
      <c r="J20" s="46">
        <v>0.00262461</v>
      </c>
      <c r="K20" s="47" t="s">
        <v>316</v>
      </c>
      <c r="L20" s="45" t="s">
        <v>268</v>
      </c>
      <c r="M20" s="46"/>
      <c r="N20" s="46"/>
      <c r="O20" s="46"/>
      <c r="P20" s="47">
        <v>9.0</v>
      </c>
      <c r="Q20" s="46"/>
      <c r="R20" s="46"/>
      <c r="S20" s="46"/>
      <c r="T20" s="46">
        <f t="shared" si="2"/>
        <v>9</v>
      </c>
      <c r="U20" s="46">
        <v>9.0</v>
      </c>
      <c r="V20" s="46">
        <v>9.0</v>
      </c>
      <c r="W20" s="46">
        <v>9.0</v>
      </c>
      <c r="X20" s="46">
        <v>9.0</v>
      </c>
      <c r="Y20" s="46">
        <v>9.0</v>
      </c>
      <c r="Z20" s="46">
        <v>9.0</v>
      </c>
      <c r="AA20" s="46">
        <v>9.0</v>
      </c>
      <c r="AB20" s="46">
        <v>9.0</v>
      </c>
      <c r="AC20" s="46">
        <v>9.0</v>
      </c>
      <c r="AD20" s="46">
        <v>9.0</v>
      </c>
      <c r="AE20" s="46">
        <v>9.0</v>
      </c>
      <c r="AF20" s="46">
        <v>9.0</v>
      </c>
      <c r="AG20" s="46">
        <v>9.0</v>
      </c>
      <c r="AH20" s="46">
        <v>9.0</v>
      </c>
      <c r="AI20" s="46">
        <v>9.0</v>
      </c>
      <c r="AJ20" s="46">
        <v>9.0</v>
      </c>
      <c r="AK20" s="46">
        <v>9.0</v>
      </c>
      <c r="AL20" s="46">
        <v>9.0</v>
      </c>
      <c r="AM20" s="46">
        <v>9.0</v>
      </c>
      <c r="AN20" s="46">
        <v>9.0</v>
      </c>
      <c r="AO20" s="46">
        <v>9.0</v>
      </c>
      <c r="AP20" s="46">
        <v>9.0</v>
      </c>
      <c r="AQ20" s="46">
        <v>9.0</v>
      </c>
      <c r="AR20" s="46">
        <v>9.0</v>
      </c>
      <c r="AS20" s="46">
        <v>9.0</v>
      </c>
      <c r="AT20" s="46">
        <v>9.0</v>
      </c>
      <c r="AU20" s="46">
        <v>9.0</v>
      </c>
      <c r="AV20" s="46">
        <v>9.0</v>
      </c>
      <c r="AW20" s="46">
        <v>9.0</v>
      </c>
      <c r="AX20" s="46">
        <v>9.0</v>
      </c>
      <c r="AY20" s="46">
        <v>9.0</v>
      </c>
      <c r="AZ20" s="46">
        <f t="shared" si="4"/>
        <v>288</v>
      </c>
      <c r="BA20" s="49">
        <f t="shared" si="5"/>
        <v>95</v>
      </c>
    </row>
    <row r="21">
      <c r="A21" s="47"/>
      <c r="B21" s="51" t="s">
        <v>448</v>
      </c>
      <c r="C21" s="51" t="s">
        <v>71</v>
      </c>
      <c r="D21" s="48">
        <f t="shared" si="1"/>
        <v>2.40895116</v>
      </c>
      <c r="E21" s="47" t="s">
        <v>264</v>
      </c>
      <c r="F21" s="47" t="s">
        <v>265</v>
      </c>
      <c r="G21" s="49">
        <f>329*3</f>
        <v>987</v>
      </c>
      <c r="H21" s="51" t="s">
        <v>449</v>
      </c>
      <c r="I21" s="51">
        <v>2020.0</v>
      </c>
      <c r="J21" s="46">
        <v>0.0024406799999999998</v>
      </c>
      <c r="K21" s="47" t="s">
        <v>274</v>
      </c>
      <c r="L21" s="75" t="s">
        <v>450</v>
      </c>
      <c r="M21" s="51">
        <v>300.0</v>
      </c>
      <c r="N21" s="47"/>
      <c r="O21" s="47"/>
      <c r="P21" s="76">
        <v>27.69</v>
      </c>
      <c r="Q21" s="51">
        <v>2019.0</v>
      </c>
      <c r="R21" s="75" t="s">
        <v>451</v>
      </c>
      <c r="S21" s="51" t="s">
        <v>452</v>
      </c>
      <c r="T21" s="48">
        <f t="shared" si="2"/>
        <v>27.69</v>
      </c>
      <c r="U21" s="46">
        <v>27.69</v>
      </c>
      <c r="V21" s="46">
        <v>27.69</v>
      </c>
      <c r="W21" s="46">
        <v>27.69</v>
      </c>
      <c r="X21" s="46">
        <v>27.69</v>
      </c>
      <c r="Y21" s="46">
        <v>27.69</v>
      </c>
      <c r="Z21" s="46">
        <v>27.69</v>
      </c>
      <c r="AA21" s="46">
        <v>27.69</v>
      </c>
      <c r="AB21" s="46">
        <v>27.69</v>
      </c>
      <c r="AC21" s="46">
        <v>27.69</v>
      </c>
      <c r="AD21" s="46">
        <v>27.69</v>
      </c>
      <c r="AE21" s="46">
        <v>27.69</v>
      </c>
      <c r="AF21" s="46">
        <v>27.69</v>
      </c>
      <c r="AG21" s="46">
        <v>27.69</v>
      </c>
      <c r="AH21" s="46">
        <v>27.69</v>
      </c>
      <c r="AI21" s="46">
        <v>27.69</v>
      </c>
      <c r="AJ21" s="46">
        <v>27.69</v>
      </c>
      <c r="AK21" s="46">
        <v>27.69</v>
      </c>
      <c r="AL21" s="46">
        <v>27.69</v>
      </c>
      <c r="AM21" s="46">
        <v>27.69</v>
      </c>
      <c r="AN21" s="46">
        <v>27.69</v>
      </c>
      <c r="AO21" s="46">
        <v>27.69</v>
      </c>
      <c r="AP21" s="46">
        <v>27.69</v>
      </c>
      <c r="AQ21" s="46">
        <v>27.69</v>
      </c>
      <c r="AR21" s="46">
        <v>27.69</v>
      </c>
      <c r="AS21" s="46">
        <v>27.69</v>
      </c>
      <c r="AT21" s="46">
        <v>27.69</v>
      </c>
      <c r="AU21" s="46">
        <v>27.69</v>
      </c>
      <c r="AV21" s="46">
        <v>27.69</v>
      </c>
      <c r="AW21" s="46">
        <v>27.69</v>
      </c>
      <c r="AX21" s="46">
        <v>27.69</v>
      </c>
      <c r="AY21" s="46">
        <v>27.69</v>
      </c>
      <c r="AZ21" s="48">
        <f t="shared" si="4"/>
        <v>886.08</v>
      </c>
      <c r="BA21" s="49">
        <f t="shared" si="5"/>
        <v>100.92</v>
      </c>
    </row>
    <row r="22">
      <c r="A22" s="47"/>
      <c r="B22" s="47" t="s">
        <v>273</v>
      </c>
      <c r="C22" s="47" t="s">
        <v>30</v>
      </c>
      <c r="D22" s="48">
        <f t="shared" si="1"/>
        <v>1.12027212</v>
      </c>
      <c r="E22" s="47" t="s">
        <v>264</v>
      </c>
      <c r="F22" s="47" t="s">
        <v>265</v>
      </c>
      <c r="G22" s="49">
        <v>459.0</v>
      </c>
      <c r="H22" s="47" t="s">
        <v>266</v>
      </c>
      <c r="I22" s="46"/>
      <c r="J22" s="46">
        <v>0.0024406799999999998</v>
      </c>
      <c r="K22" s="47" t="s">
        <v>274</v>
      </c>
      <c r="L22" s="45" t="s">
        <v>268</v>
      </c>
      <c r="M22" s="46"/>
      <c r="N22" s="46"/>
      <c r="O22" s="46"/>
      <c r="P22" s="47">
        <v>10.5</v>
      </c>
      <c r="Q22" s="46"/>
      <c r="R22" s="46"/>
      <c r="S22" s="46"/>
      <c r="T22" s="46">
        <f t="shared" si="2"/>
        <v>10.5</v>
      </c>
      <c r="U22" s="46">
        <v>10.5</v>
      </c>
      <c r="V22" s="46">
        <v>10.5</v>
      </c>
      <c r="W22" s="46">
        <v>10.5</v>
      </c>
      <c r="X22" s="46">
        <v>10.5</v>
      </c>
      <c r="Y22" s="46">
        <v>10.5</v>
      </c>
      <c r="Z22" s="46">
        <v>10.5</v>
      </c>
      <c r="AA22" s="46">
        <v>10.5</v>
      </c>
      <c r="AB22" s="46">
        <v>10.5</v>
      </c>
      <c r="AC22" s="46">
        <v>10.5</v>
      </c>
      <c r="AD22" s="46">
        <v>10.5</v>
      </c>
      <c r="AE22" s="46">
        <v>10.5</v>
      </c>
      <c r="AF22" s="46">
        <v>10.5</v>
      </c>
      <c r="AG22" s="46">
        <v>10.5</v>
      </c>
      <c r="AH22" s="46">
        <v>10.5</v>
      </c>
      <c r="AI22" s="46">
        <v>10.5</v>
      </c>
      <c r="AJ22" s="46">
        <v>10.5</v>
      </c>
      <c r="AK22" s="46">
        <v>10.5</v>
      </c>
      <c r="AL22" s="46">
        <v>10.5</v>
      </c>
      <c r="AM22" s="46">
        <v>10.5</v>
      </c>
      <c r="AN22" s="46">
        <v>10.5</v>
      </c>
      <c r="AO22" s="46">
        <v>10.5</v>
      </c>
      <c r="AP22" s="46">
        <v>10.5</v>
      </c>
      <c r="AQ22" s="46">
        <v>10.5</v>
      </c>
      <c r="AR22" s="46">
        <v>10.5</v>
      </c>
      <c r="AS22" s="46">
        <v>10.5</v>
      </c>
      <c r="AT22" s="46">
        <v>10.5</v>
      </c>
      <c r="AU22" s="46">
        <v>10.5</v>
      </c>
      <c r="AV22" s="46">
        <v>10.5</v>
      </c>
      <c r="AW22" s="46">
        <v>10.5</v>
      </c>
      <c r="AX22" s="46">
        <v>10.5</v>
      </c>
      <c r="AY22" s="46">
        <v>10.5</v>
      </c>
      <c r="AZ22" s="46">
        <f t="shared" si="4"/>
        <v>336</v>
      </c>
      <c r="BA22" s="49">
        <f t="shared" si="5"/>
        <v>123</v>
      </c>
    </row>
    <row r="23">
      <c r="A23" s="63"/>
      <c r="B23" s="63" t="s">
        <v>306</v>
      </c>
      <c r="C23" s="63" t="s">
        <v>49</v>
      </c>
      <c r="D23" s="64">
        <f t="shared" si="1"/>
        <v>1.034808588</v>
      </c>
      <c r="E23" s="63" t="s">
        <v>264</v>
      </c>
      <c r="F23" s="47" t="s">
        <v>265</v>
      </c>
      <c r="G23" s="65">
        <v>387.9</v>
      </c>
      <c r="H23" s="66" t="s">
        <v>307</v>
      </c>
      <c r="J23" s="62">
        <v>0.0026677199999999997</v>
      </c>
      <c r="K23" s="67" t="s">
        <v>308</v>
      </c>
      <c r="L23" s="68" t="s">
        <v>309</v>
      </c>
      <c r="M23" s="69">
        <v>6.0</v>
      </c>
      <c r="N23" s="70" t="s">
        <v>310</v>
      </c>
      <c r="P23" s="71">
        <v>8.15</v>
      </c>
      <c r="Q23" s="69">
        <v>2019.0</v>
      </c>
      <c r="R23" s="70"/>
      <c r="S23" s="72" t="s">
        <v>311</v>
      </c>
      <c r="T23" s="46">
        <f t="shared" si="2"/>
        <v>8.15</v>
      </c>
      <c r="U23" s="46">
        <v>8.15</v>
      </c>
      <c r="V23" s="46">
        <v>8.15</v>
      </c>
      <c r="W23" s="46">
        <v>8.15</v>
      </c>
      <c r="X23" s="46">
        <v>8.15</v>
      </c>
      <c r="Y23" s="46">
        <v>8.15</v>
      </c>
      <c r="Z23" s="46">
        <v>8.15</v>
      </c>
      <c r="AA23" s="46">
        <v>8.15</v>
      </c>
      <c r="AB23" s="46">
        <v>8.15</v>
      </c>
      <c r="AC23" s="46">
        <v>8.15</v>
      </c>
      <c r="AD23" s="46">
        <v>8.15</v>
      </c>
      <c r="AE23" s="46">
        <v>8.15</v>
      </c>
      <c r="AF23" s="46">
        <v>8.15</v>
      </c>
      <c r="AG23" s="46">
        <v>8.15</v>
      </c>
      <c r="AH23" s="46">
        <v>8.15</v>
      </c>
      <c r="AI23" s="46">
        <v>8.15</v>
      </c>
      <c r="AJ23" s="46">
        <v>8.15</v>
      </c>
      <c r="AK23" s="46">
        <v>8.15</v>
      </c>
      <c r="AL23" s="46">
        <v>8.15</v>
      </c>
      <c r="AM23" s="46">
        <v>8.15</v>
      </c>
      <c r="AN23" s="46">
        <v>8.15</v>
      </c>
      <c r="AO23" s="46">
        <v>8.15</v>
      </c>
      <c r="AP23" s="46">
        <v>8.15</v>
      </c>
      <c r="AQ23" s="46">
        <v>8.15</v>
      </c>
      <c r="AR23" s="46">
        <v>8.15</v>
      </c>
      <c r="AS23" s="46">
        <v>8.15</v>
      </c>
      <c r="AT23" s="46">
        <v>8.15</v>
      </c>
      <c r="AU23" s="46">
        <v>8.15</v>
      </c>
      <c r="AV23" s="46">
        <v>8.15</v>
      </c>
      <c r="AW23" s="46">
        <v>8.15</v>
      </c>
      <c r="AX23" s="46">
        <v>8.15</v>
      </c>
      <c r="AY23" s="46">
        <v>8.15</v>
      </c>
      <c r="AZ23" s="46">
        <f t="shared" si="4"/>
        <v>260.8</v>
      </c>
      <c r="BA23" s="49">
        <f t="shared" si="5"/>
        <v>127.1</v>
      </c>
    </row>
    <row r="24">
      <c r="A24" s="47"/>
      <c r="B24" s="47" t="s">
        <v>456</v>
      </c>
      <c r="C24" s="47" t="s">
        <v>455</v>
      </c>
      <c r="D24" s="48">
        <f t="shared" si="1"/>
        <v>1.7054961</v>
      </c>
      <c r="E24" s="47" t="s">
        <v>264</v>
      </c>
      <c r="F24" s="47" t="s">
        <v>265</v>
      </c>
      <c r="G24" s="49">
        <v>1419.0</v>
      </c>
      <c r="H24" s="47" t="s">
        <v>266</v>
      </c>
      <c r="I24" s="47">
        <v>2019.0</v>
      </c>
      <c r="J24" s="46">
        <v>0.0012019</v>
      </c>
      <c r="K24" s="47" t="s">
        <v>305</v>
      </c>
      <c r="L24" s="50" t="s">
        <v>457</v>
      </c>
      <c r="M24" s="47">
        <v>14.0</v>
      </c>
      <c r="N24" s="47" t="s">
        <v>458</v>
      </c>
      <c r="O24" s="47" t="s">
        <v>459</v>
      </c>
      <c r="P24" s="47">
        <v>40.0</v>
      </c>
      <c r="Q24" s="46"/>
      <c r="R24" s="46"/>
      <c r="S24" s="46"/>
      <c r="T24" s="46">
        <f t="shared" si="2"/>
        <v>40</v>
      </c>
      <c r="U24" s="46">
        <v>40.0</v>
      </c>
      <c r="V24" s="46">
        <v>40.0</v>
      </c>
      <c r="W24" s="46">
        <v>40.0</v>
      </c>
      <c r="X24" s="46">
        <v>40.0</v>
      </c>
      <c r="Y24" s="46">
        <v>40.0</v>
      </c>
      <c r="Z24" s="46">
        <v>40.0</v>
      </c>
      <c r="AA24" s="46">
        <v>40.0</v>
      </c>
      <c r="AB24" s="46">
        <v>40.0</v>
      </c>
      <c r="AC24" s="46">
        <v>40.0</v>
      </c>
      <c r="AD24" s="46">
        <v>40.0</v>
      </c>
      <c r="AE24" s="46">
        <v>40.0</v>
      </c>
      <c r="AF24" s="46">
        <v>40.0</v>
      </c>
      <c r="AG24" s="46">
        <v>40.0</v>
      </c>
      <c r="AH24" s="46">
        <v>40.0</v>
      </c>
      <c r="AI24" s="46">
        <v>40.0</v>
      </c>
      <c r="AJ24" s="46">
        <v>40.0</v>
      </c>
      <c r="AK24" s="46">
        <v>40.0</v>
      </c>
      <c r="AL24" s="46">
        <v>40.0</v>
      </c>
      <c r="AM24" s="46">
        <v>40.0</v>
      </c>
      <c r="AN24" s="46">
        <v>40.0</v>
      </c>
      <c r="AO24" s="46">
        <v>40.0</v>
      </c>
      <c r="AP24" s="46">
        <v>40.0</v>
      </c>
      <c r="AQ24" s="46">
        <v>40.0</v>
      </c>
      <c r="AR24" s="46">
        <v>40.0</v>
      </c>
      <c r="AS24" s="46">
        <v>40.0</v>
      </c>
      <c r="AT24" s="46">
        <v>40.0</v>
      </c>
      <c r="AU24" s="46">
        <v>40.0</v>
      </c>
      <c r="AV24" s="46">
        <v>40.0</v>
      </c>
      <c r="AW24" s="46">
        <v>40.0</v>
      </c>
      <c r="AX24" s="46">
        <v>40.0</v>
      </c>
      <c r="AY24" s="46">
        <v>40.0</v>
      </c>
      <c r="AZ24" s="46">
        <f t="shared" si="4"/>
        <v>1280</v>
      </c>
      <c r="BA24" s="49">
        <f t="shared" si="5"/>
        <v>139</v>
      </c>
    </row>
    <row r="25">
      <c r="A25" s="47"/>
      <c r="B25" s="47" t="s">
        <v>381</v>
      </c>
      <c r="C25" s="47" t="s">
        <v>59</v>
      </c>
      <c r="D25" s="48">
        <f t="shared" si="1"/>
        <v>1.13336496</v>
      </c>
      <c r="E25" s="47" t="s">
        <v>264</v>
      </c>
      <c r="F25" s="47" t="s">
        <v>265</v>
      </c>
      <c r="G25" s="49">
        <v>624.0</v>
      </c>
      <c r="H25" s="47" t="s">
        <v>266</v>
      </c>
      <c r="I25" s="46"/>
      <c r="J25" s="46">
        <v>0.0018162899999999997</v>
      </c>
      <c r="K25" s="47" t="s">
        <v>267</v>
      </c>
      <c r="L25" s="45" t="s">
        <v>268</v>
      </c>
      <c r="M25" s="46"/>
      <c r="N25" s="46"/>
      <c r="O25" s="46"/>
      <c r="P25" s="47">
        <v>15.0</v>
      </c>
      <c r="Q25" s="46"/>
      <c r="R25" s="46"/>
      <c r="S25" s="46"/>
      <c r="T25" s="46">
        <f t="shared" si="2"/>
        <v>15</v>
      </c>
      <c r="U25" s="46">
        <v>15.0</v>
      </c>
      <c r="V25" s="46">
        <v>15.0</v>
      </c>
      <c r="W25" s="46">
        <v>15.0</v>
      </c>
      <c r="X25" s="46">
        <v>15.0</v>
      </c>
      <c r="Y25" s="46">
        <v>15.0</v>
      </c>
      <c r="Z25" s="46">
        <v>15.0</v>
      </c>
      <c r="AA25" s="46">
        <v>15.0</v>
      </c>
      <c r="AB25" s="46">
        <v>15.0</v>
      </c>
      <c r="AC25" s="46">
        <v>15.0</v>
      </c>
      <c r="AD25" s="46">
        <v>15.0</v>
      </c>
      <c r="AE25" s="46">
        <v>15.0</v>
      </c>
      <c r="AF25" s="46">
        <v>15.0</v>
      </c>
      <c r="AG25" s="46">
        <v>15.0</v>
      </c>
      <c r="AH25" s="46">
        <v>15.0</v>
      </c>
      <c r="AI25" s="46">
        <v>15.0</v>
      </c>
      <c r="AJ25" s="46">
        <v>15.0</v>
      </c>
      <c r="AK25" s="46">
        <v>15.0</v>
      </c>
      <c r="AL25" s="46">
        <v>15.0</v>
      </c>
      <c r="AM25" s="46">
        <v>15.0</v>
      </c>
      <c r="AN25" s="46">
        <v>15.0</v>
      </c>
      <c r="AO25" s="46">
        <v>15.0</v>
      </c>
      <c r="AP25" s="46">
        <v>15.0</v>
      </c>
      <c r="AQ25" s="46">
        <v>15.0</v>
      </c>
      <c r="AR25" s="46">
        <v>15.0</v>
      </c>
      <c r="AS25" s="46">
        <v>15.0</v>
      </c>
      <c r="AT25" s="46">
        <v>15.0</v>
      </c>
      <c r="AU25" s="46">
        <v>15.0</v>
      </c>
      <c r="AV25" s="46">
        <v>15.0</v>
      </c>
      <c r="AW25" s="46">
        <v>15.0</v>
      </c>
      <c r="AX25" s="46">
        <v>15.0</v>
      </c>
      <c r="AY25" s="46">
        <v>15.0</v>
      </c>
      <c r="AZ25" s="46">
        <f t="shared" si="4"/>
        <v>480</v>
      </c>
      <c r="BA25" s="49">
        <f t="shared" si="5"/>
        <v>144</v>
      </c>
    </row>
    <row r="26">
      <c r="A26" s="47"/>
      <c r="B26" s="47" t="s">
        <v>467</v>
      </c>
      <c r="C26" s="47" t="s">
        <v>88</v>
      </c>
      <c r="D26" s="48">
        <f t="shared" si="1"/>
        <v>1.1718525</v>
      </c>
      <c r="E26" s="47" t="s">
        <v>264</v>
      </c>
      <c r="F26" s="47" t="s">
        <v>265</v>
      </c>
      <c r="G26" s="49">
        <v>975.0</v>
      </c>
      <c r="H26" s="47" t="s">
        <v>266</v>
      </c>
      <c r="I26" s="46"/>
      <c r="J26" s="46">
        <v>0.0012019</v>
      </c>
      <c r="K26" s="47" t="s">
        <v>305</v>
      </c>
      <c r="L26" s="45" t="s">
        <v>268</v>
      </c>
      <c r="M26" s="46"/>
      <c r="N26" s="46"/>
      <c r="O26" s="46"/>
      <c r="P26" s="47">
        <v>25.2</v>
      </c>
      <c r="Q26" s="46"/>
      <c r="R26" s="46"/>
      <c r="S26" s="46"/>
      <c r="T26" s="46">
        <f t="shared" si="2"/>
        <v>25.2</v>
      </c>
      <c r="U26" s="46">
        <v>25.2</v>
      </c>
      <c r="V26" s="46">
        <v>25.2</v>
      </c>
      <c r="W26" s="46">
        <v>25.2</v>
      </c>
      <c r="X26" s="46">
        <v>25.2</v>
      </c>
      <c r="Y26" s="46">
        <v>25.2</v>
      </c>
      <c r="Z26" s="46">
        <v>25.2</v>
      </c>
      <c r="AA26" s="46">
        <v>25.2</v>
      </c>
      <c r="AB26" s="46">
        <v>25.2</v>
      </c>
      <c r="AC26" s="46">
        <v>25.2</v>
      </c>
      <c r="AD26" s="46">
        <v>25.2</v>
      </c>
      <c r="AE26" s="46">
        <v>25.2</v>
      </c>
      <c r="AF26" s="46">
        <v>25.2</v>
      </c>
      <c r="AG26" s="46">
        <v>25.2</v>
      </c>
      <c r="AH26" s="46">
        <v>25.2</v>
      </c>
      <c r="AI26" s="46">
        <v>25.2</v>
      </c>
      <c r="AJ26" s="46">
        <v>25.2</v>
      </c>
      <c r="AK26" s="46">
        <v>25.2</v>
      </c>
      <c r="AL26" s="46">
        <v>25.2</v>
      </c>
      <c r="AM26" s="46">
        <v>25.2</v>
      </c>
      <c r="AN26" s="46">
        <v>25.2</v>
      </c>
      <c r="AO26" s="46">
        <v>25.2</v>
      </c>
      <c r="AP26" s="46">
        <v>25.2</v>
      </c>
      <c r="AQ26" s="46">
        <v>25.2</v>
      </c>
      <c r="AR26" s="46">
        <v>25.2</v>
      </c>
      <c r="AS26" s="46">
        <v>25.2</v>
      </c>
      <c r="AT26" s="46">
        <v>25.2</v>
      </c>
      <c r="AU26" s="46">
        <v>25.2</v>
      </c>
      <c r="AV26" s="46">
        <v>25.2</v>
      </c>
      <c r="AW26" s="46">
        <v>25.2</v>
      </c>
      <c r="AX26" s="46">
        <v>25.2</v>
      </c>
      <c r="AY26" s="46">
        <v>25.2</v>
      </c>
      <c r="AZ26" s="46">
        <f t="shared" si="4"/>
        <v>806.4</v>
      </c>
      <c r="BA26" s="49">
        <f t="shared" si="5"/>
        <v>168.6</v>
      </c>
    </row>
    <row r="27">
      <c r="A27" s="47"/>
      <c r="B27" s="47" t="s">
        <v>350</v>
      </c>
      <c r="C27" s="47" t="s">
        <v>59</v>
      </c>
      <c r="D27" s="48">
        <f t="shared" si="1"/>
        <v>1.05925512</v>
      </c>
      <c r="E27" s="47" t="s">
        <v>264</v>
      </c>
      <c r="F27" s="47" t="s">
        <v>265</v>
      </c>
      <c r="G27" s="49">
        <v>434.0</v>
      </c>
      <c r="H27" s="47" t="s">
        <v>266</v>
      </c>
      <c r="I27" s="46"/>
      <c r="J27" s="46">
        <v>0.0024406799999999998</v>
      </c>
      <c r="K27" s="47" t="s">
        <v>274</v>
      </c>
      <c r="L27" s="45" t="s">
        <v>268</v>
      </c>
      <c r="M27" s="46"/>
      <c r="N27" s="46"/>
      <c r="O27" s="46"/>
      <c r="P27" s="47">
        <v>8.0</v>
      </c>
      <c r="Q27" s="46"/>
      <c r="R27" s="46"/>
      <c r="S27" s="46"/>
      <c r="T27" s="46">
        <f t="shared" si="2"/>
        <v>8</v>
      </c>
      <c r="U27" s="46">
        <v>8.0</v>
      </c>
      <c r="V27" s="46">
        <v>8.0</v>
      </c>
      <c r="W27" s="46">
        <v>8.0</v>
      </c>
      <c r="X27" s="46">
        <v>8.0</v>
      </c>
      <c r="Y27" s="46">
        <v>8.0</v>
      </c>
      <c r="Z27" s="46">
        <v>8.0</v>
      </c>
      <c r="AA27" s="46">
        <v>8.0</v>
      </c>
      <c r="AB27" s="46">
        <v>8.0</v>
      </c>
      <c r="AC27" s="46">
        <v>8.0</v>
      </c>
      <c r="AD27" s="46">
        <v>8.0</v>
      </c>
      <c r="AE27" s="46">
        <v>8.0</v>
      </c>
      <c r="AF27" s="46">
        <v>8.0</v>
      </c>
      <c r="AG27" s="46">
        <v>8.0</v>
      </c>
      <c r="AH27" s="46">
        <v>8.0</v>
      </c>
      <c r="AI27" s="46">
        <v>8.0</v>
      </c>
      <c r="AJ27" s="46">
        <v>8.0</v>
      </c>
      <c r="AK27" s="46">
        <v>8.0</v>
      </c>
      <c r="AL27" s="46">
        <v>8.0</v>
      </c>
      <c r="AM27" s="46">
        <v>8.0</v>
      </c>
      <c r="AN27" s="46">
        <v>8.0</v>
      </c>
      <c r="AO27" s="46">
        <v>8.0</v>
      </c>
      <c r="AP27" s="46">
        <v>8.0</v>
      </c>
      <c r="AQ27" s="46">
        <v>8.0</v>
      </c>
      <c r="AR27" s="46">
        <v>8.0</v>
      </c>
      <c r="AS27" s="46">
        <v>8.0</v>
      </c>
      <c r="AT27" s="46">
        <v>8.0</v>
      </c>
      <c r="AU27" s="46">
        <v>8.0</v>
      </c>
      <c r="AV27" s="46">
        <v>8.0</v>
      </c>
      <c r="AW27" s="46">
        <v>8.0</v>
      </c>
      <c r="AX27" s="46">
        <v>8.0</v>
      </c>
      <c r="AY27" s="46">
        <v>8.0</v>
      </c>
      <c r="AZ27" s="46">
        <f t="shared" si="4"/>
        <v>256</v>
      </c>
      <c r="BA27" s="49">
        <f t="shared" si="5"/>
        <v>178</v>
      </c>
    </row>
    <row r="28">
      <c r="A28" s="47"/>
      <c r="B28" s="47" t="s">
        <v>397</v>
      </c>
      <c r="C28" s="47" t="s">
        <v>59</v>
      </c>
      <c r="D28" s="48">
        <f t="shared" si="1"/>
        <v>1.5660757</v>
      </c>
      <c r="E28" s="47" t="s">
        <v>264</v>
      </c>
      <c r="F28" s="47" t="s">
        <v>265</v>
      </c>
      <c r="G28" s="49">
        <v>1303.0</v>
      </c>
      <c r="H28" s="47" t="s">
        <v>266</v>
      </c>
      <c r="I28" s="46"/>
      <c r="J28" s="46">
        <v>0.0012019</v>
      </c>
      <c r="K28" s="47" t="s">
        <v>305</v>
      </c>
      <c r="L28" s="46" t="s">
        <v>371</v>
      </c>
      <c r="M28" s="46"/>
      <c r="N28" s="46"/>
      <c r="O28" s="46"/>
      <c r="P28" s="47">
        <v>35.0</v>
      </c>
      <c r="Q28" s="46"/>
      <c r="R28" s="46"/>
      <c r="S28" s="46"/>
      <c r="T28" s="46">
        <f t="shared" si="2"/>
        <v>35</v>
      </c>
      <c r="U28" s="46">
        <v>35.0</v>
      </c>
      <c r="V28" s="46">
        <v>35.0</v>
      </c>
      <c r="W28" s="46">
        <v>35.0</v>
      </c>
      <c r="X28" s="46">
        <v>35.0</v>
      </c>
      <c r="Y28" s="46">
        <v>35.0</v>
      </c>
      <c r="Z28" s="46">
        <v>35.0</v>
      </c>
      <c r="AA28" s="46">
        <v>35.0</v>
      </c>
      <c r="AB28" s="46">
        <v>35.0</v>
      </c>
      <c r="AC28" s="46">
        <v>35.0</v>
      </c>
      <c r="AD28" s="46">
        <v>35.0</v>
      </c>
      <c r="AE28" s="46">
        <v>35.0</v>
      </c>
      <c r="AF28" s="46">
        <v>35.0</v>
      </c>
      <c r="AG28" s="46">
        <v>35.0</v>
      </c>
      <c r="AH28" s="46">
        <v>35.0</v>
      </c>
      <c r="AI28" s="46">
        <v>35.0</v>
      </c>
      <c r="AJ28" s="46">
        <v>35.0</v>
      </c>
      <c r="AK28" s="46">
        <v>35.0</v>
      </c>
      <c r="AL28" s="46">
        <v>35.0</v>
      </c>
      <c r="AM28" s="46">
        <v>35.0</v>
      </c>
      <c r="AN28" s="46">
        <v>35.0</v>
      </c>
      <c r="AO28" s="46">
        <v>35.0</v>
      </c>
      <c r="AP28" s="46">
        <v>35.0</v>
      </c>
      <c r="AQ28" s="46">
        <v>35.0</v>
      </c>
      <c r="AR28" s="46">
        <v>35.0</v>
      </c>
      <c r="AS28" s="46">
        <v>35.0</v>
      </c>
      <c r="AT28" s="46">
        <v>35.0</v>
      </c>
      <c r="AU28" s="46">
        <v>35.0</v>
      </c>
      <c r="AV28" s="46">
        <v>35.0</v>
      </c>
      <c r="AW28" s="46">
        <v>35.0</v>
      </c>
      <c r="AX28" s="46">
        <v>35.0</v>
      </c>
      <c r="AY28" s="46">
        <v>35.0</v>
      </c>
      <c r="AZ28" s="46">
        <f t="shared" si="4"/>
        <v>1120</v>
      </c>
      <c r="BA28" s="49">
        <f t="shared" si="5"/>
        <v>183</v>
      </c>
    </row>
    <row r="29">
      <c r="A29" s="47"/>
      <c r="B29" s="47" t="s">
        <v>497</v>
      </c>
      <c r="C29" s="47" t="s">
        <v>121</v>
      </c>
      <c r="D29" s="48">
        <f t="shared" si="1"/>
        <v>1.02264492</v>
      </c>
      <c r="E29" s="47" t="s">
        <v>264</v>
      </c>
      <c r="F29" s="47" t="s">
        <v>265</v>
      </c>
      <c r="G29" s="49">
        <v>419.0</v>
      </c>
      <c r="H29" s="47" t="s">
        <v>266</v>
      </c>
      <c r="I29" s="46"/>
      <c r="J29" s="46">
        <v>0.0024406799999999998</v>
      </c>
      <c r="K29" s="47" t="s">
        <v>274</v>
      </c>
      <c r="L29" s="45" t="s">
        <v>268</v>
      </c>
      <c r="M29" s="46"/>
      <c r="N29" s="46"/>
      <c r="O29" s="46"/>
      <c r="P29" s="47">
        <v>7.3</v>
      </c>
      <c r="Q29" s="46"/>
      <c r="R29" s="46"/>
      <c r="S29" s="46"/>
      <c r="T29" s="46">
        <f t="shared" si="2"/>
        <v>7.3</v>
      </c>
      <c r="U29" s="46">
        <v>7.3</v>
      </c>
      <c r="V29" s="46">
        <v>7.3</v>
      </c>
      <c r="W29" s="46">
        <v>7.3</v>
      </c>
      <c r="X29" s="46">
        <v>7.3</v>
      </c>
      <c r="Y29" s="46">
        <v>7.3</v>
      </c>
      <c r="Z29" s="46">
        <v>7.3</v>
      </c>
      <c r="AA29" s="46">
        <v>7.3</v>
      </c>
      <c r="AB29" s="46">
        <v>7.3</v>
      </c>
      <c r="AC29" s="46">
        <v>7.3</v>
      </c>
      <c r="AD29" s="46">
        <v>7.3</v>
      </c>
      <c r="AE29" s="46">
        <v>7.3</v>
      </c>
      <c r="AF29" s="46">
        <v>7.3</v>
      </c>
      <c r="AG29" s="46">
        <v>7.3</v>
      </c>
      <c r="AH29" s="46">
        <v>7.3</v>
      </c>
      <c r="AI29" s="46">
        <v>7.3</v>
      </c>
      <c r="AJ29" s="46">
        <v>7.3</v>
      </c>
      <c r="AK29" s="46">
        <v>7.3</v>
      </c>
      <c r="AL29" s="46">
        <v>7.3</v>
      </c>
      <c r="AM29" s="46">
        <v>7.3</v>
      </c>
      <c r="AN29" s="46">
        <v>7.3</v>
      </c>
      <c r="AO29" s="46">
        <v>7.3</v>
      </c>
      <c r="AP29" s="46">
        <v>7.3</v>
      </c>
      <c r="AQ29" s="46">
        <v>7.3</v>
      </c>
      <c r="AR29" s="46">
        <v>7.3</v>
      </c>
      <c r="AS29" s="46">
        <v>7.3</v>
      </c>
      <c r="AT29" s="46">
        <v>7.3</v>
      </c>
      <c r="AU29" s="46">
        <v>7.3</v>
      </c>
      <c r="AV29" s="46">
        <v>7.3</v>
      </c>
      <c r="AW29" s="46">
        <v>7.3</v>
      </c>
      <c r="AX29" s="46">
        <v>7.3</v>
      </c>
      <c r="AY29" s="46">
        <v>7.3</v>
      </c>
      <c r="AZ29" s="46">
        <f t="shared" si="4"/>
        <v>233.6</v>
      </c>
      <c r="BA29" s="49">
        <f t="shared" si="5"/>
        <v>185.4</v>
      </c>
    </row>
    <row r="30">
      <c r="A30" s="47"/>
      <c r="B30" s="47" t="s">
        <v>351</v>
      </c>
      <c r="C30" s="47" t="s">
        <v>59</v>
      </c>
      <c r="D30" s="48">
        <f t="shared" si="1"/>
        <v>1.210995054</v>
      </c>
      <c r="E30" s="47" t="s">
        <v>264</v>
      </c>
      <c r="F30" s="47" t="s">
        <v>265</v>
      </c>
      <c r="G30" s="49">
        <v>461.4</v>
      </c>
      <c r="H30" s="47" t="s">
        <v>266</v>
      </c>
      <c r="I30" s="46"/>
      <c r="J30" s="46">
        <v>0.00262461</v>
      </c>
      <c r="K30" s="47" t="s">
        <v>316</v>
      </c>
      <c r="L30" s="45" t="s">
        <v>268</v>
      </c>
      <c r="M30" s="46"/>
      <c r="N30" s="46"/>
      <c r="O30" s="46"/>
      <c r="P30" s="47">
        <v>8.5</v>
      </c>
      <c r="Q30" s="46"/>
      <c r="R30" s="46"/>
      <c r="S30" s="46"/>
      <c r="T30" s="46">
        <f t="shared" si="2"/>
        <v>8.5</v>
      </c>
      <c r="U30" s="46">
        <v>8.5</v>
      </c>
      <c r="V30" s="46">
        <v>8.5</v>
      </c>
      <c r="W30" s="46">
        <v>8.5</v>
      </c>
      <c r="X30" s="46">
        <v>8.5</v>
      </c>
      <c r="Y30" s="46">
        <v>8.5</v>
      </c>
      <c r="Z30" s="46">
        <v>8.5</v>
      </c>
      <c r="AA30" s="46">
        <v>8.5</v>
      </c>
      <c r="AB30" s="46">
        <v>8.5</v>
      </c>
      <c r="AC30" s="46">
        <v>8.5</v>
      </c>
      <c r="AD30" s="46">
        <v>8.5</v>
      </c>
      <c r="AE30" s="46">
        <v>8.5</v>
      </c>
      <c r="AF30" s="46">
        <v>8.5</v>
      </c>
      <c r="AG30" s="46">
        <v>8.5</v>
      </c>
      <c r="AH30" s="46">
        <v>8.5</v>
      </c>
      <c r="AI30" s="46">
        <v>8.5</v>
      </c>
      <c r="AJ30" s="46">
        <v>8.5</v>
      </c>
      <c r="AK30" s="46">
        <v>8.5</v>
      </c>
      <c r="AL30" s="46">
        <v>8.5</v>
      </c>
      <c r="AM30" s="46">
        <v>8.5</v>
      </c>
      <c r="AN30" s="46">
        <v>8.5</v>
      </c>
      <c r="AO30" s="46">
        <v>8.5</v>
      </c>
      <c r="AP30" s="46">
        <v>8.5</v>
      </c>
      <c r="AQ30" s="46">
        <v>8.5</v>
      </c>
      <c r="AR30" s="46">
        <v>8.5</v>
      </c>
      <c r="AS30" s="46">
        <v>8.5</v>
      </c>
      <c r="AT30" s="46">
        <v>8.5</v>
      </c>
      <c r="AU30" s="46">
        <v>8.5</v>
      </c>
      <c r="AV30" s="46">
        <v>8.5</v>
      </c>
      <c r="AW30" s="46">
        <v>8.5</v>
      </c>
      <c r="AX30" s="46">
        <v>8.5</v>
      </c>
      <c r="AY30" s="46">
        <v>8.5</v>
      </c>
      <c r="AZ30" s="46">
        <f t="shared" si="4"/>
        <v>272</v>
      </c>
      <c r="BA30" s="49">
        <f t="shared" si="5"/>
        <v>189.4</v>
      </c>
    </row>
    <row r="31">
      <c r="A31" s="47"/>
      <c r="B31" s="47" t="s">
        <v>382</v>
      </c>
      <c r="C31" s="47" t="s">
        <v>59</v>
      </c>
      <c r="D31" s="48">
        <f t="shared" si="1"/>
        <v>1.78657776</v>
      </c>
      <c r="E31" s="47" t="s">
        <v>264</v>
      </c>
      <c r="F31" s="47" t="s">
        <v>265</v>
      </c>
      <c r="G31" s="49">
        <v>732.0</v>
      </c>
      <c r="H31" s="47" t="s">
        <v>266</v>
      </c>
      <c r="I31" s="46"/>
      <c r="J31" s="46">
        <v>0.0024406799999999998</v>
      </c>
      <c r="K31" s="47" t="s">
        <v>274</v>
      </c>
      <c r="L31" s="45" t="s">
        <v>268</v>
      </c>
      <c r="M31" s="46"/>
      <c r="N31" s="46"/>
      <c r="O31" s="46"/>
      <c r="P31" s="47">
        <v>16.0</v>
      </c>
      <c r="Q31" s="46"/>
      <c r="R31" s="46"/>
      <c r="S31" s="46"/>
      <c r="T31" s="46">
        <f t="shared" si="2"/>
        <v>16</v>
      </c>
      <c r="U31" s="46">
        <v>16.0</v>
      </c>
      <c r="V31" s="46">
        <v>16.0</v>
      </c>
      <c r="W31" s="46">
        <v>16.0</v>
      </c>
      <c r="X31" s="46">
        <v>16.0</v>
      </c>
      <c r="Y31" s="46">
        <v>16.0</v>
      </c>
      <c r="Z31" s="46">
        <v>16.0</v>
      </c>
      <c r="AA31" s="46">
        <v>16.0</v>
      </c>
      <c r="AB31" s="46">
        <v>16.0</v>
      </c>
      <c r="AC31" s="46">
        <v>16.0</v>
      </c>
      <c r="AD31" s="46">
        <v>16.0</v>
      </c>
      <c r="AE31" s="46">
        <v>16.0</v>
      </c>
      <c r="AF31" s="46">
        <v>16.0</v>
      </c>
      <c r="AG31" s="46">
        <v>16.0</v>
      </c>
      <c r="AH31" s="46">
        <v>16.0</v>
      </c>
      <c r="AI31" s="46">
        <v>16.0</v>
      </c>
      <c r="AJ31" s="46">
        <v>16.0</v>
      </c>
      <c r="AK31" s="46">
        <v>16.0</v>
      </c>
      <c r="AL31" s="46">
        <v>16.0</v>
      </c>
      <c r="AM31" s="46">
        <v>16.0</v>
      </c>
      <c r="AN31" s="46">
        <v>16.0</v>
      </c>
      <c r="AO31" s="46">
        <v>16.0</v>
      </c>
      <c r="AP31" s="46">
        <v>16.0</v>
      </c>
      <c r="AQ31" s="46">
        <v>16.0</v>
      </c>
      <c r="AR31" s="46">
        <v>16.0</v>
      </c>
      <c r="AS31" s="46">
        <v>16.0</v>
      </c>
      <c r="AT31" s="46">
        <v>16.0</v>
      </c>
      <c r="AU31" s="46">
        <v>16.0</v>
      </c>
      <c r="AV31" s="46">
        <v>16.0</v>
      </c>
      <c r="AW31" s="46">
        <v>16.0</v>
      </c>
      <c r="AX31" s="46">
        <v>16.0</v>
      </c>
      <c r="AY31" s="46">
        <v>16.0</v>
      </c>
      <c r="AZ31" s="46">
        <f t="shared" si="4"/>
        <v>512</v>
      </c>
      <c r="BA31" s="49">
        <f t="shared" si="5"/>
        <v>220</v>
      </c>
    </row>
    <row r="32">
      <c r="A32" s="47"/>
      <c r="B32" s="47" t="s">
        <v>323</v>
      </c>
      <c r="C32" s="47" t="s">
        <v>59</v>
      </c>
      <c r="D32" s="48">
        <f t="shared" si="1"/>
        <v>1.01906904</v>
      </c>
      <c r="E32" s="47" t="s">
        <v>264</v>
      </c>
      <c r="F32" s="47" t="s">
        <v>265</v>
      </c>
      <c r="G32" s="49">
        <v>382.0</v>
      </c>
      <c r="H32" s="47" t="s">
        <v>266</v>
      </c>
      <c r="I32" s="46"/>
      <c r="J32" s="46">
        <v>0.0026677199999999997</v>
      </c>
      <c r="K32" s="47" t="s">
        <v>271</v>
      </c>
      <c r="L32" s="45" t="s">
        <v>268</v>
      </c>
      <c r="M32" s="46"/>
      <c r="N32" s="46"/>
      <c r="O32" s="46"/>
      <c r="P32" s="47">
        <v>5.0</v>
      </c>
      <c r="Q32" s="46"/>
      <c r="R32" s="46"/>
      <c r="S32" s="46"/>
      <c r="T32" s="46">
        <f t="shared" si="2"/>
        <v>5</v>
      </c>
      <c r="U32" s="46">
        <v>5.0</v>
      </c>
      <c r="V32" s="46">
        <v>5.0</v>
      </c>
      <c r="W32" s="46">
        <v>5.0</v>
      </c>
      <c r="X32" s="46">
        <v>5.0</v>
      </c>
      <c r="Y32" s="46">
        <v>5.0</v>
      </c>
      <c r="Z32" s="46">
        <v>5.0</v>
      </c>
      <c r="AA32" s="46">
        <v>5.0</v>
      </c>
      <c r="AB32" s="46">
        <v>5.0</v>
      </c>
      <c r="AC32" s="46">
        <v>5.0</v>
      </c>
      <c r="AD32" s="46">
        <v>5.0</v>
      </c>
      <c r="AE32" s="46">
        <v>5.0</v>
      </c>
      <c r="AF32" s="46">
        <v>5.0</v>
      </c>
      <c r="AG32" s="46">
        <v>5.0</v>
      </c>
      <c r="AH32" s="46">
        <v>5.0</v>
      </c>
      <c r="AI32" s="46">
        <v>5.0</v>
      </c>
      <c r="AJ32" s="46">
        <v>5.0</v>
      </c>
      <c r="AK32" s="46">
        <v>5.0</v>
      </c>
      <c r="AL32" s="46">
        <v>5.0</v>
      </c>
      <c r="AM32" s="46">
        <v>5.0</v>
      </c>
      <c r="AN32" s="46">
        <v>5.0</v>
      </c>
      <c r="AO32" s="46">
        <v>5.0</v>
      </c>
      <c r="AP32" s="46">
        <v>5.0</v>
      </c>
      <c r="AQ32" s="46">
        <v>5.0</v>
      </c>
      <c r="AR32" s="46">
        <v>5.0</v>
      </c>
      <c r="AS32" s="46">
        <v>5.0</v>
      </c>
      <c r="AT32" s="46">
        <v>5.0</v>
      </c>
      <c r="AU32" s="46">
        <v>5.0</v>
      </c>
      <c r="AV32" s="46">
        <v>5.0</v>
      </c>
      <c r="AW32" s="46">
        <v>5.0</v>
      </c>
      <c r="AX32" s="46">
        <v>5.0</v>
      </c>
      <c r="AY32" s="46">
        <v>5.0</v>
      </c>
      <c r="AZ32" s="46">
        <f t="shared" si="4"/>
        <v>160</v>
      </c>
      <c r="BA32" s="49">
        <f t="shared" si="5"/>
        <v>222</v>
      </c>
    </row>
    <row r="33">
      <c r="A33" s="47"/>
      <c r="B33" s="47" t="s">
        <v>366</v>
      </c>
      <c r="C33" s="47" t="s">
        <v>59</v>
      </c>
      <c r="D33" s="48">
        <f t="shared" si="1"/>
        <v>1.324312968</v>
      </c>
      <c r="E33" s="47" t="s">
        <v>264</v>
      </c>
      <c r="F33" s="47" t="s">
        <v>265</v>
      </c>
      <c r="G33" s="49">
        <v>542.6</v>
      </c>
      <c r="H33" s="47" t="s">
        <v>266</v>
      </c>
      <c r="I33" s="46"/>
      <c r="J33" s="46">
        <v>0.0024406799999999998</v>
      </c>
      <c r="K33" s="47" t="s">
        <v>274</v>
      </c>
      <c r="L33" s="45" t="s">
        <v>268</v>
      </c>
      <c r="M33" s="46"/>
      <c r="N33" s="46"/>
      <c r="O33" s="46"/>
      <c r="P33" s="47">
        <v>10.0</v>
      </c>
      <c r="Q33" s="46"/>
      <c r="R33" s="46"/>
      <c r="S33" s="46"/>
      <c r="T33" s="46">
        <f t="shared" si="2"/>
        <v>10</v>
      </c>
      <c r="U33" s="46">
        <v>10.0</v>
      </c>
      <c r="V33" s="46">
        <v>10.0</v>
      </c>
      <c r="W33" s="46">
        <v>10.0</v>
      </c>
      <c r="X33" s="46">
        <v>10.0</v>
      </c>
      <c r="Y33" s="46">
        <v>10.0</v>
      </c>
      <c r="Z33" s="46">
        <v>10.0</v>
      </c>
      <c r="AA33" s="46">
        <v>10.0</v>
      </c>
      <c r="AB33" s="46">
        <v>10.0</v>
      </c>
      <c r="AC33" s="46">
        <v>10.0</v>
      </c>
      <c r="AD33" s="46">
        <v>10.0</v>
      </c>
      <c r="AE33" s="46">
        <v>10.0</v>
      </c>
      <c r="AF33" s="46">
        <v>10.0</v>
      </c>
      <c r="AG33" s="46">
        <v>10.0</v>
      </c>
      <c r="AH33" s="46">
        <v>10.0</v>
      </c>
      <c r="AI33" s="46">
        <v>10.0</v>
      </c>
      <c r="AJ33" s="46">
        <v>10.0</v>
      </c>
      <c r="AK33" s="46">
        <v>10.0</v>
      </c>
      <c r="AL33" s="46">
        <v>10.0</v>
      </c>
      <c r="AM33" s="46">
        <v>10.0</v>
      </c>
      <c r="AN33" s="46">
        <v>10.0</v>
      </c>
      <c r="AO33" s="46">
        <v>10.0</v>
      </c>
      <c r="AP33" s="46">
        <v>10.0</v>
      </c>
      <c r="AQ33" s="46">
        <v>10.0</v>
      </c>
      <c r="AR33" s="46">
        <v>10.0</v>
      </c>
      <c r="AS33" s="46">
        <v>10.0</v>
      </c>
      <c r="AT33" s="46">
        <v>10.0</v>
      </c>
      <c r="AU33" s="46">
        <v>10.0</v>
      </c>
      <c r="AV33" s="46">
        <v>10.0</v>
      </c>
      <c r="AW33" s="46">
        <v>10.0</v>
      </c>
      <c r="AX33" s="46">
        <v>10.0</v>
      </c>
      <c r="AY33" s="46">
        <v>10.0</v>
      </c>
      <c r="AZ33" s="46">
        <f t="shared" si="4"/>
        <v>320</v>
      </c>
      <c r="BA33" s="49">
        <f t="shared" si="5"/>
        <v>222.6</v>
      </c>
    </row>
    <row r="34">
      <c r="A34" s="41"/>
      <c r="B34" s="41" t="s">
        <v>375</v>
      </c>
      <c r="C34" s="41" t="s">
        <v>59</v>
      </c>
      <c r="D34" s="42">
        <f t="shared" si="1"/>
        <v>1.65844206</v>
      </c>
      <c r="E34" s="41" t="s">
        <v>264</v>
      </c>
      <c r="F34" s="41" t="s">
        <v>265</v>
      </c>
      <c r="G34" s="61">
        <v>679.5</v>
      </c>
      <c r="H34" s="41" t="s">
        <v>266</v>
      </c>
      <c r="I34" s="44"/>
      <c r="J34" s="44">
        <v>0.0024406799999999998</v>
      </c>
      <c r="K34" s="41" t="s">
        <v>274</v>
      </c>
      <c r="L34" s="45" t="s">
        <v>268</v>
      </c>
      <c r="M34" s="44"/>
      <c r="N34" s="44"/>
      <c r="O34" s="44"/>
      <c r="P34" s="41">
        <v>14.0</v>
      </c>
      <c r="Q34" s="44"/>
      <c r="R34" s="44"/>
      <c r="S34" s="46"/>
      <c r="T34" s="46">
        <f t="shared" si="2"/>
        <v>14</v>
      </c>
      <c r="U34" s="46">
        <v>14.0</v>
      </c>
      <c r="V34" s="46">
        <v>14.0</v>
      </c>
      <c r="W34" s="46">
        <v>14.0</v>
      </c>
      <c r="X34" s="46">
        <v>14.0</v>
      </c>
      <c r="Y34" s="46">
        <v>14.0</v>
      </c>
      <c r="Z34" s="46">
        <v>14.0</v>
      </c>
      <c r="AA34" s="46">
        <v>14.0</v>
      </c>
      <c r="AB34" s="46">
        <v>14.0</v>
      </c>
      <c r="AC34" s="46">
        <v>14.0</v>
      </c>
      <c r="AD34" s="46">
        <v>14.0</v>
      </c>
      <c r="AE34" s="46">
        <v>14.0</v>
      </c>
      <c r="AF34" s="46">
        <v>14.0</v>
      </c>
      <c r="AG34" s="46">
        <v>14.0</v>
      </c>
      <c r="AH34" s="46">
        <v>14.0</v>
      </c>
      <c r="AI34" s="46">
        <v>14.0</v>
      </c>
      <c r="AJ34" s="46">
        <v>14.0</v>
      </c>
      <c r="AK34" s="46">
        <v>14.0</v>
      </c>
      <c r="AL34" s="46">
        <v>14.0</v>
      </c>
      <c r="AM34" s="46">
        <v>14.0</v>
      </c>
      <c r="AN34" s="46">
        <v>14.0</v>
      </c>
      <c r="AO34" s="46">
        <v>14.0</v>
      </c>
      <c r="AP34" s="46">
        <v>14.0</v>
      </c>
      <c r="AQ34" s="46">
        <v>14.0</v>
      </c>
      <c r="AR34" s="46">
        <v>14.0</v>
      </c>
      <c r="AS34" s="46">
        <v>14.0</v>
      </c>
      <c r="AT34" s="46">
        <v>14.0</v>
      </c>
      <c r="AU34" s="46">
        <v>14.0</v>
      </c>
      <c r="AV34" s="46">
        <v>14.0</v>
      </c>
      <c r="AW34" s="46">
        <v>14.0</v>
      </c>
      <c r="AX34" s="46">
        <v>14.0</v>
      </c>
      <c r="AY34" s="46">
        <v>14.0</v>
      </c>
      <c r="AZ34" s="46">
        <f t="shared" si="4"/>
        <v>448</v>
      </c>
      <c r="BA34" s="49">
        <f t="shared" si="5"/>
        <v>231.5</v>
      </c>
    </row>
    <row r="35">
      <c r="A35" s="47"/>
      <c r="B35" s="47" t="s">
        <v>446</v>
      </c>
      <c r="C35" s="47" t="s">
        <v>71</v>
      </c>
      <c r="D35" s="48">
        <f t="shared" si="1"/>
        <v>1.36922148</v>
      </c>
      <c r="E35" s="47" t="s">
        <v>264</v>
      </c>
      <c r="F35" s="47" t="s">
        <v>265</v>
      </c>
      <c r="G35" s="49">
        <v>561.0</v>
      </c>
      <c r="H35" s="47" t="s">
        <v>266</v>
      </c>
      <c r="I35" s="46"/>
      <c r="J35" s="46">
        <v>0.0024406799999999998</v>
      </c>
      <c r="K35" s="47" t="s">
        <v>274</v>
      </c>
      <c r="L35" s="45" t="s">
        <v>268</v>
      </c>
      <c r="M35" s="46"/>
      <c r="N35" s="46"/>
      <c r="O35" s="46"/>
      <c r="P35" s="47">
        <v>10.0</v>
      </c>
      <c r="Q35" s="46"/>
      <c r="R35" s="46"/>
      <c r="S35" s="46"/>
      <c r="T35" s="46">
        <f t="shared" si="2"/>
        <v>10</v>
      </c>
      <c r="U35" s="46">
        <v>10.0</v>
      </c>
      <c r="V35" s="46">
        <v>10.0</v>
      </c>
      <c r="W35" s="46">
        <v>10.0</v>
      </c>
      <c r="X35" s="46">
        <v>10.0</v>
      </c>
      <c r="Y35" s="46">
        <v>10.0</v>
      </c>
      <c r="Z35" s="46">
        <v>10.0</v>
      </c>
      <c r="AA35" s="46">
        <v>10.0</v>
      </c>
      <c r="AB35" s="46">
        <v>10.0</v>
      </c>
      <c r="AC35" s="46">
        <v>10.0</v>
      </c>
      <c r="AD35" s="46">
        <v>10.0</v>
      </c>
      <c r="AE35" s="46">
        <v>10.0</v>
      </c>
      <c r="AF35" s="46">
        <v>10.0</v>
      </c>
      <c r="AG35" s="46">
        <v>10.0</v>
      </c>
      <c r="AH35" s="46">
        <v>10.0</v>
      </c>
      <c r="AI35" s="46">
        <v>10.0</v>
      </c>
      <c r="AJ35" s="46">
        <v>10.0</v>
      </c>
      <c r="AK35" s="46">
        <v>10.0</v>
      </c>
      <c r="AL35" s="46">
        <v>10.0</v>
      </c>
      <c r="AM35" s="46">
        <v>10.0</v>
      </c>
      <c r="AN35" s="46">
        <v>10.0</v>
      </c>
      <c r="AO35" s="46">
        <v>10.0</v>
      </c>
      <c r="AP35" s="46">
        <v>10.0</v>
      </c>
      <c r="AQ35" s="46">
        <v>10.0</v>
      </c>
      <c r="AR35" s="46">
        <v>10.0</v>
      </c>
      <c r="AS35" s="46">
        <v>10.0</v>
      </c>
      <c r="AT35" s="46">
        <v>10.0</v>
      </c>
      <c r="AU35" s="46">
        <v>10.0</v>
      </c>
      <c r="AV35" s="46">
        <v>10.0</v>
      </c>
      <c r="AW35" s="46">
        <v>10.0</v>
      </c>
      <c r="AX35" s="46">
        <v>10.0</v>
      </c>
      <c r="AY35" s="46">
        <v>10.0</v>
      </c>
      <c r="AZ35" s="46">
        <f t="shared" si="4"/>
        <v>320</v>
      </c>
      <c r="BA35" s="49">
        <f t="shared" si="5"/>
        <v>241</v>
      </c>
    </row>
    <row r="36">
      <c r="A36" s="47"/>
      <c r="B36" s="47" t="s">
        <v>464</v>
      </c>
      <c r="C36" s="47" t="s">
        <v>88</v>
      </c>
      <c r="D36" s="48">
        <f t="shared" si="1"/>
        <v>1.53294876</v>
      </c>
      <c r="E36" s="47" t="s">
        <v>264</v>
      </c>
      <c r="F36" s="47" t="s">
        <v>265</v>
      </c>
      <c r="G36" s="49">
        <v>844.0</v>
      </c>
      <c r="H36" s="47" t="s">
        <v>270</v>
      </c>
      <c r="I36" s="46"/>
      <c r="J36" s="46">
        <v>0.0018162899999999997</v>
      </c>
      <c r="K36" s="47" t="s">
        <v>267</v>
      </c>
      <c r="L36" s="45" t="s">
        <v>268</v>
      </c>
      <c r="M36" s="46"/>
      <c r="N36" s="46"/>
      <c r="O36" s="46"/>
      <c r="P36" s="47">
        <v>18.7</v>
      </c>
      <c r="Q36" s="46"/>
      <c r="R36" s="46"/>
      <c r="S36" s="46"/>
      <c r="T36" s="46">
        <f t="shared" si="2"/>
        <v>18.7</v>
      </c>
      <c r="U36" s="46">
        <v>18.7</v>
      </c>
      <c r="V36" s="46">
        <v>18.7</v>
      </c>
      <c r="W36" s="46">
        <v>18.7</v>
      </c>
      <c r="X36" s="46">
        <v>18.7</v>
      </c>
      <c r="Y36" s="46">
        <v>18.7</v>
      </c>
      <c r="Z36" s="46">
        <v>18.7</v>
      </c>
      <c r="AA36" s="46">
        <v>18.7</v>
      </c>
      <c r="AB36" s="46">
        <v>18.7</v>
      </c>
      <c r="AC36" s="46">
        <v>18.7</v>
      </c>
      <c r="AD36" s="46">
        <v>18.7</v>
      </c>
      <c r="AE36" s="46">
        <v>18.7</v>
      </c>
      <c r="AF36" s="46">
        <v>18.7</v>
      </c>
      <c r="AG36" s="46">
        <v>18.7</v>
      </c>
      <c r="AH36" s="46">
        <v>18.7</v>
      </c>
      <c r="AI36" s="46">
        <v>18.7</v>
      </c>
      <c r="AJ36" s="46">
        <v>18.7</v>
      </c>
      <c r="AK36" s="46">
        <v>18.7</v>
      </c>
      <c r="AL36" s="46">
        <v>18.7</v>
      </c>
      <c r="AM36" s="46">
        <v>18.7</v>
      </c>
      <c r="AN36" s="46">
        <v>18.7</v>
      </c>
      <c r="AO36" s="46">
        <v>18.7</v>
      </c>
      <c r="AP36" s="46">
        <v>18.7</v>
      </c>
      <c r="AQ36" s="46">
        <v>18.7</v>
      </c>
      <c r="AR36" s="46">
        <v>18.7</v>
      </c>
      <c r="AS36" s="46">
        <v>18.7</v>
      </c>
      <c r="AT36" s="46">
        <v>18.7</v>
      </c>
      <c r="AU36" s="46">
        <v>18.7</v>
      </c>
      <c r="AV36" s="46">
        <v>18.7</v>
      </c>
      <c r="AW36" s="46">
        <v>18.7</v>
      </c>
      <c r="AX36" s="46">
        <v>18.7</v>
      </c>
      <c r="AY36" s="46">
        <v>18.7</v>
      </c>
      <c r="AZ36" s="46">
        <f t="shared" si="4"/>
        <v>598.4</v>
      </c>
      <c r="BA36" s="49">
        <f t="shared" si="5"/>
        <v>245.6</v>
      </c>
    </row>
    <row r="37">
      <c r="A37" s="47"/>
      <c r="B37" s="47" t="s">
        <v>367</v>
      </c>
      <c r="C37" s="47" t="s">
        <v>59</v>
      </c>
      <c r="D37" s="48">
        <f t="shared" si="1"/>
        <v>1.52054364</v>
      </c>
      <c r="E37" s="47" t="s">
        <v>264</v>
      </c>
      <c r="F37" s="47" t="s">
        <v>265</v>
      </c>
      <c r="G37" s="49">
        <v>623.0</v>
      </c>
      <c r="H37" s="47" t="s">
        <v>266</v>
      </c>
      <c r="I37" s="46"/>
      <c r="J37" s="46">
        <v>0.0024406799999999998</v>
      </c>
      <c r="K37" s="47" t="s">
        <v>274</v>
      </c>
      <c r="L37" s="45" t="s">
        <v>268</v>
      </c>
      <c r="M37" s="46"/>
      <c r="N37" s="46"/>
      <c r="O37" s="46"/>
      <c r="P37" s="47">
        <v>11.4</v>
      </c>
      <c r="Q37" s="46"/>
      <c r="R37" s="46"/>
      <c r="S37" s="46"/>
      <c r="T37" s="46">
        <f t="shared" si="2"/>
        <v>11.4</v>
      </c>
      <c r="U37" s="46">
        <v>11.4</v>
      </c>
      <c r="V37" s="46">
        <v>11.4</v>
      </c>
      <c r="W37" s="46">
        <v>11.4</v>
      </c>
      <c r="X37" s="46">
        <v>11.4</v>
      </c>
      <c r="Y37" s="46">
        <v>11.4</v>
      </c>
      <c r="Z37" s="46">
        <v>11.4</v>
      </c>
      <c r="AA37" s="46">
        <v>11.4</v>
      </c>
      <c r="AB37" s="46">
        <v>11.4</v>
      </c>
      <c r="AC37" s="46">
        <v>11.4</v>
      </c>
      <c r="AD37" s="46">
        <v>11.4</v>
      </c>
      <c r="AE37" s="46">
        <v>11.4</v>
      </c>
      <c r="AF37" s="46">
        <v>11.4</v>
      </c>
      <c r="AG37" s="46">
        <v>11.4</v>
      </c>
      <c r="AH37" s="46">
        <v>11.4</v>
      </c>
      <c r="AI37" s="46">
        <v>11.4</v>
      </c>
      <c r="AJ37" s="46">
        <v>11.4</v>
      </c>
      <c r="AK37" s="46">
        <v>11.4</v>
      </c>
      <c r="AL37" s="46">
        <v>11.4</v>
      </c>
      <c r="AM37" s="46">
        <v>11.4</v>
      </c>
      <c r="AN37" s="46">
        <v>11.4</v>
      </c>
      <c r="AO37" s="46">
        <v>11.4</v>
      </c>
      <c r="AP37" s="46">
        <v>11.4</v>
      </c>
      <c r="AQ37" s="46">
        <v>11.4</v>
      </c>
      <c r="AR37" s="46">
        <v>11.4</v>
      </c>
      <c r="AS37" s="46">
        <v>11.4</v>
      </c>
      <c r="AT37" s="46">
        <v>11.4</v>
      </c>
      <c r="AU37" s="46">
        <v>11.4</v>
      </c>
      <c r="AV37" s="46">
        <v>11.4</v>
      </c>
      <c r="AW37" s="46">
        <v>11.4</v>
      </c>
      <c r="AX37" s="46">
        <v>11.4</v>
      </c>
      <c r="AY37" s="46">
        <v>11.4</v>
      </c>
      <c r="AZ37" s="46">
        <f t="shared" si="4"/>
        <v>364.8</v>
      </c>
      <c r="BA37" s="49">
        <f t="shared" si="5"/>
        <v>258.2</v>
      </c>
    </row>
    <row r="38">
      <c r="A38" s="47"/>
      <c r="B38" s="47" t="s">
        <v>380</v>
      </c>
      <c r="C38" s="47" t="s">
        <v>59</v>
      </c>
      <c r="D38" s="48">
        <f t="shared" si="1"/>
        <v>1.820015076</v>
      </c>
      <c r="E38" s="47" t="s">
        <v>264</v>
      </c>
      <c r="F38" s="47" t="s">
        <v>265</v>
      </c>
      <c r="G38" s="49">
        <v>745.7</v>
      </c>
      <c r="H38" s="47" t="s">
        <v>266</v>
      </c>
      <c r="I38" s="46"/>
      <c r="J38" s="46">
        <v>0.0024406799999999998</v>
      </c>
      <c r="K38" s="47" t="s">
        <v>274</v>
      </c>
      <c r="L38" s="45" t="s">
        <v>268</v>
      </c>
      <c r="M38" s="46"/>
      <c r="N38" s="46"/>
      <c r="O38" s="46"/>
      <c r="P38" s="47">
        <v>15.0</v>
      </c>
      <c r="Q38" s="46"/>
      <c r="R38" s="46"/>
      <c r="S38" s="46"/>
      <c r="T38" s="46">
        <f t="shared" si="2"/>
        <v>15</v>
      </c>
      <c r="U38" s="46">
        <v>15.0</v>
      </c>
      <c r="V38" s="46">
        <v>15.0</v>
      </c>
      <c r="W38" s="46">
        <v>15.0</v>
      </c>
      <c r="X38" s="46">
        <v>15.0</v>
      </c>
      <c r="Y38" s="46">
        <v>15.0</v>
      </c>
      <c r="Z38" s="46">
        <v>15.0</v>
      </c>
      <c r="AA38" s="46">
        <v>15.0</v>
      </c>
      <c r="AB38" s="46">
        <v>15.0</v>
      </c>
      <c r="AC38" s="46">
        <v>15.0</v>
      </c>
      <c r="AD38" s="46">
        <v>15.0</v>
      </c>
      <c r="AE38" s="46">
        <v>15.0</v>
      </c>
      <c r="AF38" s="46">
        <v>15.0</v>
      </c>
      <c r="AG38" s="46">
        <v>15.0</v>
      </c>
      <c r="AH38" s="46">
        <v>15.0</v>
      </c>
      <c r="AI38" s="46">
        <v>15.0</v>
      </c>
      <c r="AJ38" s="46">
        <v>15.0</v>
      </c>
      <c r="AK38" s="46">
        <v>15.0</v>
      </c>
      <c r="AL38" s="46">
        <v>15.0</v>
      </c>
      <c r="AM38" s="46">
        <v>15.0</v>
      </c>
      <c r="AN38" s="46">
        <v>15.0</v>
      </c>
      <c r="AO38" s="46">
        <v>15.0</v>
      </c>
      <c r="AP38" s="46">
        <v>15.0</v>
      </c>
      <c r="AQ38" s="46">
        <v>15.0</v>
      </c>
      <c r="AR38" s="46">
        <v>15.0</v>
      </c>
      <c r="AS38" s="46">
        <v>15.0</v>
      </c>
      <c r="AT38" s="46">
        <v>15.0</v>
      </c>
      <c r="AU38" s="46">
        <v>15.0</v>
      </c>
      <c r="AV38" s="46">
        <v>15.0</v>
      </c>
      <c r="AW38" s="46">
        <v>15.0</v>
      </c>
      <c r="AX38" s="46">
        <v>15.0</v>
      </c>
      <c r="AY38" s="46">
        <v>15.0</v>
      </c>
      <c r="AZ38" s="46">
        <f t="shared" si="4"/>
        <v>480</v>
      </c>
      <c r="BA38" s="49">
        <f t="shared" si="5"/>
        <v>265.7</v>
      </c>
    </row>
    <row r="39">
      <c r="A39" s="47"/>
      <c r="B39" s="47" t="s">
        <v>364</v>
      </c>
      <c r="C39" s="47" t="s">
        <v>59</v>
      </c>
      <c r="D39" s="48">
        <f t="shared" si="1"/>
        <v>1.56861936</v>
      </c>
      <c r="E39" s="47" t="s">
        <v>264</v>
      </c>
      <c r="F39" s="47" t="s">
        <v>265</v>
      </c>
      <c r="G39" s="49">
        <v>588.0</v>
      </c>
      <c r="H39" s="47" t="s">
        <v>266</v>
      </c>
      <c r="I39" s="46"/>
      <c r="J39" s="46">
        <v>0.0026677199999999997</v>
      </c>
      <c r="K39" s="47" t="s">
        <v>271</v>
      </c>
      <c r="L39" s="45" t="s">
        <v>268</v>
      </c>
      <c r="M39" s="46"/>
      <c r="N39" s="46"/>
      <c r="O39" s="46"/>
      <c r="P39" s="47">
        <v>10.0</v>
      </c>
      <c r="Q39" s="46"/>
      <c r="R39" s="46"/>
      <c r="S39" s="46"/>
      <c r="T39" s="46">
        <f t="shared" si="2"/>
        <v>10</v>
      </c>
      <c r="U39" s="46">
        <v>10.0</v>
      </c>
      <c r="V39" s="46">
        <v>10.0</v>
      </c>
      <c r="W39" s="46">
        <v>10.0</v>
      </c>
      <c r="X39" s="46">
        <v>10.0</v>
      </c>
      <c r="Y39" s="46">
        <v>10.0</v>
      </c>
      <c r="Z39" s="46">
        <v>10.0</v>
      </c>
      <c r="AA39" s="46">
        <v>10.0</v>
      </c>
      <c r="AB39" s="46">
        <v>10.0</v>
      </c>
      <c r="AC39" s="46">
        <v>10.0</v>
      </c>
      <c r="AD39" s="46">
        <v>10.0</v>
      </c>
      <c r="AE39" s="46">
        <v>10.0</v>
      </c>
      <c r="AF39" s="46">
        <v>10.0</v>
      </c>
      <c r="AG39" s="46">
        <v>10.0</v>
      </c>
      <c r="AH39" s="46">
        <v>10.0</v>
      </c>
      <c r="AI39" s="46">
        <v>10.0</v>
      </c>
      <c r="AJ39" s="46">
        <v>10.0</v>
      </c>
      <c r="AK39" s="46">
        <v>10.0</v>
      </c>
      <c r="AL39" s="46">
        <v>10.0</v>
      </c>
      <c r="AM39" s="46">
        <v>10.0</v>
      </c>
      <c r="AN39" s="46">
        <v>10.0</v>
      </c>
      <c r="AO39" s="46">
        <v>10.0</v>
      </c>
      <c r="AP39" s="46">
        <v>10.0</v>
      </c>
      <c r="AQ39" s="46">
        <v>10.0</v>
      </c>
      <c r="AR39" s="46">
        <v>10.0</v>
      </c>
      <c r="AS39" s="46">
        <v>10.0</v>
      </c>
      <c r="AT39" s="46">
        <v>10.0</v>
      </c>
      <c r="AU39" s="46">
        <v>10.0</v>
      </c>
      <c r="AV39" s="46">
        <v>10.0</v>
      </c>
      <c r="AW39" s="46">
        <v>10.0</v>
      </c>
      <c r="AX39" s="46">
        <v>10.0</v>
      </c>
      <c r="AY39" s="46">
        <v>10.0</v>
      </c>
      <c r="AZ39" s="46">
        <f t="shared" si="4"/>
        <v>320</v>
      </c>
      <c r="BA39" s="49">
        <f t="shared" si="5"/>
        <v>268</v>
      </c>
    </row>
    <row r="40">
      <c r="A40" s="41"/>
      <c r="B40" s="41" t="s">
        <v>282</v>
      </c>
      <c r="C40" s="41" t="s">
        <v>30</v>
      </c>
      <c r="D40" s="42">
        <f t="shared" si="1"/>
        <v>2.18219496</v>
      </c>
      <c r="E40" s="41" t="s">
        <v>264</v>
      </c>
      <c r="F40" s="41" t="s">
        <v>265</v>
      </c>
      <c r="G40" s="43">
        <v>818.0</v>
      </c>
      <c r="H40" s="41" t="s">
        <v>266</v>
      </c>
      <c r="I40" s="44"/>
      <c r="J40" s="44">
        <v>0.0026677199999999997</v>
      </c>
      <c r="K40" s="41" t="s">
        <v>271</v>
      </c>
      <c r="L40" s="45" t="s">
        <v>268</v>
      </c>
      <c r="M40" s="44"/>
      <c r="N40" s="44"/>
      <c r="O40" s="44"/>
      <c r="P40" s="41">
        <v>17.1</v>
      </c>
      <c r="Q40" s="44"/>
      <c r="R40" s="44"/>
      <c r="S40" s="46"/>
      <c r="T40" s="46">
        <f t="shared" si="2"/>
        <v>17.1</v>
      </c>
      <c r="U40" s="46">
        <v>17.1</v>
      </c>
      <c r="V40" s="46">
        <v>17.1</v>
      </c>
      <c r="W40" s="46">
        <v>17.1</v>
      </c>
      <c r="X40" s="46">
        <v>17.1</v>
      </c>
      <c r="Y40" s="46">
        <v>17.1</v>
      </c>
      <c r="Z40" s="46">
        <v>17.1</v>
      </c>
      <c r="AA40" s="46">
        <v>17.1</v>
      </c>
      <c r="AB40" s="46">
        <v>17.1</v>
      </c>
      <c r="AC40" s="46">
        <v>17.1</v>
      </c>
      <c r="AD40" s="46">
        <v>17.1</v>
      </c>
      <c r="AE40" s="46">
        <v>17.1</v>
      </c>
      <c r="AF40" s="46">
        <v>17.1</v>
      </c>
      <c r="AG40" s="46">
        <v>17.1</v>
      </c>
      <c r="AH40" s="46">
        <v>17.1</v>
      </c>
      <c r="AI40" s="46">
        <v>17.1</v>
      </c>
      <c r="AJ40" s="46">
        <v>17.1</v>
      </c>
      <c r="AK40" s="46">
        <v>17.1</v>
      </c>
      <c r="AL40" s="46">
        <v>17.1</v>
      </c>
      <c r="AM40" s="46">
        <v>17.1</v>
      </c>
      <c r="AN40" s="46">
        <v>17.1</v>
      </c>
      <c r="AO40" s="46">
        <v>17.1</v>
      </c>
      <c r="AP40" s="46">
        <v>17.1</v>
      </c>
      <c r="AQ40" s="46">
        <v>17.1</v>
      </c>
      <c r="AR40" s="46">
        <v>17.1</v>
      </c>
      <c r="AS40" s="46">
        <v>17.1</v>
      </c>
      <c r="AT40" s="46">
        <v>17.1</v>
      </c>
      <c r="AU40" s="46">
        <v>17.1</v>
      </c>
      <c r="AV40" s="46">
        <v>17.1</v>
      </c>
      <c r="AW40" s="46">
        <v>17.1</v>
      </c>
      <c r="AX40" s="46">
        <v>17.1</v>
      </c>
      <c r="AY40" s="46">
        <v>17.1</v>
      </c>
      <c r="AZ40" s="46">
        <f t="shared" si="4"/>
        <v>547.2</v>
      </c>
      <c r="BA40" s="49">
        <f t="shared" si="5"/>
        <v>270.8</v>
      </c>
    </row>
    <row r="41">
      <c r="A41" s="47"/>
      <c r="B41" s="47" t="s">
        <v>370</v>
      </c>
      <c r="C41" s="47" t="s">
        <v>59</v>
      </c>
      <c r="D41" s="48">
        <f t="shared" si="1"/>
        <v>1.19330253</v>
      </c>
      <c r="E41" s="47" t="s">
        <v>264</v>
      </c>
      <c r="F41" s="47" t="s">
        <v>265</v>
      </c>
      <c r="G41" s="49">
        <v>657.0</v>
      </c>
      <c r="H41" s="47" t="s">
        <v>266</v>
      </c>
      <c r="I41" s="46"/>
      <c r="J41" s="46">
        <v>0.0018162899999999997</v>
      </c>
      <c r="K41" s="47" t="s">
        <v>267</v>
      </c>
      <c r="L41" s="46" t="s">
        <v>371</v>
      </c>
      <c r="M41" s="46"/>
      <c r="N41" s="46"/>
      <c r="O41" s="46"/>
      <c r="P41" s="47">
        <v>12.0</v>
      </c>
      <c r="Q41" s="46"/>
      <c r="R41" s="46"/>
      <c r="S41" s="46"/>
      <c r="T41" s="46">
        <f t="shared" si="2"/>
        <v>12</v>
      </c>
      <c r="U41" s="46">
        <v>12.0</v>
      </c>
      <c r="V41" s="46">
        <v>12.0</v>
      </c>
      <c r="W41" s="46">
        <v>12.0</v>
      </c>
      <c r="X41" s="46">
        <v>12.0</v>
      </c>
      <c r="Y41" s="46">
        <v>12.0</v>
      </c>
      <c r="Z41" s="46">
        <v>12.0</v>
      </c>
      <c r="AA41" s="46">
        <v>12.0</v>
      </c>
      <c r="AB41" s="46">
        <v>12.0</v>
      </c>
      <c r="AC41" s="46">
        <v>12.0</v>
      </c>
      <c r="AD41" s="46">
        <v>12.0</v>
      </c>
      <c r="AE41" s="46">
        <v>12.0</v>
      </c>
      <c r="AF41" s="46">
        <v>12.0</v>
      </c>
      <c r="AG41" s="46">
        <v>12.0</v>
      </c>
      <c r="AH41" s="46">
        <v>12.0</v>
      </c>
      <c r="AI41" s="46">
        <v>12.0</v>
      </c>
      <c r="AJ41" s="46">
        <v>12.0</v>
      </c>
      <c r="AK41" s="46">
        <v>12.0</v>
      </c>
      <c r="AL41" s="46">
        <v>12.0</v>
      </c>
      <c r="AM41" s="46">
        <v>12.0</v>
      </c>
      <c r="AN41" s="46">
        <v>12.0</v>
      </c>
      <c r="AO41" s="46">
        <v>12.0</v>
      </c>
      <c r="AP41" s="46">
        <v>12.0</v>
      </c>
      <c r="AQ41" s="46">
        <v>12.0</v>
      </c>
      <c r="AR41" s="46">
        <v>12.0</v>
      </c>
      <c r="AS41" s="46">
        <v>12.0</v>
      </c>
      <c r="AT41" s="46">
        <v>12.0</v>
      </c>
      <c r="AU41" s="46">
        <v>12.0</v>
      </c>
      <c r="AV41" s="46">
        <v>12.0</v>
      </c>
      <c r="AW41" s="46">
        <v>12.0</v>
      </c>
      <c r="AX41" s="46">
        <v>12.0</v>
      </c>
      <c r="AY41" s="46">
        <v>12.0</v>
      </c>
      <c r="AZ41" s="46">
        <f t="shared" si="4"/>
        <v>384</v>
      </c>
      <c r="BA41" s="49">
        <f t="shared" si="5"/>
        <v>273</v>
      </c>
    </row>
    <row r="42">
      <c r="A42" s="47"/>
      <c r="B42" s="47" t="s">
        <v>386</v>
      </c>
      <c r="C42" s="47" t="s">
        <v>59</v>
      </c>
      <c r="D42" s="48">
        <f t="shared" si="1"/>
        <v>2.077994952</v>
      </c>
      <c r="E42" s="47" t="s">
        <v>264</v>
      </c>
      <c r="F42" s="47" t="s">
        <v>265</v>
      </c>
      <c r="G42" s="49">
        <v>851.4</v>
      </c>
      <c r="H42" s="47" t="s">
        <v>266</v>
      </c>
      <c r="I42" s="46"/>
      <c r="J42" s="46">
        <v>0.0024406799999999998</v>
      </c>
      <c r="K42" s="47" t="s">
        <v>274</v>
      </c>
      <c r="L42" s="47" t="s">
        <v>268</v>
      </c>
      <c r="M42" s="46"/>
      <c r="N42" s="46"/>
      <c r="O42" s="46"/>
      <c r="P42" s="47">
        <v>18.0</v>
      </c>
      <c r="Q42" s="46"/>
      <c r="R42" s="46"/>
      <c r="S42" s="46"/>
      <c r="T42" s="46">
        <f t="shared" si="2"/>
        <v>18</v>
      </c>
      <c r="U42" s="46">
        <v>18.0</v>
      </c>
      <c r="V42" s="46">
        <v>18.0</v>
      </c>
      <c r="W42" s="46">
        <v>18.0</v>
      </c>
      <c r="X42" s="46">
        <v>18.0</v>
      </c>
      <c r="Y42" s="46">
        <v>18.0</v>
      </c>
      <c r="Z42" s="46">
        <v>18.0</v>
      </c>
      <c r="AA42" s="46">
        <v>18.0</v>
      </c>
      <c r="AB42" s="46">
        <v>18.0</v>
      </c>
      <c r="AC42" s="46">
        <v>18.0</v>
      </c>
      <c r="AD42" s="46">
        <v>18.0</v>
      </c>
      <c r="AE42" s="46">
        <v>18.0</v>
      </c>
      <c r="AF42" s="46">
        <v>18.0</v>
      </c>
      <c r="AG42" s="46">
        <v>18.0</v>
      </c>
      <c r="AH42" s="46">
        <v>18.0</v>
      </c>
      <c r="AI42" s="46">
        <v>18.0</v>
      </c>
      <c r="AJ42" s="46">
        <v>18.0</v>
      </c>
      <c r="AK42" s="46">
        <v>18.0</v>
      </c>
      <c r="AL42" s="46">
        <v>18.0</v>
      </c>
      <c r="AM42" s="46">
        <v>18.0</v>
      </c>
      <c r="AN42" s="46">
        <v>18.0</v>
      </c>
      <c r="AO42" s="46">
        <v>18.0</v>
      </c>
      <c r="AP42" s="46">
        <v>18.0</v>
      </c>
      <c r="AQ42" s="46">
        <v>18.0</v>
      </c>
      <c r="AR42" s="46">
        <v>18.0</v>
      </c>
      <c r="AS42" s="46">
        <v>18.0</v>
      </c>
      <c r="AT42" s="46">
        <v>18.0</v>
      </c>
      <c r="AU42" s="46">
        <v>18.0</v>
      </c>
      <c r="AV42" s="46">
        <v>18.0</v>
      </c>
      <c r="AW42" s="46">
        <v>18.0</v>
      </c>
      <c r="AX42" s="46">
        <v>18.0</v>
      </c>
      <c r="AY42" s="46">
        <v>18.0</v>
      </c>
      <c r="AZ42" s="46">
        <f t="shared" si="4"/>
        <v>576</v>
      </c>
      <c r="BA42" s="49">
        <f t="shared" si="5"/>
        <v>275.4</v>
      </c>
    </row>
    <row r="43">
      <c r="A43" s="47"/>
      <c r="B43" s="47" t="s">
        <v>322</v>
      </c>
      <c r="C43" s="47" t="s">
        <v>59</v>
      </c>
      <c r="D43" s="48">
        <f t="shared" si="1"/>
        <v>1.07878056</v>
      </c>
      <c r="E43" s="47" t="s">
        <v>264</v>
      </c>
      <c r="F43" s="47" t="s">
        <v>265</v>
      </c>
      <c r="G43" s="49">
        <v>442.0</v>
      </c>
      <c r="H43" s="47" t="s">
        <v>266</v>
      </c>
      <c r="I43" s="46"/>
      <c r="J43" s="46">
        <v>0.0024406799999999998</v>
      </c>
      <c r="K43" s="47" t="s">
        <v>274</v>
      </c>
      <c r="L43" s="45" t="s">
        <v>268</v>
      </c>
      <c r="M43" s="46"/>
      <c r="N43" s="46"/>
      <c r="O43" s="46"/>
      <c r="P43" s="47">
        <v>5.0</v>
      </c>
      <c r="Q43" s="46"/>
      <c r="R43" s="46"/>
      <c r="S43" s="46"/>
      <c r="T43" s="46">
        <f t="shared" si="2"/>
        <v>5</v>
      </c>
      <c r="U43" s="46">
        <v>5.0</v>
      </c>
      <c r="V43" s="46">
        <v>5.0</v>
      </c>
      <c r="W43" s="46">
        <v>5.0</v>
      </c>
      <c r="X43" s="46">
        <v>5.0</v>
      </c>
      <c r="Y43" s="46">
        <v>5.0</v>
      </c>
      <c r="Z43" s="46">
        <v>5.0</v>
      </c>
      <c r="AA43" s="46">
        <v>5.0</v>
      </c>
      <c r="AB43" s="46">
        <v>5.0</v>
      </c>
      <c r="AC43" s="46">
        <v>5.0</v>
      </c>
      <c r="AD43" s="46">
        <v>5.0</v>
      </c>
      <c r="AE43" s="46">
        <v>5.0</v>
      </c>
      <c r="AF43" s="46">
        <v>5.0</v>
      </c>
      <c r="AG43" s="46">
        <v>5.0</v>
      </c>
      <c r="AH43" s="46">
        <v>5.0</v>
      </c>
      <c r="AI43" s="46">
        <v>5.0</v>
      </c>
      <c r="AJ43" s="46">
        <v>5.0</v>
      </c>
      <c r="AK43" s="46">
        <v>5.0</v>
      </c>
      <c r="AL43" s="46">
        <v>5.0</v>
      </c>
      <c r="AM43" s="46">
        <v>5.0</v>
      </c>
      <c r="AN43" s="46">
        <v>5.0</v>
      </c>
      <c r="AO43" s="46">
        <v>5.0</v>
      </c>
      <c r="AP43" s="46">
        <v>5.0</v>
      </c>
      <c r="AQ43" s="46">
        <v>5.0</v>
      </c>
      <c r="AR43" s="46">
        <v>5.0</v>
      </c>
      <c r="AS43" s="46">
        <v>5.0</v>
      </c>
      <c r="AT43" s="46">
        <v>5.0</v>
      </c>
      <c r="AU43" s="46">
        <v>5.0</v>
      </c>
      <c r="AV43" s="46">
        <v>5.0</v>
      </c>
      <c r="AW43" s="46">
        <v>5.0</v>
      </c>
      <c r="AX43" s="46">
        <v>5.0</v>
      </c>
      <c r="AY43" s="46">
        <v>5.0</v>
      </c>
      <c r="AZ43" s="46">
        <f t="shared" si="4"/>
        <v>160</v>
      </c>
      <c r="BA43" s="49">
        <f t="shared" si="5"/>
        <v>282</v>
      </c>
    </row>
    <row r="44">
      <c r="A44" s="41"/>
      <c r="B44" s="41" t="s">
        <v>336</v>
      </c>
      <c r="C44" s="41" t="s">
        <v>59</v>
      </c>
      <c r="D44" s="42">
        <f t="shared" si="1"/>
        <v>1.18617048</v>
      </c>
      <c r="E44" s="41" t="s">
        <v>264</v>
      </c>
      <c r="F44" s="41" t="s">
        <v>265</v>
      </c>
      <c r="G44" s="61">
        <v>486.0</v>
      </c>
      <c r="H44" s="41" t="s">
        <v>266</v>
      </c>
      <c r="I44" s="44"/>
      <c r="J44" s="44">
        <v>0.0024406799999999998</v>
      </c>
      <c r="K44" s="41" t="s">
        <v>274</v>
      </c>
      <c r="L44" s="45" t="s">
        <v>268</v>
      </c>
      <c r="M44" s="44"/>
      <c r="N44" s="44"/>
      <c r="O44" s="44"/>
      <c r="P44" s="41">
        <v>6.0</v>
      </c>
      <c r="Q44" s="44"/>
      <c r="R44" s="44"/>
      <c r="S44" s="46"/>
      <c r="T44" s="46">
        <f t="shared" si="2"/>
        <v>6</v>
      </c>
      <c r="U44" s="46">
        <v>6.0</v>
      </c>
      <c r="V44" s="46">
        <v>6.0</v>
      </c>
      <c r="W44" s="46">
        <v>6.0</v>
      </c>
      <c r="X44" s="46">
        <v>6.0</v>
      </c>
      <c r="Y44" s="46">
        <v>6.0</v>
      </c>
      <c r="Z44" s="46">
        <v>6.0</v>
      </c>
      <c r="AA44" s="46">
        <v>6.0</v>
      </c>
      <c r="AB44" s="46">
        <v>6.0</v>
      </c>
      <c r="AC44" s="46">
        <v>6.0</v>
      </c>
      <c r="AD44" s="46">
        <v>6.0</v>
      </c>
      <c r="AE44" s="46">
        <v>6.0</v>
      </c>
      <c r="AF44" s="46">
        <v>6.0</v>
      </c>
      <c r="AG44" s="46">
        <v>6.0</v>
      </c>
      <c r="AH44" s="46">
        <v>6.0</v>
      </c>
      <c r="AI44" s="46">
        <v>6.0</v>
      </c>
      <c r="AJ44" s="46">
        <v>6.0</v>
      </c>
      <c r="AK44" s="46">
        <v>6.0</v>
      </c>
      <c r="AL44" s="46">
        <v>6.0</v>
      </c>
      <c r="AM44" s="46">
        <v>6.0</v>
      </c>
      <c r="AN44" s="46">
        <v>6.0</v>
      </c>
      <c r="AO44" s="46">
        <v>6.0</v>
      </c>
      <c r="AP44" s="46">
        <v>6.0</v>
      </c>
      <c r="AQ44" s="46">
        <v>6.0</v>
      </c>
      <c r="AR44" s="46">
        <v>6.0</v>
      </c>
      <c r="AS44" s="46">
        <v>6.0</v>
      </c>
      <c r="AT44" s="46">
        <v>6.0</v>
      </c>
      <c r="AU44" s="46">
        <v>6.0</v>
      </c>
      <c r="AV44" s="46">
        <v>6.0</v>
      </c>
      <c r="AW44" s="46">
        <v>6.0</v>
      </c>
      <c r="AX44" s="46">
        <v>6.0</v>
      </c>
      <c r="AY44" s="46">
        <v>6.0</v>
      </c>
      <c r="AZ44" s="46">
        <f t="shared" si="4"/>
        <v>192</v>
      </c>
      <c r="BA44" s="49">
        <f t="shared" si="5"/>
        <v>294</v>
      </c>
    </row>
    <row r="45">
      <c r="A45" s="73"/>
      <c r="B45" s="73" t="s">
        <v>543</v>
      </c>
      <c r="C45" s="73" t="s">
        <v>220</v>
      </c>
      <c r="D45" s="42">
        <f t="shared" si="1"/>
        <v>1.184779292</v>
      </c>
      <c r="E45" s="51" t="s">
        <v>264</v>
      </c>
      <c r="F45" s="73" t="s">
        <v>265</v>
      </c>
      <c r="G45" s="88">
        <v>485.43</v>
      </c>
      <c r="H45" s="73" t="s">
        <v>544</v>
      </c>
      <c r="I45" s="51">
        <v>2019.0</v>
      </c>
      <c r="J45" s="46">
        <v>0.0024406799999999998</v>
      </c>
      <c r="K45" s="47" t="s">
        <v>274</v>
      </c>
      <c r="L45" s="84" t="s">
        <v>545</v>
      </c>
      <c r="M45" s="46"/>
      <c r="N45" s="53"/>
      <c r="O45" s="53"/>
      <c r="P45" s="51">
        <v>5.9</v>
      </c>
      <c r="Q45" s="51">
        <v>2019.0</v>
      </c>
      <c r="R45" s="75" t="s">
        <v>545</v>
      </c>
      <c r="S45" s="51" t="s">
        <v>546</v>
      </c>
      <c r="T45" s="46">
        <f t="shared" si="2"/>
        <v>5.9</v>
      </c>
      <c r="U45" s="46">
        <v>5.9</v>
      </c>
      <c r="V45" s="46">
        <v>5.9</v>
      </c>
      <c r="W45" s="46">
        <v>5.9</v>
      </c>
      <c r="X45" s="46">
        <v>5.9</v>
      </c>
      <c r="Y45" s="46">
        <v>5.9</v>
      </c>
      <c r="Z45" s="46">
        <v>5.9</v>
      </c>
      <c r="AA45" s="46">
        <v>5.9</v>
      </c>
      <c r="AB45" s="46">
        <v>5.9</v>
      </c>
      <c r="AC45" s="46">
        <v>5.9</v>
      </c>
      <c r="AD45" s="46">
        <v>5.9</v>
      </c>
      <c r="AE45" s="46">
        <v>5.9</v>
      </c>
      <c r="AF45" s="46">
        <v>5.9</v>
      </c>
      <c r="AG45" s="46">
        <v>5.9</v>
      </c>
      <c r="AH45" s="46">
        <v>5.9</v>
      </c>
      <c r="AI45" s="46">
        <v>5.9</v>
      </c>
      <c r="AJ45" s="46">
        <v>5.9</v>
      </c>
      <c r="AK45" s="46">
        <v>5.9</v>
      </c>
      <c r="AL45" s="46">
        <v>5.9</v>
      </c>
      <c r="AM45" s="46">
        <v>5.9</v>
      </c>
      <c r="AN45" s="46">
        <v>5.9</v>
      </c>
      <c r="AO45" s="46">
        <v>5.9</v>
      </c>
      <c r="AP45" s="46">
        <v>5.9</v>
      </c>
      <c r="AQ45" s="46">
        <v>5.9</v>
      </c>
      <c r="AR45" s="46">
        <v>5.9</v>
      </c>
      <c r="AS45" s="46">
        <v>5.9</v>
      </c>
      <c r="AT45" s="46">
        <v>5.9</v>
      </c>
      <c r="AU45" s="46">
        <v>5.9</v>
      </c>
      <c r="AV45" s="46">
        <v>5.9</v>
      </c>
      <c r="AW45" s="46">
        <v>5.9</v>
      </c>
      <c r="AX45" s="46">
        <v>5.9</v>
      </c>
      <c r="AY45" s="46">
        <v>5.9</v>
      </c>
      <c r="AZ45" s="46">
        <f t="shared" si="4"/>
        <v>188.8</v>
      </c>
      <c r="BA45" s="49">
        <f t="shared" si="5"/>
        <v>296.63</v>
      </c>
    </row>
    <row r="46">
      <c r="A46" s="47"/>
      <c r="B46" s="47" t="s">
        <v>487</v>
      </c>
      <c r="C46" s="47" t="s">
        <v>84</v>
      </c>
      <c r="D46" s="48">
        <f t="shared" si="1"/>
        <v>1.07524368</v>
      </c>
      <c r="E46" s="47" t="s">
        <v>264</v>
      </c>
      <c r="F46" s="47" t="s">
        <v>265</v>
      </c>
      <c r="G46" s="49">
        <v>592.0</v>
      </c>
      <c r="H46" s="47" t="s">
        <v>270</v>
      </c>
      <c r="I46" s="46"/>
      <c r="J46" s="46">
        <v>0.0018162899999999997</v>
      </c>
      <c r="K46" s="47" t="s">
        <v>267</v>
      </c>
      <c r="L46" s="45" t="s">
        <v>268</v>
      </c>
      <c r="M46" s="46"/>
      <c r="N46" s="46"/>
      <c r="O46" s="46"/>
      <c r="P46" s="47">
        <v>9.1</v>
      </c>
      <c r="Q46" s="46"/>
      <c r="R46" s="46"/>
      <c r="S46" s="46"/>
      <c r="T46" s="46">
        <f t="shared" si="2"/>
        <v>9.1</v>
      </c>
      <c r="U46" s="46">
        <v>9.1</v>
      </c>
      <c r="V46" s="46">
        <v>9.1</v>
      </c>
      <c r="W46" s="46">
        <v>9.1</v>
      </c>
      <c r="X46" s="46">
        <v>9.1</v>
      </c>
      <c r="Y46" s="46">
        <v>9.1</v>
      </c>
      <c r="Z46" s="46">
        <v>9.1</v>
      </c>
      <c r="AA46" s="46">
        <v>9.1</v>
      </c>
      <c r="AB46" s="46">
        <v>9.1</v>
      </c>
      <c r="AC46" s="46">
        <v>9.1</v>
      </c>
      <c r="AD46" s="46">
        <v>9.1</v>
      </c>
      <c r="AE46" s="46">
        <v>9.1</v>
      </c>
      <c r="AF46" s="46">
        <v>9.1</v>
      </c>
      <c r="AG46" s="46">
        <v>9.1</v>
      </c>
      <c r="AH46" s="46">
        <v>9.1</v>
      </c>
      <c r="AI46" s="46">
        <v>9.1</v>
      </c>
      <c r="AJ46" s="46">
        <v>9.1</v>
      </c>
      <c r="AK46" s="46">
        <v>9.1</v>
      </c>
      <c r="AL46" s="46">
        <v>9.1</v>
      </c>
      <c r="AM46" s="46">
        <v>9.1</v>
      </c>
      <c r="AN46" s="46">
        <v>9.1</v>
      </c>
      <c r="AO46" s="46">
        <v>9.1</v>
      </c>
      <c r="AP46" s="46">
        <v>9.1</v>
      </c>
      <c r="AQ46" s="46">
        <v>9.1</v>
      </c>
      <c r="AR46" s="46">
        <v>9.1</v>
      </c>
      <c r="AS46" s="46">
        <v>9.1</v>
      </c>
      <c r="AT46" s="46">
        <v>9.1</v>
      </c>
      <c r="AU46" s="46">
        <v>9.1</v>
      </c>
      <c r="AV46" s="46">
        <v>9.1</v>
      </c>
      <c r="AW46" s="46">
        <v>9.1</v>
      </c>
      <c r="AX46" s="46">
        <v>9.1</v>
      </c>
      <c r="AY46" s="46">
        <v>9.1</v>
      </c>
      <c r="AZ46" s="46">
        <f t="shared" si="4"/>
        <v>291.2</v>
      </c>
      <c r="BA46" s="49">
        <f t="shared" si="5"/>
        <v>300.8</v>
      </c>
    </row>
    <row r="47">
      <c r="A47" s="47"/>
      <c r="B47" s="47" t="s">
        <v>349</v>
      </c>
      <c r="C47" s="47" t="s">
        <v>59</v>
      </c>
      <c r="D47" s="48">
        <f t="shared" si="1"/>
        <v>1.360020116</v>
      </c>
      <c r="E47" s="47" t="s">
        <v>264</v>
      </c>
      <c r="F47" s="47" t="s">
        <v>265</v>
      </c>
      <c r="G47" s="49">
        <v>557.23</v>
      </c>
      <c r="H47" s="47" t="s">
        <v>266</v>
      </c>
      <c r="I47" s="46"/>
      <c r="J47" s="46">
        <v>0.0024406799999999998</v>
      </c>
      <c r="K47" s="47" t="s">
        <v>274</v>
      </c>
      <c r="L47" s="45" t="s">
        <v>268</v>
      </c>
      <c r="M47" s="46"/>
      <c r="N47" s="46"/>
      <c r="O47" s="46"/>
      <c r="P47" s="47">
        <v>8.0</v>
      </c>
      <c r="Q47" s="46"/>
      <c r="R47" s="46"/>
      <c r="S47" s="46"/>
      <c r="T47" s="46">
        <f t="shared" si="2"/>
        <v>8</v>
      </c>
      <c r="U47" s="46">
        <v>8.0</v>
      </c>
      <c r="V47" s="46">
        <v>8.0</v>
      </c>
      <c r="W47" s="46">
        <v>8.0</v>
      </c>
      <c r="X47" s="46">
        <v>8.0</v>
      </c>
      <c r="Y47" s="46">
        <v>8.0</v>
      </c>
      <c r="Z47" s="46">
        <v>8.0</v>
      </c>
      <c r="AA47" s="46">
        <v>8.0</v>
      </c>
      <c r="AB47" s="46">
        <v>8.0</v>
      </c>
      <c r="AC47" s="46">
        <v>8.0</v>
      </c>
      <c r="AD47" s="46">
        <v>8.0</v>
      </c>
      <c r="AE47" s="46">
        <v>8.0</v>
      </c>
      <c r="AF47" s="46">
        <v>8.0</v>
      </c>
      <c r="AG47" s="46">
        <v>8.0</v>
      </c>
      <c r="AH47" s="46">
        <v>8.0</v>
      </c>
      <c r="AI47" s="46">
        <v>8.0</v>
      </c>
      <c r="AJ47" s="46">
        <v>8.0</v>
      </c>
      <c r="AK47" s="46">
        <v>8.0</v>
      </c>
      <c r="AL47" s="46">
        <v>8.0</v>
      </c>
      <c r="AM47" s="46">
        <v>8.0</v>
      </c>
      <c r="AN47" s="46">
        <v>8.0</v>
      </c>
      <c r="AO47" s="46">
        <v>8.0</v>
      </c>
      <c r="AP47" s="46">
        <v>8.0</v>
      </c>
      <c r="AQ47" s="46">
        <v>8.0</v>
      </c>
      <c r="AR47" s="46">
        <v>8.0</v>
      </c>
      <c r="AS47" s="46">
        <v>8.0</v>
      </c>
      <c r="AT47" s="46">
        <v>8.0</v>
      </c>
      <c r="AU47" s="46">
        <v>8.0</v>
      </c>
      <c r="AV47" s="46">
        <v>8.0</v>
      </c>
      <c r="AW47" s="46">
        <v>8.0</v>
      </c>
      <c r="AX47" s="46">
        <v>8.0</v>
      </c>
      <c r="AY47" s="46">
        <v>8.0</v>
      </c>
      <c r="AZ47" s="46">
        <f t="shared" si="4"/>
        <v>256</v>
      </c>
      <c r="BA47" s="49">
        <f t="shared" si="5"/>
        <v>301.23</v>
      </c>
    </row>
    <row r="48">
      <c r="A48" s="47"/>
      <c r="B48" s="47" t="s">
        <v>348</v>
      </c>
      <c r="C48" s="47" t="s">
        <v>59</v>
      </c>
      <c r="D48" s="48">
        <f t="shared" si="1"/>
        <v>1.36189944</v>
      </c>
      <c r="E48" s="47" t="s">
        <v>264</v>
      </c>
      <c r="F48" s="47" t="s">
        <v>265</v>
      </c>
      <c r="G48" s="49">
        <v>558.0</v>
      </c>
      <c r="H48" s="47" t="s">
        <v>266</v>
      </c>
      <c r="I48" s="46"/>
      <c r="J48" s="46">
        <v>0.0024406799999999998</v>
      </c>
      <c r="K48" s="47" t="s">
        <v>274</v>
      </c>
      <c r="L48" s="45" t="s">
        <v>268</v>
      </c>
      <c r="M48" s="46"/>
      <c r="N48" s="46"/>
      <c r="O48" s="46"/>
      <c r="P48" s="47">
        <v>8.0</v>
      </c>
      <c r="Q48" s="46"/>
      <c r="R48" s="46"/>
      <c r="S48" s="46"/>
      <c r="T48" s="46">
        <f t="shared" si="2"/>
        <v>8</v>
      </c>
      <c r="U48" s="46">
        <v>8.0</v>
      </c>
      <c r="V48" s="46">
        <v>8.0</v>
      </c>
      <c r="W48" s="46">
        <v>8.0</v>
      </c>
      <c r="X48" s="46">
        <v>8.0</v>
      </c>
      <c r="Y48" s="46">
        <v>8.0</v>
      </c>
      <c r="Z48" s="46">
        <v>8.0</v>
      </c>
      <c r="AA48" s="46">
        <v>8.0</v>
      </c>
      <c r="AB48" s="46">
        <v>8.0</v>
      </c>
      <c r="AC48" s="46">
        <v>8.0</v>
      </c>
      <c r="AD48" s="46">
        <v>8.0</v>
      </c>
      <c r="AE48" s="46">
        <v>8.0</v>
      </c>
      <c r="AF48" s="46">
        <v>8.0</v>
      </c>
      <c r="AG48" s="46">
        <v>8.0</v>
      </c>
      <c r="AH48" s="46">
        <v>8.0</v>
      </c>
      <c r="AI48" s="46">
        <v>8.0</v>
      </c>
      <c r="AJ48" s="46">
        <v>8.0</v>
      </c>
      <c r="AK48" s="46">
        <v>8.0</v>
      </c>
      <c r="AL48" s="46">
        <v>8.0</v>
      </c>
      <c r="AM48" s="46">
        <v>8.0</v>
      </c>
      <c r="AN48" s="46">
        <v>8.0</v>
      </c>
      <c r="AO48" s="46">
        <v>8.0</v>
      </c>
      <c r="AP48" s="46">
        <v>8.0</v>
      </c>
      <c r="AQ48" s="46">
        <v>8.0</v>
      </c>
      <c r="AR48" s="46">
        <v>8.0</v>
      </c>
      <c r="AS48" s="46">
        <v>8.0</v>
      </c>
      <c r="AT48" s="46">
        <v>8.0</v>
      </c>
      <c r="AU48" s="46">
        <v>8.0</v>
      </c>
      <c r="AV48" s="46">
        <v>8.0</v>
      </c>
      <c r="AW48" s="46">
        <v>8.0</v>
      </c>
      <c r="AX48" s="46">
        <v>8.0</v>
      </c>
      <c r="AY48" s="46">
        <v>8.0</v>
      </c>
      <c r="AZ48" s="46">
        <f t="shared" si="4"/>
        <v>256</v>
      </c>
      <c r="BA48" s="49">
        <f t="shared" si="5"/>
        <v>302</v>
      </c>
    </row>
    <row r="49">
      <c r="A49" s="47"/>
      <c r="B49" s="47" t="s">
        <v>365</v>
      </c>
      <c r="C49" s="47" t="s">
        <v>59</v>
      </c>
      <c r="D49" s="48">
        <f t="shared" si="1"/>
        <v>1.529598563</v>
      </c>
      <c r="E49" s="47" t="s">
        <v>264</v>
      </c>
      <c r="F49" s="47" t="s">
        <v>265</v>
      </c>
      <c r="G49" s="49">
        <v>626.71</v>
      </c>
      <c r="H49" s="47" t="s">
        <v>266</v>
      </c>
      <c r="I49" s="46"/>
      <c r="J49" s="46">
        <v>0.0024406799999999998</v>
      </c>
      <c r="K49" s="47" t="s">
        <v>274</v>
      </c>
      <c r="L49" s="45" t="s">
        <v>268</v>
      </c>
      <c r="M49" s="46"/>
      <c r="N49" s="46"/>
      <c r="O49" s="46"/>
      <c r="P49" s="47">
        <v>10.0</v>
      </c>
      <c r="Q49" s="46"/>
      <c r="R49" s="46"/>
      <c r="S49" s="46"/>
      <c r="T49" s="46">
        <f t="shared" si="2"/>
        <v>10</v>
      </c>
      <c r="U49" s="46">
        <v>10.0</v>
      </c>
      <c r="V49" s="46">
        <v>10.0</v>
      </c>
      <c r="W49" s="46">
        <v>10.0</v>
      </c>
      <c r="X49" s="46">
        <v>10.0</v>
      </c>
      <c r="Y49" s="46">
        <v>10.0</v>
      </c>
      <c r="Z49" s="46">
        <v>10.0</v>
      </c>
      <c r="AA49" s="46">
        <v>10.0</v>
      </c>
      <c r="AB49" s="46">
        <v>10.0</v>
      </c>
      <c r="AC49" s="46">
        <v>10.0</v>
      </c>
      <c r="AD49" s="46">
        <v>10.0</v>
      </c>
      <c r="AE49" s="46">
        <v>10.0</v>
      </c>
      <c r="AF49" s="46">
        <v>10.0</v>
      </c>
      <c r="AG49" s="46">
        <v>10.0</v>
      </c>
      <c r="AH49" s="46">
        <v>10.0</v>
      </c>
      <c r="AI49" s="46">
        <v>10.0</v>
      </c>
      <c r="AJ49" s="46">
        <v>10.0</v>
      </c>
      <c r="AK49" s="46">
        <v>10.0</v>
      </c>
      <c r="AL49" s="46">
        <v>10.0</v>
      </c>
      <c r="AM49" s="46">
        <v>10.0</v>
      </c>
      <c r="AN49" s="46">
        <v>10.0</v>
      </c>
      <c r="AO49" s="46">
        <v>10.0</v>
      </c>
      <c r="AP49" s="46">
        <v>10.0</v>
      </c>
      <c r="AQ49" s="46">
        <v>10.0</v>
      </c>
      <c r="AR49" s="46">
        <v>10.0</v>
      </c>
      <c r="AS49" s="46">
        <v>10.0</v>
      </c>
      <c r="AT49" s="46">
        <v>10.0</v>
      </c>
      <c r="AU49" s="46">
        <v>10.0</v>
      </c>
      <c r="AV49" s="46">
        <v>10.0</v>
      </c>
      <c r="AW49" s="46">
        <v>10.0</v>
      </c>
      <c r="AX49" s="46">
        <v>10.0</v>
      </c>
      <c r="AY49" s="46">
        <v>10.0</v>
      </c>
      <c r="AZ49" s="46">
        <f t="shared" si="4"/>
        <v>320</v>
      </c>
      <c r="BA49" s="49">
        <f t="shared" si="5"/>
        <v>306.71</v>
      </c>
    </row>
    <row r="50">
      <c r="A50" s="41"/>
      <c r="B50" s="41" t="s">
        <v>320</v>
      </c>
      <c r="C50" s="41" t="s">
        <v>59</v>
      </c>
      <c r="D50" s="42">
        <f t="shared" si="1"/>
        <v>1.1471196</v>
      </c>
      <c r="E50" s="41" t="s">
        <v>264</v>
      </c>
      <c r="F50" s="41" t="s">
        <v>265</v>
      </c>
      <c r="G50" s="43">
        <v>470.0</v>
      </c>
      <c r="H50" s="41" t="s">
        <v>266</v>
      </c>
      <c r="I50" s="44"/>
      <c r="J50" s="44">
        <v>0.0024406799999999998</v>
      </c>
      <c r="K50" s="41" t="s">
        <v>274</v>
      </c>
      <c r="L50" s="45" t="s">
        <v>268</v>
      </c>
      <c r="M50" s="44"/>
      <c r="N50" s="44"/>
      <c r="O50" s="44"/>
      <c r="P50" s="41">
        <v>5.0</v>
      </c>
      <c r="Q50" s="44"/>
      <c r="R50" s="44"/>
      <c r="S50" s="46"/>
      <c r="T50" s="46">
        <f t="shared" si="2"/>
        <v>5</v>
      </c>
      <c r="U50" s="46">
        <v>5.0</v>
      </c>
      <c r="V50" s="46">
        <v>5.0</v>
      </c>
      <c r="W50" s="46">
        <v>5.0</v>
      </c>
      <c r="X50" s="46">
        <v>5.0</v>
      </c>
      <c r="Y50" s="46">
        <v>5.0</v>
      </c>
      <c r="Z50" s="46">
        <v>5.0</v>
      </c>
      <c r="AA50" s="46">
        <v>5.0</v>
      </c>
      <c r="AB50" s="46">
        <v>5.0</v>
      </c>
      <c r="AC50" s="46">
        <v>5.0</v>
      </c>
      <c r="AD50" s="46">
        <v>5.0</v>
      </c>
      <c r="AE50" s="46">
        <v>5.0</v>
      </c>
      <c r="AF50" s="46">
        <v>5.0</v>
      </c>
      <c r="AG50" s="46">
        <v>5.0</v>
      </c>
      <c r="AH50" s="46">
        <v>5.0</v>
      </c>
      <c r="AI50" s="46">
        <v>5.0</v>
      </c>
      <c r="AJ50" s="46">
        <v>5.0</v>
      </c>
      <c r="AK50" s="46">
        <v>5.0</v>
      </c>
      <c r="AL50" s="46">
        <v>5.0</v>
      </c>
      <c r="AM50" s="46">
        <v>5.0</v>
      </c>
      <c r="AN50" s="46">
        <v>5.0</v>
      </c>
      <c r="AO50" s="46">
        <v>5.0</v>
      </c>
      <c r="AP50" s="46">
        <v>5.0</v>
      </c>
      <c r="AQ50" s="46">
        <v>5.0</v>
      </c>
      <c r="AR50" s="46">
        <v>5.0</v>
      </c>
      <c r="AS50" s="46">
        <v>5.0</v>
      </c>
      <c r="AT50" s="46">
        <v>5.0</v>
      </c>
      <c r="AU50" s="46">
        <v>5.0</v>
      </c>
      <c r="AV50" s="46">
        <v>5.0</v>
      </c>
      <c r="AW50" s="46">
        <v>5.0</v>
      </c>
      <c r="AX50" s="46">
        <v>5.0</v>
      </c>
      <c r="AY50" s="46">
        <v>5.0</v>
      </c>
      <c r="AZ50" s="46">
        <f t="shared" si="4"/>
        <v>160</v>
      </c>
      <c r="BA50" s="49">
        <f t="shared" si="5"/>
        <v>310</v>
      </c>
    </row>
    <row r="51">
      <c r="A51" s="47"/>
      <c r="B51" s="47" t="s">
        <v>321</v>
      </c>
      <c r="C51" s="47" t="s">
        <v>59</v>
      </c>
      <c r="D51" s="48">
        <f t="shared" si="1"/>
        <v>1.1471196</v>
      </c>
      <c r="E51" s="47" t="s">
        <v>264</v>
      </c>
      <c r="F51" s="47" t="s">
        <v>265</v>
      </c>
      <c r="G51" s="49">
        <v>470.0</v>
      </c>
      <c r="H51" s="47" t="s">
        <v>266</v>
      </c>
      <c r="I51" s="46"/>
      <c r="J51" s="46">
        <v>0.0024406799999999998</v>
      </c>
      <c r="K51" s="47" t="s">
        <v>274</v>
      </c>
      <c r="L51" s="45" t="s">
        <v>268</v>
      </c>
      <c r="M51" s="46"/>
      <c r="N51" s="46"/>
      <c r="O51" s="46"/>
      <c r="P51" s="47">
        <v>5.0</v>
      </c>
      <c r="Q51" s="46"/>
      <c r="R51" s="46"/>
      <c r="S51" s="46"/>
      <c r="T51" s="46">
        <f t="shared" si="2"/>
        <v>5</v>
      </c>
      <c r="U51" s="46">
        <v>5.0</v>
      </c>
      <c r="V51" s="46">
        <v>5.0</v>
      </c>
      <c r="W51" s="46">
        <v>5.0</v>
      </c>
      <c r="X51" s="46">
        <v>5.0</v>
      </c>
      <c r="Y51" s="46">
        <v>5.0</v>
      </c>
      <c r="Z51" s="46">
        <v>5.0</v>
      </c>
      <c r="AA51" s="46">
        <v>5.0</v>
      </c>
      <c r="AB51" s="46">
        <v>5.0</v>
      </c>
      <c r="AC51" s="46">
        <v>5.0</v>
      </c>
      <c r="AD51" s="46">
        <v>5.0</v>
      </c>
      <c r="AE51" s="46">
        <v>5.0</v>
      </c>
      <c r="AF51" s="46">
        <v>5.0</v>
      </c>
      <c r="AG51" s="46">
        <v>5.0</v>
      </c>
      <c r="AH51" s="46">
        <v>5.0</v>
      </c>
      <c r="AI51" s="46">
        <v>5.0</v>
      </c>
      <c r="AJ51" s="46">
        <v>5.0</v>
      </c>
      <c r="AK51" s="46">
        <v>5.0</v>
      </c>
      <c r="AL51" s="46">
        <v>5.0</v>
      </c>
      <c r="AM51" s="46">
        <v>5.0</v>
      </c>
      <c r="AN51" s="46">
        <v>5.0</v>
      </c>
      <c r="AO51" s="46">
        <v>5.0</v>
      </c>
      <c r="AP51" s="46">
        <v>5.0</v>
      </c>
      <c r="AQ51" s="46">
        <v>5.0</v>
      </c>
      <c r="AR51" s="46">
        <v>5.0</v>
      </c>
      <c r="AS51" s="46">
        <v>5.0</v>
      </c>
      <c r="AT51" s="46">
        <v>5.0</v>
      </c>
      <c r="AU51" s="46">
        <v>5.0</v>
      </c>
      <c r="AV51" s="46">
        <v>5.0</v>
      </c>
      <c r="AW51" s="46">
        <v>5.0</v>
      </c>
      <c r="AX51" s="46">
        <v>5.0</v>
      </c>
      <c r="AY51" s="46">
        <v>5.0</v>
      </c>
      <c r="AZ51" s="46">
        <f t="shared" si="4"/>
        <v>160</v>
      </c>
      <c r="BA51" s="49">
        <f t="shared" si="5"/>
        <v>310</v>
      </c>
    </row>
    <row r="52">
      <c r="A52" s="47"/>
      <c r="B52" s="47" t="s">
        <v>488</v>
      </c>
      <c r="C52" s="47" t="s">
        <v>84</v>
      </c>
      <c r="D52" s="48">
        <f t="shared" si="1"/>
        <v>1.11338577</v>
      </c>
      <c r="E52" s="47" t="s">
        <v>264</v>
      </c>
      <c r="F52" s="47" t="s">
        <v>265</v>
      </c>
      <c r="G52" s="49">
        <v>613.0</v>
      </c>
      <c r="H52" s="47" t="s">
        <v>266</v>
      </c>
      <c r="I52" s="46"/>
      <c r="J52" s="46">
        <v>0.0018162899999999997</v>
      </c>
      <c r="K52" s="47" t="s">
        <v>267</v>
      </c>
      <c r="L52" s="45" t="s">
        <v>268</v>
      </c>
      <c r="M52" s="46"/>
      <c r="N52" s="46"/>
      <c r="O52" s="46"/>
      <c r="P52" s="47">
        <v>9.2</v>
      </c>
      <c r="Q52" s="46"/>
      <c r="R52" s="46"/>
      <c r="S52" s="46"/>
      <c r="T52" s="46">
        <f t="shared" si="2"/>
        <v>9.2</v>
      </c>
      <c r="U52" s="46">
        <v>9.2</v>
      </c>
      <c r="V52" s="46">
        <v>9.2</v>
      </c>
      <c r="W52" s="46">
        <v>9.2</v>
      </c>
      <c r="X52" s="46">
        <v>9.2</v>
      </c>
      <c r="Y52" s="46">
        <v>9.2</v>
      </c>
      <c r="Z52" s="46">
        <v>9.2</v>
      </c>
      <c r="AA52" s="46">
        <v>9.2</v>
      </c>
      <c r="AB52" s="46">
        <v>9.2</v>
      </c>
      <c r="AC52" s="46">
        <v>9.2</v>
      </c>
      <c r="AD52" s="46">
        <v>9.2</v>
      </c>
      <c r="AE52" s="46">
        <v>9.2</v>
      </c>
      <c r="AF52" s="46">
        <v>9.2</v>
      </c>
      <c r="AG52" s="46">
        <v>9.2</v>
      </c>
      <c r="AH52" s="46">
        <v>9.2</v>
      </c>
      <c r="AI52" s="46">
        <v>9.2</v>
      </c>
      <c r="AJ52" s="46">
        <v>9.2</v>
      </c>
      <c r="AK52" s="46">
        <v>9.2</v>
      </c>
      <c r="AL52" s="46">
        <v>9.2</v>
      </c>
      <c r="AM52" s="46">
        <v>9.2</v>
      </c>
      <c r="AN52" s="46">
        <v>9.2</v>
      </c>
      <c r="AO52" s="46">
        <v>9.2</v>
      </c>
      <c r="AP52" s="46">
        <v>9.2</v>
      </c>
      <c r="AQ52" s="46">
        <v>9.2</v>
      </c>
      <c r="AR52" s="46">
        <v>9.2</v>
      </c>
      <c r="AS52" s="46">
        <v>9.2</v>
      </c>
      <c r="AT52" s="46">
        <v>9.2</v>
      </c>
      <c r="AU52" s="46">
        <v>9.2</v>
      </c>
      <c r="AV52" s="46">
        <v>9.2</v>
      </c>
      <c r="AW52" s="46">
        <v>9.2</v>
      </c>
      <c r="AX52" s="46">
        <v>9.2</v>
      </c>
      <c r="AY52" s="46">
        <v>9.2</v>
      </c>
      <c r="AZ52" s="46">
        <f t="shared" si="4"/>
        <v>294.4</v>
      </c>
      <c r="BA52" s="49">
        <f t="shared" si="5"/>
        <v>318.6</v>
      </c>
    </row>
    <row r="53">
      <c r="A53" s="47"/>
      <c r="B53" s="47" t="s">
        <v>393</v>
      </c>
      <c r="C53" s="47" t="s">
        <v>59</v>
      </c>
      <c r="D53" s="48">
        <f t="shared" si="1"/>
        <v>2.22313896</v>
      </c>
      <c r="E53" s="47" t="s">
        <v>264</v>
      </c>
      <c r="F53" s="47" t="s">
        <v>265</v>
      </c>
      <c r="G53" s="49">
        <v>1224.0</v>
      </c>
      <c r="H53" s="47" t="s">
        <v>266</v>
      </c>
      <c r="I53" s="46"/>
      <c r="J53" s="46">
        <v>0.0018162899999999997</v>
      </c>
      <c r="K53" s="47" t="s">
        <v>267</v>
      </c>
      <c r="L53" s="46" t="s">
        <v>371</v>
      </c>
      <c r="M53" s="46"/>
      <c r="N53" s="46"/>
      <c r="O53" s="46"/>
      <c r="P53" s="47">
        <v>28.0</v>
      </c>
      <c r="Q53" s="46"/>
      <c r="R53" s="46"/>
      <c r="S53" s="46"/>
      <c r="T53" s="46">
        <f t="shared" si="2"/>
        <v>28</v>
      </c>
      <c r="U53" s="46">
        <v>28.0</v>
      </c>
      <c r="V53" s="46">
        <v>28.0</v>
      </c>
      <c r="W53" s="46">
        <v>28.0</v>
      </c>
      <c r="X53" s="46">
        <v>28.0</v>
      </c>
      <c r="Y53" s="46">
        <v>28.0</v>
      </c>
      <c r="Z53" s="46">
        <v>28.0</v>
      </c>
      <c r="AA53" s="46">
        <v>28.0</v>
      </c>
      <c r="AB53" s="46">
        <v>28.0</v>
      </c>
      <c r="AC53" s="46">
        <v>28.0</v>
      </c>
      <c r="AD53" s="46">
        <v>28.0</v>
      </c>
      <c r="AE53" s="46">
        <v>28.0</v>
      </c>
      <c r="AF53" s="46">
        <v>28.0</v>
      </c>
      <c r="AG53" s="46">
        <v>28.0</v>
      </c>
      <c r="AH53" s="46">
        <v>28.0</v>
      </c>
      <c r="AI53" s="46">
        <v>28.0</v>
      </c>
      <c r="AJ53" s="46">
        <v>28.0</v>
      </c>
      <c r="AK53" s="46">
        <v>28.0</v>
      </c>
      <c r="AL53" s="46">
        <v>28.0</v>
      </c>
      <c r="AM53" s="46">
        <v>28.0</v>
      </c>
      <c r="AN53" s="46">
        <v>28.0</v>
      </c>
      <c r="AO53" s="46">
        <v>28.0</v>
      </c>
      <c r="AP53" s="46">
        <v>28.0</v>
      </c>
      <c r="AQ53" s="46">
        <v>28.0</v>
      </c>
      <c r="AR53" s="46">
        <v>28.0</v>
      </c>
      <c r="AS53" s="46">
        <v>28.0</v>
      </c>
      <c r="AT53" s="46">
        <v>28.0</v>
      </c>
      <c r="AU53" s="46">
        <v>28.0</v>
      </c>
      <c r="AV53" s="46">
        <v>28.0</v>
      </c>
      <c r="AW53" s="46">
        <v>28.0</v>
      </c>
      <c r="AX53" s="46">
        <v>28.0</v>
      </c>
      <c r="AY53" s="46">
        <v>28.0</v>
      </c>
      <c r="AZ53" s="46">
        <f t="shared" si="4"/>
        <v>896</v>
      </c>
      <c r="BA53" s="49">
        <f t="shared" si="5"/>
        <v>328</v>
      </c>
    </row>
    <row r="54">
      <c r="A54" s="47"/>
      <c r="B54" s="47" t="s">
        <v>319</v>
      </c>
      <c r="C54" s="47" t="s">
        <v>59</v>
      </c>
      <c r="D54" s="48">
        <f t="shared" si="1"/>
        <v>1.1959332</v>
      </c>
      <c r="E54" s="47" t="s">
        <v>264</v>
      </c>
      <c r="F54" s="47" t="s">
        <v>265</v>
      </c>
      <c r="G54" s="49">
        <v>490.0</v>
      </c>
      <c r="H54" s="47" t="s">
        <v>266</v>
      </c>
      <c r="I54" s="46"/>
      <c r="J54" s="46">
        <v>0.0024406799999999998</v>
      </c>
      <c r="K54" s="47" t="s">
        <v>274</v>
      </c>
      <c r="L54" s="45" t="s">
        <v>268</v>
      </c>
      <c r="M54" s="46"/>
      <c r="N54" s="46"/>
      <c r="O54" s="46"/>
      <c r="P54" s="47">
        <v>5.0</v>
      </c>
      <c r="Q54" s="46"/>
      <c r="R54" s="46"/>
      <c r="S54" s="46"/>
      <c r="T54" s="46">
        <f t="shared" si="2"/>
        <v>5</v>
      </c>
      <c r="U54" s="46">
        <v>5.0</v>
      </c>
      <c r="V54" s="46">
        <v>5.0</v>
      </c>
      <c r="W54" s="46">
        <v>5.0</v>
      </c>
      <c r="X54" s="46">
        <v>5.0</v>
      </c>
      <c r="Y54" s="46">
        <v>5.0</v>
      </c>
      <c r="Z54" s="46">
        <v>5.0</v>
      </c>
      <c r="AA54" s="46">
        <v>5.0</v>
      </c>
      <c r="AB54" s="46">
        <v>5.0</v>
      </c>
      <c r="AC54" s="46">
        <v>5.0</v>
      </c>
      <c r="AD54" s="46">
        <v>5.0</v>
      </c>
      <c r="AE54" s="46">
        <v>5.0</v>
      </c>
      <c r="AF54" s="46">
        <v>5.0</v>
      </c>
      <c r="AG54" s="46">
        <v>5.0</v>
      </c>
      <c r="AH54" s="46">
        <v>5.0</v>
      </c>
      <c r="AI54" s="46">
        <v>5.0</v>
      </c>
      <c r="AJ54" s="46">
        <v>5.0</v>
      </c>
      <c r="AK54" s="46">
        <v>5.0</v>
      </c>
      <c r="AL54" s="46">
        <v>5.0</v>
      </c>
      <c r="AM54" s="46">
        <v>5.0</v>
      </c>
      <c r="AN54" s="46">
        <v>5.0</v>
      </c>
      <c r="AO54" s="46">
        <v>5.0</v>
      </c>
      <c r="AP54" s="46">
        <v>5.0</v>
      </c>
      <c r="AQ54" s="46">
        <v>5.0</v>
      </c>
      <c r="AR54" s="46">
        <v>5.0</v>
      </c>
      <c r="AS54" s="46">
        <v>5.0</v>
      </c>
      <c r="AT54" s="46">
        <v>5.0</v>
      </c>
      <c r="AU54" s="46">
        <v>5.0</v>
      </c>
      <c r="AV54" s="46">
        <v>5.0</v>
      </c>
      <c r="AW54" s="46">
        <v>5.0</v>
      </c>
      <c r="AX54" s="46">
        <v>5.0</v>
      </c>
      <c r="AY54" s="46">
        <v>5.0</v>
      </c>
      <c r="AZ54" s="46">
        <f t="shared" si="4"/>
        <v>160</v>
      </c>
      <c r="BA54" s="49">
        <f t="shared" si="5"/>
        <v>330</v>
      </c>
    </row>
    <row r="55">
      <c r="A55" s="41"/>
      <c r="B55" s="41" t="s">
        <v>339</v>
      </c>
      <c r="C55" s="41" t="s">
        <v>59</v>
      </c>
      <c r="D55" s="42">
        <f t="shared" si="1"/>
        <v>1.533939</v>
      </c>
      <c r="E55" s="41" t="s">
        <v>264</v>
      </c>
      <c r="F55" s="41" t="s">
        <v>265</v>
      </c>
      <c r="G55" s="43">
        <v>575.0</v>
      </c>
      <c r="H55" s="41" t="s">
        <v>266</v>
      </c>
      <c r="I55" s="44"/>
      <c r="J55" s="44">
        <v>0.0026677199999999997</v>
      </c>
      <c r="K55" s="41" t="s">
        <v>271</v>
      </c>
      <c r="L55" s="45" t="s">
        <v>268</v>
      </c>
      <c r="M55" s="44"/>
      <c r="N55" s="44"/>
      <c r="O55" s="44"/>
      <c r="P55" s="41">
        <v>7.5</v>
      </c>
      <c r="Q55" s="44"/>
      <c r="R55" s="44"/>
      <c r="S55" s="46"/>
      <c r="T55" s="46">
        <f t="shared" si="2"/>
        <v>7.5</v>
      </c>
      <c r="U55" s="46">
        <v>7.5</v>
      </c>
      <c r="V55" s="46">
        <v>7.5</v>
      </c>
      <c r="W55" s="46">
        <v>7.5</v>
      </c>
      <c r="X55" s="46">
        <v>7.5</v>
      </c>
      <c r="Y55" s="46">
        <v>7.5</v>
      </c>
      <c r="Z55" s="46">
        <v>7.5</v>
      </c>
      <c r="AA55" s="46">
        <v>7.5</v>
      </c>
      <c r="AB55" s="46">
        <v>7.5</v>
      </c>
      <c r="AC55" s="46">
        <v>7.5</v>
      </c>
      <c r="AD55" s="46">
        <v>7.5</v>
      </c>
      <c r="AE55" s="46">
        <v>7.5</v>
      </c>
      <c r="AF55" s="46">
        <v>7.5</v>
      </c>
      <c r="AG55" s="46">
        <v>7.5</v>
      </c>
      <c r="AH55" s="46">
        <v>7.5</v>
      </c>
      <c r="AI55" s="46">
        <v>7.5</v>
      </c>
      <c r="AJ55" s="46">
        <v>7.5</v>
      </c>
      <c r="AK55" s="46">
        <v>7.5</v>
      </c>
      <c r="AL55" s="46">
        <v>7.5</v>
      </c>
      <c r="AM55" s="46">
        <v>7.5</v>
      </c>
      <c r="AN55" s="46">
        <v>7.5</v>
      </c>
      <c r="AO55" s="46">
        <v>7.5</v>
      </c>
      <c r="AP55" s="46">
        <v>7.5</v>
      </c>
      <c r="AQ55" s="46">
        <v>7.5</v>
      </c>
      <c r="AR55" s="46">
        <v>7.5</v>
      </c>
      <c r="AS55" s="46">
        <v>7.5</v>
      </c>
      <c r="AT55" s="46">
        <v>7.5</v>
      </c>
      <c r="AU55" s="46">
        <v>7.5</v>
      </c>
      <c r="AV55" s="46">
        <v>7.5</v>
      </c>
      <c r="AW55" s="46">
        <v>7.5</v>
      </c>
      <c r="AX55" s="46">
        <v>7.5</v>
      </c>
      <c r="AY55" s="46">
        <v>7.5</v>
      </c>
      <c r="AZ55" s="46">
        <f t="shared" si="4"/>
        <v>240</v>
      </c>
      <c r="BA55" s="49">
        <f t="shared" si="5"/>
        <v>335</v>
      </c>
    </row>
    <row r="56">
      <c r="A56" s="41"/>
      <c r="B56" s="41" t="s">
        <v>335</v>
      </c>
      <c r="C56" s="41" t="s">
        <v>59</v>
      </c>
      <c r="D56" s="42">
        <f t="shared" si="1"/>
        <v>1.2935604</v>
      </c>
      <c r="E56" s="41" t="s">
        <v>264</v>
      </c>
      <c r="F56" s="41" t="s">
        <v>265</v>
      </c>
      <c r="G56" s="43">
        <v>530.0</v>
      </c>
      <c r="H56" s="41" t="s">
        <v>266</v>
      </c>
      <c r="I56" s="44"/>
      <c r="J56" s="44">
        <v>0.0024406799999999998</v>
      </c>
      <c r="K56" s="41" t="s">
        <v>274</v>
      </c>
      <c r="L56" s="45" t="s">
        <v>268</v>
      </c>
      <c r="M56" s="44"/>
      <c r="N56" s="44"/>
      <c r="O56" s="44"/>
      <c r="P56" s="41">
        <v>6.0</v>
      </c>
      <c r="Q56" s="44"/>
      <c r="R56" s="44"/>
      <c r="S56" s="46"/>
      <c r="T56" s="46">
        <f t="shared" si="2"/>
        <v>6</v>
      </c>
      <c r="U56" s="46">
        <v>6.0</v>
      </c>
      <c r="V56" s="46">
        <v>6.0</v>
      </c>
      <c r="W56" s="46">
        <v>6.0</v>
      </c>
      <c r="X56" s="46">
        <v>6.0</v>
      </c>
      <c r="Y56" s="46">
        <v>6.0</v>
      </c>
      <c r="Z56" s="46">
        <v>6.0</v>
      </c>
      <c r="AA56" s="46">
        <v>6.0</v>
      </c>
      <c r="AB56" s="46">
        <v>6.0</v>
      </c>
      <c r="AC56" s="46">
        <v>6.0</v>
      </c>
      <c r="AD56" s="46">
        <v>6.0</v>
      </c>
      <c r="AE56" s="46">
        <v>6.0</v>
      </c>
      <c r="AF56" s="46">
        <v>6.0</v>
      </c>
      <c r="AG56" s="46">
        <v>6.0</v>
      </c>
      <c r="AH56" s="46">
        <v>6.0</v>
      </c>
      <c r="AI56" s="46">
        <v>6.0</v>
      </c>
      <c r="AJ56" s="46">
        <v>6.0</v>
      </c>
      <c r="AK56" s="46">
        <v>6.0</v>
      </c>
      <c r="AL56" s="46">
        <v>6.0</v>
      </c>
      <c r="AM56" s="46">
        <v>6.0</v>
      </c>
      <c r="AN56" s="46">
        <v>6.0</v>
      </c>
      <c r="AO56" s="46">
        <v>6.0</v>
      </c>
      <c r="AP56" s="46">
        <v>6.0</v>
      </c>
      <c r="AQ56" s="46">
        <v>6.0</v>
      </c>
      <c r="AR56" s="46">
        <v>6.0</v>
      </c>
      <c r="AS56" s="46">
        <v>6.0</v>
      </c>
      <c r="AT56" s="46">
        <v>6.0</v>
      </c>
      <c r="AU56" s="46">
        <v>6.0</v>
      </c>
      <c r="AV56" s="46">
        <v>6.0</v>
      </c>
      <c r="AW56" s="46">
        <v>6.0</v>
      </c>
      <c r="AX56" s="46">
        <v>6.0</v>
      </c>
      <c r="AY56" s="46">
        <v>6.0</v>
      </c>
      <c r="AZ56" s="46">
        <f t="shared" si="4"/>
        <v>192</v>
      </c>
      <c r="BA56" s="49">
        <f t="shared" si="5"/>
        <v>338</v>
      </c>
    </row>
    <row r="57">
      <c r="A57" s="47"/>
      <c r="B57" s="47" t="s">
        <v>334</v>
      </c>
      <c r="C57" s="47" t="s">
        <v>59</v>
      </c>
      <c r="D57" s="48">
        <f t="shared" si="1"/>
        <v>1.297489895</v>
      </c>
      <c r="E57" s="47" t="s">
        <v>264</v>
      </c>
      <c r="F57" s="47" t="s">
        <v>265</v>
      </c>
      <c r="G57" s="49">
        <v>531.61</v>
      </c>
      <c r="H57" s="47" t="s">
        <v>266</v>
      </c>
      <c r="I57" s="46"/>
      <c r="J57" s="46">
        <v>0.0024406799999999998</v>
      </c>
      <c r="K57" s="47" t="s">
        <v>274</v>
      </c>
      <c r="L57" s="45" t="s">
        <v>268</v>
      </c>
      <c r="M57" s="46"/>
      <c r="N57" s="46"/>
      <c r="O57" s="46"/>
      <c r="P57" s="47">
        <v>6.0</v>
      </c>
      <c r="Q57" s="46"/>
      <c r="R57" s="46"/>
      <c r="S57" s="46"/>
      <c r="T57" s="46">
        <f t="shared" si="2"/>
        <v>6</v>
      </c>
      <c r="U57" s="46">
        <v>6.0</v>
      </c>
      <c r="V57" s="46">
        <v>6.0</v>
      </c>
      <c r="W57" s="46">
        <v>6.0</v>
      </c>
      <c r="X57" s="46">
        <v>6.0</v>
      </c>
      <c r="Y57" s="46">
        <v>6.0</v>
      </c>
      <c r="Z57" s="46">
        <v>6.0</v>
      </c>
      <c r="AA57" s="46">
        <v>6.0</v>
      </c>
      <c r="AB57" s="46">
        <v>6.0</v>
      </c>
      <c r="AC57" s="46">
        <v>6.0</v>
      </c>
      <c r="AD57" s="46">
        <v>6.0</v>
      </c>
      <c r="AE57" s="46">
        <v>6.0</v>
      </c>
      <c r="AF57" s="46">
        <v>6.0</v>
      </c>
      <c r="AG57" s="46">
        <v>6.0</v>
      </c>
      <c r="AH57" s="46">
        <v>6.0</v>
      </c>
      <c r="AI57" s="46">
        <v>6.0</v>
      </c>
      <c r="AJ57" s="46">
        <v>6.0</v>
      </c>
      <c r="AK57" s="46">
        <v>6.0</v>
      </c>
      <c r="AL57" s="46">
        <v>6.0</v>
      </c>
      <c r="AM57" s="46">
        <v>6.0</v>
      </c>
      <c r="AN57" s="46">
        <v>6.0</v>
      </c>
      <c r="AO57" s="46">
        <v>6.0</v>
      </c>
      <c r="AP57" s="46">
        <v>6.0</v>
      </c>
      <c r="AQ57" s="46">
        <v>6.0</v>
      </c>
      <c r="AR57" s="46">
        <v>6.0</v>
      </c>
      <c r="AS57" s="46">
        <v>6.0</v>
      </c>
      <c r="AT57" s="46">
        <v>6.0</v>
      </c>
      <c r="AU57" s="46">
        <v>6.0</v>
      </c>
      <c r="AV57" s="46">
        <v>6.0</v>
      </c>
      <c r="AW57" s="46">
        <v>6.0</v>
      </c>
      <c r="AX57" s="46">
        <v>6.0</v>
      </c>
      <c r="AY57" s="46">
        <v>6.0</v>
      </c>
      <c r="AZ57" s="46">
        <f t="shared" si="4"/>
        <v>192</v>
      </c>
      <c r="BA57" s="49">
        <f t="shared" si="5"/>
        <v>339.61</v>
      </c>
    </row>
    <row r="58">
      <c r="A58" s="47"/>
      <c r="B58" s="47" t="s">
        <v>272</v>
      </c>
      <c r="C58" s="47" t="s">
        <v>30</v>
      </c>
      <c r="D58" s="48">
        <f t="shared" si="1"/>
        <v>1.8407268</v>
      </c>
      <c r="E58" s="47" t="s">
        <v>264</v>
      </c>
      <c r="F58" s="47" t="s">
        <v>265</v>
      </c>
      <c r="G58" s="49">
        <v>690.0</v>
      </c>
      <c r="H58" s="47" t="s">
        <v>266</v>
      </c>
      <c r="I58" s="46"/>
      <c r="J58" s="46">
        <v>0.0026677199999999997</v>
      </c>
      <c r="K58" s="47" t="s">
        <v>271</v>
      </c>
      <c r="L58" s="45" t="s">
        <v>268</v>
      </c>
      <c r="M58" s="46"/>
      <c r="N58" s="46"/>
      <c r="O58" s="46"/>
      <c r="P58" s="47">
        <v>10.0</v>
      </c>
      <c r="Q58" s="46"/>
      <c r="R58" s="46"/>
      <c r="S58" s="46"/>
      <c r="T58" s="46">
        <f t="shared" si="2"/>
        <v>10</v>
      </c>
      <c r="U58" s="46">
        <v>10.0</v>
      </c>
      <c r="V58" s="46">
        <v>10.0</v>
      </c>
      <c r="W58" s="46">
        <v>10.0</v>
      </c>
      <c r="X58" s="46">
        <v>10.0</v>
      </c>
      <c r="Y58" s="46">
        <v>10.0</v>
      </c>
      <c r="Z58" s="46">
        <v>10.0</v>
      </c>
      <c r="AA58" s="46">
        <v>10.0</v>
      </c>
      <c r="AB58" s="46">
        <v>10.0</v>
      </c>
      <c r="AC58" s="46">
        <v>10.0</v>
      </c>
      <c r="AD58" s="46">
        <v>10.0</v>
      </c>
      <c r="AE58" s="46">
        <v>10.0</v>
      </c>
      <c r="AF58" s="46">
        <v>10.0</v>
      </c>
      <c r="AG58" s="46">
        <v>10.0</v>
      </c>
      <c r="AH58" s="46">
        <v>10.0</v>
      </c>
      <c r="AI58" s="46">
        <v>10.0</v>
      </c>
      <c r="AJ58" s="46">
        <v>10.0</v>
      </c>
      <c r="AK58" s="46">
        <v>10.0</v>
      </c>
      <c r="AL58" s="46">
        <v>10.0</v>
      </c>
      <c r="AM58" s="46">
        <v>10.0</v>
      </c>
      <c r="AN58" s="46">
        <v>10.0</v>
      </c>
      <c r="AO58" s="46">
        <v>10.0</v>
      </c>
      <c r="AP58" s="46">
        <v>10.0</v>
      </c>
      <c r="AQ58" s="46">
        <v>10.0</v>
      </c>
      <c r="AR58" s="46">
        <v>10.0</v>
      </c>
      <c r="AS58" s="46">
        <v>10.0</v>
      </c>
      <c r="AT58" s="46">
        <v>10.0</v>
      </c>
      <c r="AU58" s="46">
        <v>10.0</v>
      </c>
      <c r="AV58" s="46">
        <v>10.0</v>
      </c>
      <c r="AW58" s="46">
        <v>10.0</v>
      </c>
      <c r="AX58" s="46">
        <v>10.0</v>
      </c>
      <c r="AY58" s="46">
        <v>10.0</v>
      </c>
      <c r="AZ58" s="46">
        <f t="shared" si="4"/>
        <v>320</v>
      </c>
      <c r="BA58" s="49">
        <f t="shared" si="5"/>
        <v>370</v>
      </c>
    </row>
    <row r="59">
      <c r="A59" s="73" t="s">
        <v>28</v>
      </c>
      <c r="B59" s="53" t="s">
        <v>445</v>
      </c>
      <c r="C59" s="53" t="s">
        <v>59</v>
      </c>
      <c r="D59" s="54">
        <f t="shared" si="1"/>
        <v>1.00573044</v>
      </c>
      <c r="E59" s="51" t="s">
        <v>264</v>
      </c>
      <c r="F59" s="53" t="s">
        <v>289</v>
      </c>
      <c r="G59" s="55">
        <v>377.0</v>
      </c>
      <c r="H59" s="53" t="s">
        <v>266</v>
      </c>
      <c r="I59" s="46"/>
      <c r="J59" s="56">
        <v>0.0026677199999999997</v>
      </c>
      <c r="K59" s="53" t="s">
        <v>271</v>
      </c>
      <c r="L59" s="57" t="s">
        <v>268</v>
      </c>
      <c r="M59" s="46"/>
      <c r="N59" s="53"/>
      <c r="O59" s="53"/>
      <c r="P59" s="51">
        <v>0.0</v>
      </c>
      <c r="Q59" s="51">
        <v>2019.0</v>
      </c>
      <c r="R59" s="46"/>
      <c r="S59" s="46"/>
      <c r="T59" s="46">
        <f t="shared" si="2"/>
        <v>0</v>
      </c>
      <c r="U59" s="46">
        <v>0.0</v>
      </c>
      <c r="V59" s="46">
        <v>0.0</v>
      </c>
      <c r="W59" s="46">
        <v>0.0</v>
      </c>
      <c r="X59" s="46">
        <v>0.0</v>
      </c>
      <c r="Y59" s="46">
        <v>0.0</v>
      </c>
      <c r="Z59" s="46">
        <v>0.0</v>
      </c>
      <c r="AA59" s="46">
        <v>0.0</v>
      </c>
      <c r="AB59" s="46">
        <v>0.0</v>
      </c>
      <c r="AC59" s="46">
        <v>0.0</v>
      </c>
      <c r="AD59" s="46">
        <v>0.0</v>
      </c>
      <c r="AE59" s="46">
        <v>0.0</v>
      </c>
      <c r="AF59" s="46">
        <v>0.0</v>
      </c>
      <c r="AG59" s="46">
        <v>0.0</v>
      </c>
      <c r="AH59" s="46">
        <v>0.0</v>
      </c>
      <c r="AI59" s="46">
        <v>0.0</v>
      </c>
      <c r="AJ59" s="46">
        <v>0.0</v>
      </c>
      <c r="AK59" s="46">
        <v>0.0</v>
      </c>
      <c r="AL59" s="46">
        <v>0.0</v>
      </c>
      <c r="AM59" s="46">
        <v>0.0</v>
      </c>
      <c r="AN59" s="46">
        <v>0.0</v>
      </c>
      <c r="AO59" s="46">
        <v>0.0</v>
      </c>
      <c r="AP59" s="46">
        <v>0.0</v>
      </c>
      <c r="AQ59" s="46">
        <v>0.0</v>
      </c>
      <c r="AR59" s="46">
        <v>0.0</v>
      </c>
      <c r="AS59" s="46">
        <v>0.0</v>
      </c>
      <c r="AT59" s="46">
        <v>0.0</v>
      </c>
      <c r="AU59" s="46">
        <v>0.0</v>
      </c>
      <c r="AV59" s="46">
        <v>0.0</v>
      </c>
      <c r="AW59" s="46">
        <v>0.0</v>
      </c>
      <c r="AX59" s="46">
        <v>0.0</v>
      </c>
      <c r="AY59" s="46">
        <v>0.0</v>
      </c>
      <c r="AZ59" s="46">
        <f t="shared" si="4"/>
        <v>0</v>
      </c>
      <c r="BA59" s="49">
        <f t="shared" si="5"/>
        <v>377</v>
      </c>
    </row>
    <row r="60">
      <c r="A60" s="41"/>
      <c r="B60" s="41" t="s">
        <v>516</v>
      </c>
      <c r="C60" s="47" t="s">
        <v>162</v>
      </c>
      <c r="D60" s="42">
        <f t="shared" si="1"/>
        <v>1.708476</v>
      </c>
      <c r="E60" s="41" t="s">
        <v>264</v>
      </c>
      <c r="F60" s="41" t="s">
        <v>265</v>
      </c>
      <c r="G60" s="86">
        <v>700.0</v>
      </c>
      <c r="H60" s="41" t="s">
        <v>266</v>
      </c>
      <c r="I60" s="44"/>
      <c r="J60" s="44">
        <v>0.0024406799999999998</v>
      </c>
      <c r="K60" s="41" t="s">
        <v>274</v>
      </c>
      <c r="L60" s="45" t="s">
        <v>268</v>
      </c>
      <c r="M60" s="44"/>
      <c r="N60" s="44"/>
      <c r="O60" s="44"/>
      <c r="P60" s="41">
        <v>10.0</v>
      </c>
      <c r="Q60" s="44"/>
      <c r="R60" s="44"/>
      <c r="S60" s="46"/>
      <c r="T60" s="46">
        <f t="shared" si="2"/>
        <v>10</v>
      </c>
      <c r="U60" s="46">
        <v>10.0</v>
      </c>
      <c r="V60" s="46">
        <v>10.0</v>
      </c>
      <c r="W60" s="46">
        <v>10.0</v>
      </c>
      <c r="X60" s="46">
        <v>10.0</v>
      </c>
      <c r="Y60" s="46">
        <v>10.0</v>
      </c>
      <c r="Z60" s="46">
        <v>10.0</v>
      </c>
      <c r="AA60" s="46">
        <v>10.0</v>
      </c>
      <c r="AB60" s="46">
        <v>10.0</v>
      </c>
      <c r="AC60" s="46">
        <v>10.0</v>
      </c>
      <c r="AD60" s="46">
        <v>10.0</v>
      </c>
      <c r="AE60" s="46">
        <v>10.0</v>
      </c>
      <c r="AF60" s="46">
        <v>10.0</v>
      </c>
      <c r="AG60" s="46">
        <v>10.0</v>
      </c>
      <c r="AH60" s="46">
        <v>10.0</v>
      </c>
      <c r="AI60" s="46">
        <v>10.0</v>
      </c>
      <c r="AJ60" s="46">
        <v>10.0</v>
      </c>
      <c r="AK60" s="46">
        <v>10.0</v>
      </c>
      <c r="AL60" s="46">
        <v>10.0</v>
      </c>
      <c r="AM60" s="46">
        <v>10.0</v>
      </c>
      <c r="AN60" s="46">
        <v>10.0</v>
      </c>
      <c r="AO60" s="46">
        <v>10.0</v>
      </c>
      <c r="AP60" s="46">
        <v>10.0</v>
      </c>
      <c r="AQ60" s="46">
        <v>10.0</v>
      </c>
      <c r="AR60" s="46">
        <v>10.0</v>
      </c>
      <c r="AS60" s="46">
        <v>10.0</v>
      </c>
      <c r="AT60" s="46">
        <v>10.0</v>
      </c>
      <c r="AU60" s="46">
        <v>10.0</v>
      </c>
      <c r="AV60" s="46">
        <v>10.0</v>
      </c>
      <c r="AW60" s="46">
        <v>10.0</v>
      </c>
      <c r="AX60" s="46">
        <v>10.0</v>
      </c>
      <c r="AY60" s="46">
        <v>10.0</v>
      </c>
      <c r="AZ60" s="46">
        <f t="shared" si="4"/>
        <v>320</v>
      </c>
      <c r="BA60" s="49">
        <f t="shared" si="5"/>
        <v>380</v>
      </c>
    </row>
    <row r="61">
      <c r="A61" s="47"/>
      <c r="B61" s="47" t="s">
        <v>269</v>
      </c>
      <c r="C61" s="47" t="s">
        <v>30</v>
      </c>
      <c r="D61" s="48">
        <f t="shared" si="1"/>
        <v>1.734018</v>
      </c>
      <c r="E61" s="47" t="s">
        <v>264</v>
      </c>
      <c r="F61" s="47" t="s">
        <v>265</v>
      </c>
      <c r="G61" s="49">
        <v>650.0</v>
      </c>
      <c r="H61" s="47" t="s">
        <v>270</v>
      </c>
      <c r="I61" s="46"/>
      <c r="J61" s="46">
        <v>0.0026677199999999997</v>
      </c>
      <c r="K61" s="47" t="s">
        <v>271</v>
      </c>
      <c r="L61" s="45" t="s">
        <v>268</v>
      </c>
      <c r="M61" s="46"/>
      <c r="N61" s="46"/>
      <c r="O61" s="46"/>
      <c r="P61" s="47">
        <v>8.4</v>
      </c>
      <c r="Q61" s="46"/>
      <c r="R61" s="46"/>
      <c r="S61" s="46"/>
      <c r="T61" s="46">
        <f t="shared" si="2"/>
        <v>8.4</v>
      </c>
      <c r="U61" s="46">
        <v>8.4</v>
      </c>
      <c r="V61" s="46">
        <v>8.4</v>
      </c>
      <c r="W61" s="46">
        <v>8.4</v>
      </c>
      <c r="X61" s="46">
        <v>8.4</v>
      </c>
      <c r="Y61" s="46">
        <v>8.4</v>
      </c>
      <c r="Z61" s="46">
        <v>8.4</v>
      </c>
      <c r="AA61" s="46">
        <v>8.4</v>
      </c>
      <c r="AB61" s="46">
        <v>8.4</v>
      </c>
      <c r="AC61" s="46">
        <v>8.4</v>
      </c>
      <c r="AD61" s="46">
        <v>8.4</v>
      </c>
      <c r="AE61" s="46">
        <v>8.4</v>
      </c>
      <c r="AF61" s="46">
        <v>8.4</v>
      </c>
      <c r="AG61" s="46">
        <v>8.4</v>
      </c>
      <c r="AH61" s="46">
        <v>8.4</v>
      </c>
      <c r="AI61" s="46">
        <v>8.4</v>
      </c>
      <c r="AJ61" s="46">
        <v>8.4</v>
      </c>
      <c r="AK61" s="46">
        <v>8.4</v>
      </c>
      <c r="AL61" s="46">
        <v>8.4</v>
      </c>
      <c r="AM61" s="46">
        <v>8.4</v>
      </c>
      <c r="AN61" s="46">
        <v>8.4</v>
      </c>
      <c r="AO61" s="46">
        <v>8.4</v>
      </c>
      <c r="AP61" s="46">
        <v>8.4</v>
      </c>
      <c r="AQ61" s="46">
        <v>8.4</v>
      </c>
      <c r="AR61" s="46">
        <v>8.4</v>
      </c>
      <c r="AS61" s="46">
        <v>8.4</v>
      </c>
      <c r="AT61" s="46">
        <v>8.4</v>
      </c>
      <c r="AU61" s="46">
        <v>8.4</v>
      </c>
      <c r="AV61" s="46">
        <v>8.4</v>
      </c>
      <c r="AW61" s="46">
        <v>8.4</v>
      </c>
      <c r="AX61" s="46">
        <v>8.4</v>
      </c>
      <c r="AY61" s="46">
        <v>8.4</v>
      </c>
      <c r="AZ61" s="46">
        <f t="shared" si="4"/>
        <v>268.8</v>
      </c>
      <c r="BA61" s="49">
        <f t="shared" si="5"/>
        <v>381.2</v>
      </c>
    </row>
    <row r="62">
      <c r="A62" s="47"/>
      <c r="B62" s="47" t="s">
        <v>333</v>
      </c>
      <c r="C62" s="47" t="s">
        <v>59</v>
      </c>
      <c r="D62" s="48">
        <f t="shared" si="1"/>
        <v>1.41071304</v>
      </c>
      <c r="E62" s="47" t="s">
        <v>264</v>
      </c>
      <c r="F62" s="47" t="s">
        <v>265</v>
      </c>
      <c r="G62" s="49">
        <v>578.0</v>
      </c>
      <c r="H62" s="47" t="s">
        <v>266</v>
      </c>
      <c r="I62" s="46"/>
      <c r="J62" s="46">
        <v>0.0024406799999999998</v>
      </c>
      <c r="K62" s="47" t="s">
        <v>274</v>
      </c>
      <c r="L62" s="45" t="s">
        <v>268</v>
      </c>
      <c r="M62" s="46"/>
      <c r="N62" s="46"/>
      <c r="O62" s="46"/>
      <c r="P62" s="47">
        <v>6.0</v>
      </c>
      <c r="Q62" s="46"/>
      <c r="R62" s="46"/>
      <c r="S62" s="46"/>
      <c r="T62" s="46">
        <f t="shared" si="2"/>
        <v>6</v>
      </c>
      <c r="U62" s="46">
        <v>6.0</v>
      </c>
      <c r="V62" s="46">
        <v>6.0</v>
      </c>
      <c r="W62" s="46">
        <v>6.0</v>
      </c>
      <c r="X62" s="46">
        <v>6.0</v>
      </c>
      <c r="Y62" s="46">
        <v>6.0</v>
      </c>
      <c r="Z62" s="46">
        <v>6.0</v>
      </c>
      <c r="AA62" s="46">
        <v>6.0</v>
      </c>
      <c r="AB62" s="46">
        <v>6.0</v>
      </c>
      <c r="AC62" s="46">
        <v>6.0</v>
      </c>
      <c r="AD62" s="46">
        <v>6.0</v>
      </c>
      <c r="AE62" s="46">
        <v>6.0</v>
      </c>
      <c r="AF62" s="46">
        <v>6.0</v>
      </c>
      <c r="AG62" s="46">
        <v>6.0</v>
      </c>
      <c r="AH62" s="46">
        <v>6.0</v>
      </c>
      <c r="AI62" s="46">
        <v>6.0</v>
      </c>
      <c r="AJ62" s="46">
        <v>6.0</v>
      </c>
      <c r="AK62" s="46">
        <v>6.0</v>
      </c>
      <c r="AL62" s="46">
        <v>6.0</v>
      </c>
      <c r="AM62" s="46">
        <v>6.0</v>
      </c>
      <c r="AN62" s="46">
        <v>6.0</v>
      </c>
      <c r="AO62" s="46">
        <v>6.0</v>
      </c>
      <c r="AP62" s="46">
        <v>6.0</v>
      </c>
      <c r="AQ62" s="46">
        <v>6.0</v>
      </c>
      <c r="AR62" s="46">
        <v>6.0</v>
      </c>
      <c r="AS62" s="46">
        <v>6.0</v>
      </c>
      <c r="AT62" s="46">
        <v>6.0</v>
      </c>
      <c r="AU62" s="46">
        <v>6.0</v>
      </c>
      <c r="AV62" s="46">
        <v>6.0</v>
      </c>
      <c r="AW62" s="46">
        <v>6.0</v>
      </c>
      <c r="AX62" s="46">
        <v>6.0</v>
      </c>
      <c r="AY62" s="46">
        <v>6.0</v>
      </c>
      <c r="AZ62" s="46">
        <f t="shared" si="4"/>
        <v>192</v>
      </c>
      <c r="BA62" s="49">
        <f t="shared" si="5"/>
        <v>386</v>
      </c>
    </row>
    <row r="63">
      <c r="A63" s="47"/>
      <c r="B63" s="47" t="s">
        <v>332</v>
      </c>
      <c r="C63" s="47" t="s">
        <v>59</v>
      </c>
      <c r="D63" s="48">
        <f t="shared" si="1"/>
        <v>1.423502203</v>
      </c>
      <c r="E63" s="47" t="s">
        <v>264</v>
      </c>
      <c r="F63" s="47" t="s">
        <v>265</v>
      </c>
      <c r="G63" s="49">
        <v>583.24</v>
      </c>
      <c r="H63" s="47" t="s">
        <v>266</v>
      </c>
      <c r="I63" s="46"/>
      <c r="J63" s="46">
        <v>0.0024406799999999998</v>
      </c>
      <c r="K63" s="47" t="s">
        <v>274</v>
      </c>
      <c r="L63" s="45" t="s">
        <v>268</v>
      </c>
      <c r="M63" s="46"/>
      <c r="N63" s="46"/>
      <c r="O63" s="46"/>
      <c r="P63" s="47">
        <v>6.0</v>
      </c>
      <c r="Q63" s="46"/>
      <c r="R63" s="46"/>
      <c r="S63" s="46"/>
      <c r="T63" s="46">
        <f t="shared" si="2"/>
        <v>6</v>
      </c>
      <c r="U63" s="46">
        <v>6.0</v>
      </c>
      <c r="V63" s="46">
        <v>6.0</v>
      </c>
      <c r="W63" s="46">
        <v>6.0</v>
      </c>
      <c r="X63" s="46">
        <v>6.0</v>
      </c>
      <c r="Y63" s="46">
        <v>6.0</v>
      </c>
      <c r="Z63" s="46">
        <v>6.0</v>
      </c>
      <c r="AA63" s="46">
        <v>6.0</v>
      </c>
      <c r="AB63" s="46">
        <v>6.0</v>
      </c>
      <c r="AC63" s="46">
        <v>6.0</v>
      </c>
      <c r="AD63" s="46">
        <v>6.0</v>
      </c>
      <c r="AE63" s="46">
        <v>6.0</v>
      </c>
      <c r="AF63" s="46">
        <v>6.0</v>
      </c>
      <c r="AG63" s="46">
        <v>6.0</v>
      </c>
      <c r="AH63" s="46">
        <v>6.0</v>
      </c>
      <c r="AI63" s="46">
        <v>6.0</v>
      </c>
      <c r="AJ63" s="46">
        <v>6.0</v>
      </c>
      <c r="AK63" s="46">
        <v>6.0</v>
      </c>
      <c r="AL63" s="46">
        <v>6.0</v>
      </c>
      <c r="AM63" s="46">
        <v>6.0</v>
      </c>
      <c r="AN63" s="46">
        <v>6.0</v>
      </c>
      <c r="AO63" s="46">
        <v>6.0</v>
      </c>
      <c r="AP63" s="46">
        <v>6.0</v>
      </c>
      <c r="AQ63" s="46">
        <v>6.0</v>
      </c>
      <c r="AR63" s="46">
        <v>6.0</v>
      </c>
      <c r="AS63" s="46">
        <v>6.0</v>
      </c>
      <c r="AT63" s="46">
        <v>6.0</v>
      </c>
      <c r="AU63" s="46">
        <v>6.0</v>
      </c>
      <c r="AV63" s="46">
        <v>6.0</v>
      </c>
      <c r="AW63" s="46">
        <v>6.0</v>
      </c>
      <c r="AX63" s="46">
        <v>6.0</v>
      </c>
      <c r="AY63" s="46">
        <v>6.0</v>
      </c>
      <c r="AZ63" s="46">
        <f t="shared" si="4"/>
        <v>192</v>
      </c>
      <c r="BA63" s="49">
        <f t="shared" si="5"/>
        <v>391.24</v>
      </c>
    </row>
    <row r="64">
      <c r="A64" s="73" t="s">
        <v>28</v>
      </c>
      <c r="B64" s="53" t="s">
        <v>442</v>
      </c>
      <c r="C64" s="53" t="s">
        <v>59</v>
      </c>
      <c r="D64" s="54">
        <f t="shared" si="1"/>
        <v>1.035854829</v>
      </c>
      <c r="E64" s="51" t="s">
        <v>264</v>
      </c>
      <c r="F64" s="53" t="s">
        <v>289</v>
      </c>
      <c r="G64" s="55">
        <v>394.67</v>
      </c>
      <c r="H64" s="53" t="s">
        <v>266</v>
      </c>
      <c r="I64" s="53"/>
      <c r="J64" s="56">
        <v>0.00262461</v>
      </c>
      <c r="K64" s="53" t="s">
        <v>316</v>
      </c>
      <c r="L64" s="57" t="s">
        <v>268</v>
      </c>
      <c r="M64" s="53"/>
      <c r="N64" s="53"/>
      <c r="O64" s="46"/>
      <c r="P64" s="51">
        <v>0.0</v>
      </c>
      <c r="Q64" s="51">
        <v>2019.0</v>
      </c>
      <c r="R64" s="46"/>
      <c r="S64" s="46"/>
      <c r="T64" s="46">
        <f t="shared" si="2"/>
        <v>0</v>
      </c>
      <c r="U64" s="46">
        <v>0.0</v>
      </c>
      <c r="V64" s="46">
        <v>0.0</v>
      </c>
      <c r="W64" s="46">
        <v>0.0</v>
      </c>
      <c r="X64" s="46">
        <v>0.0</v>
      </c>
      <c r="Y64" s="46">
        <v>0.0</v>
      </c>
      <c r="Z64" s="46">
        <v>0.0</v>
      </c>
      <c r="AA64" s="46">
        <v>0.0</v>
      </c>
      <c r="AB64" s="46">
        <v>0.0</v>
      </c>
      <c r="AC64" s="46">
        <v>0.0</v>
      </c>
      <c r="AD64" s="46">
        <v>0.0</v>
      </c>
      <c r="AE64" s="46">
        <v>0.0</v>
      </c>
      <c r="AF64" s="46">
        <v>0.0</v>
      </c>
      <c r="AG64" s="46">
        <v>0.0</v>
      </c>
      <c r="AH64" s="46">
        <v>0.0</v>
      </c>
      <c r="AI64" s="46">
        <v>0.0</v>
      </c>
      <c r="AJ64" s="46">
        <v>0.0</v>
      </c>
      <c r="AK64" s="46">
        <v>0.0</v>
      </c>
      <c r="AL64" s="46">
        <v>0.0</v>
      </c>
      <c r="AM64" s="46">
        <v>0.0</v>
      </c>
      <c r="AN64" s="46">
        <v>0.0</v>
      </c>
      <c r="AO64" s="46">
        <v>0.0</v>
      </c>
      <c r="AP64" s="46">
        <v>0.0</v>
      </c>
      <c r="AQ64" s="46">
        <v>0.0</v>
      </c>
      <c r="AR64" s="46">
        <v>0.0</v>
      </c>
      <c r="AS64" s="46">
        <v>0.0</v>
      </c>
      <c r="AT64" s="46">
        <v>0.0</v>
      </c>
      <c r="AU64" s="46">
        <v>0.0</v>
      </c>
      <c r="AV64" s="46">
        <v>0.0</v>
      </c>
      <c r="AW64" s="46">
        <v>0.0</v>
      </c>
      <c r="AX64" s="46">
        <v>0.0</v>
      </c>
      <c r="AY64" s="46">
        <v>0.0</v>
      </c>
      <c r="AZ64" s="46">
        <f t="shared" si="4"/>
        <v>0</v>
      </c>
      <c r="BA64" s="49">
        <f t="shared" si="5"/>
        <v>394.67</v>
      </c>
    </row>
    <row r="65">
      <c r="A65" s="73" t="s">
        <v>28</v>
      </c>
      <c r="B65" s="59" t="s">
        <v>539</v>
      </c>
      <c r="C65" s="59" t="s">
        <v>244</v>
      </c>
      <c r="D65" s="60">
        <f t="shared" si="1"/>
        <v>1.07242344</v>
      </c>
      <c r="E65" s="51" t="s">
        <v>264</v>
      </c>
      <c r="F65" s="59" t="s">
        <v>289</v>
      </c>
      <c r="G65" s="61">
        <v>402.0</v>
      </c>
      <c r="H65" s="59" t="s">
        <v>266</v>
      </c>
      <c r="I65" s="59"/>
      <c r="J65" s="62">
        <v>0.0026677199999999997</v>
      </c>
      <c r="K65" s="59" t="s">
        <v>271</v>
      </c>
      <c r="L65" s="57" t="s">
        <v>268</v>
      </c>
      <c r="M65" s="59"/>
      <c r="N65" s="59"/>
      <c r="O65" s="46"/>
      <c r="P65" s="51">
        <v>0.0</v>
      </c>
      <c r="Q65" s="51">
        <v>2019.0</v>
      </c>
      <c r="R65" s="46"/>
      <c r="S65" s="46"/>
      <c r="T65" s="46">
        <f t="shared" si="2"/>
        <v>0</v>
      </c>
      <c r="U65" s="46">
        <v>0.0</v>
      </c>
      <c r="V65" s="46">
        <v>0.0</v>
      </c>
      <c r="W65" s="46">
        <v>0.0</v>
      </c>
      <c r="X65" s="46">
        <v>0.0</v>
      </c>
      <c r="Y65" s="46">
        <v>0.0</v>
      </c>
      <c r="Z65" s="46">
        <v>0.0</v>
      </c>
      <c r="AA65" s="46">
        <v>0.0</v>
      </c>
      <c r="AB65" s="46">
        <v>0.0</v>
      </c>
      <c r="AC65" s="46">
        <v>0.0</v>
      </c>
      <c r="AD65" s="46">
        <v>0.0</v>
      </c>
      <c r="AE65" s="46">
        <v>0.0</v>
      </c>
      <c r="AF65" s="46">
        <v>0.0</v>
      </c>
      <c r="AG65" s="46">
        <v>0.0</v>
      </c>
      <c r="AH65" s="46">
        <v>0.0</v>
      </c>
      <c r="AI65" s="46">
        <v>0.0</v>
      </c>
      <c r="AJ65" s="46">
        <v>0.0</v>
      </c>
      <c r="AK65" s="46">
        <v>0.0</v>
      </c>
      <c r="AL65" s="46">
        <v>0.0</v>
      </c>
      <c r="AM65" s="46">
        <v>0.0</v>
      </c>
      <c r="AN65" s="46">
        <v>0.0</v>
      </c>
      <c r="AO65" s="46">
        <v>0.0</v>
      </c>
      <c r="AP65" s="46">
        <v>0.0</v>
      </c>
      <c r="AQ65" s="46">
        <v>0.0</v>
      </c>
      <c r="AR65" s="46">
        <v>0.0</v>
      </c>
      <c r="AS65" s="46">
        <v>0.0</v>
      </c>
      <c r="AT65" s="46">
        <v>0.0</v>
      </c>
      <c r="AU65" s="46">
        <v>0.0</v>
      </c>
      <c r="AV65" s="46">
        <v>0.0</v>
      </c>
      <c r="AW65" s="46">
        <v>0.0</v>
      </c>
      <c r="AX65" s="46">
        <v>0.0</v>
      </c>
      <c r="AY65" s="46">
        <v>0.0</v>
      </c>
      <c r="AZ65" s="46">
        <f t="shared" si="4"/>
        <v>0</v>
      </c>
      <c r="BA65" s="49">
        <f t="shared" si="5"/>
        <v>402</v>
      </c>
    </row>
    <row r="66">
      <c r="A66" s="47"/>
      <c r="B66" s="47" t="s">
        <v>331</v>
      </c>
      <c r="C66" s="47" t="s">
        <v>59</v>
      </c>
      <c r="D66" s="48">
        <f t="shared" si="1"/>
        <v>1.456378163</v>
      </c>
      <c r="E66" s="47" t="s">
        <v>264</v>
      </c>
      <c r="F66" s="47" t="s">
        <v>265</v>
      </c>
      <c r="G66" s="49">
        <v>596.71</v>
      </c>
      <c r="H66" s="47" t="s">
        <v>266</v>
      </c>
      <c r="I66" s="46"/>
      <c r="J66" s="46">
        <v>0.0024406799999999998</v>
      </c>
      <c r="K66" s="47" t="s">
        <v>274</v>
      </c>
      <c r="L66" s="45" t="s">
        <v>268</v>
      </c>
      <c r="M66" s="46"/>
      <c r="N66" s="46"/>
      <c r="O66" s="46"/>
      <c r="P66" s="47">
        <v>6.0</v>
      </c>
      <c r="Q66" s="46"/>
      <c r="R66" s="46"/>
      <c r="S66" s="46"/>
      <c r="T66" s="46">
        <f t="shared" si="2"/>
        <v>6</v>
      </c>
      <c r="U66" s="46">
        <v>6.0</v>
      </c>
      <c r="V66" s="46">
        <v>6.0</v>
      </c>
      <c r="W66" s="46">
        <v>6.0</v>
      </c>
      <c r="X66" s="46">
        <v>6.0</v>
      </c>
      <c r="Y66" s="46">
        <v>6.0</v>
      </c>
      <c r="Z66" s="46">
        <v>6.0</v>
      </c>
      <c r="AA66" s="46">
        <v>6.0</v>
      </c>
      <c r="AB66" s="46">
        <v>6.0</v>
      </c>
      <c r="AC66" s="46">
        <v>6.0</v>
      </c>
      <c r="AD66" s="46">
        <v>6.0</v>
      </c>
      <c r="AE66" s="46">
        <v>6.0</v>
      </c>
      <c r="AF66" s="46">
        <v>6.0</v>
      </c>
      <c r="AG66" s="46">
        <v>6.0</v>
      </c>
      <c r="AH66" s="46">
        <v>6.0</v>
      </c>
      <c r="AI66" s="46">
        <v>6.0</v>
      </c>
      <c r="AJ66" s="46">
        <v>6.0</v>
      </c>
      <c r="AK66" s="46">
        <v>6.0</v>
      </c>
      <c r="AL66" s="46">
        <v>6.0</v>
      </c>
      <c r="AM66" s="46">
        <v>6.0</v>
      </c>
      <c r="AN66" s="46">
        <v>6.0</v>
      </c>
      <c r="AO66" s="46">
        <v>6.0</v>
      </c>
      <c r="AP66" s="46">
        <v>6.0</v>
      </c>
      <c r="AQ66" s="46">
        <v>6.0</v>
      </c>
      <c r="AR66" s="46">
        <v>6.0</v>
      </c>
      <c r="AS66" s="46">
        <v>6.0</v>
      </c>
      <c r="AT66" s="46">
        <v>6.0</v>
      </c>
      <c r="AU66" s="46">
        <v>6.0</v>
      </c>
      <c r="AV66" s="46">
        <v>6.0</v>
      </c>
      <c r="AW66" s="46">
        <v>6.0</v>
      </c>
      <c r="AX66" s="46">
        <v>6.0</v>
      </c>
      <c r="AY66" s="46">
        <v>6.0</v>
      </c>
      <c r="AZ66" s="46">
        <f t="shared" si="4"/>
        <v>192</v>
      </c>
      <c r="BA66" s="49">
        <f t="shared" si="5"/>
        <v>404.71</v>
      </c>
    </row>
    <row r="67">
      <c r="A67" s="47"/>
      <c r="B67" s="47" t="s">
        <v>347</v>
      </c>
      <c r="C67" s="47" t="s">
        <v>59</v>
      </c>
      <c r="D67" s="48">
        <f t="shared" si="1"/>
        <v>1.61328948</v>
      </c>
      <c r="E67" s="47" t="s">
        <v>264</v>
      </c>
      <c r="F67" s="47" t="s">
        <v>265</v>
      </c>
      <c r="G67" s="49">
        <v>661.0</v>
      </c>
      <c r="H67" s="47" t="s">
        <v>266</v>
      </c>
      <c r="I67" s="46"/>
      <c r="J67" s="46">
        <v>0.0024406799999999998</v>
      </c>
      <c r="K67" s="47" t="s">
        <v>274</v>
      </c>
      <c r="L67" s="45" t="s">
        <v>268</v>
      </c>
      <c r="M67" s="46"/>
      <c r="N67" s="46"/>
      <c r="O67" s="46"/>
      <c r="P67" s="47">
        <v>8.0</v>
      </c>
      <c r="Q67" s="46"/>
      <c r="R67" s="46"/>
      <c r="S67" s="46"/>
      <c r="T67" s="46">
        <f t="shared" si="2"/>
        <v>8</v>
      </c>
      <c r="U67" s="46">
        <v>8.0</v>
      </c>
      <c r="V67" s="46">
        <v>8.0</v>
      </c>
      <c r="W67" s="46">
        <v>8.0</v>
      </c>
      <c r="X67" s="46">
        <v>8.0</v>
      </c>
      <c r="Y67" s="46">
        <v>8.0</v>
      </c>
      <c r="Z67" s="46">
        <v>8.0</v>
      </c>
      <c r="AA67" s="46">
        <v>8.0</v>
      </c>
      <c r="AB67" s="46">
        <v>8.0</v>
      </c>
      <c r="AC67" s="46">
        <v>8.0</v>
      </c>
      <c r="AD67" s="46">
        <v>8.0</v>
      </c>
      <c r="AE67" s="46">
        <v>8.0</v>
      </c>
      <c r="AF67" s="46">
        <v>8.0</v>
      </c>
      <c r="AG67" s="46">
        <v>8.0</v>
      </c>
      <c r="AH67" s="46">
        <v>8.0</v>
      </c>
      <c r="AI67" s="46">
        <v>8.0</v>
      </c>
      <c r="AJ67" s="46">
        <v>8.0</v>
      </c>
      <c r="AK67" s="46">
        <v>8.0</v>
      </c>
      <c r="AL67" s="46">
        <v>8.0</v>
      </c>
      <c r="AM67" s="46">
        <v>8.0</v>
      </c>
      <c r="AN67" s="46">
        <v>8.0</v>
      </c>
      <c r="AO67" s="46">
        <v>8.0</v>
      </c>
      <c r="AP67" s="46">
        <v>8.0</v>
      </c>
      <c r="AQ67" s="46">
        <v>8.0</v>
      </c>
      <c r="AR67" s="46">
        <v>8.0</v>
      </c>
      <c r="AS67" s="46">
        <v>8.0</v>
      </c>
      <c r="AT67" s="46">
        <v>8.0</v>
      </c>
      <c r="AU67" s="46">
        <v>8.0</v>
      </c>
      <c r="AV67" s="46">
        <v>8.0</v>
      </c>
      <c r="AW67" s="46">
        <v>8.0</v>
      </c>
      <c r="AX67" s="46">
        <v>8.0</v>
      </c>
      <c r="AY67" s="46">
        <v>8.0</v>
      </c>
      <c r="AZ67" s="46">
        <f t="shared" si="4"/>
        <v>256</v>
      </c>
      <c r="BA67" s="49">
        <f t="shared" si="5"/>
        <v>405</v>
      </c>
    </row>
    <row r="68">
      <c r="A68" s="47"/>
      <c r="B68" s="47" t="s">
        <v>318</v>
      </c>
      <c r="C68" s="47" t="s">
        <v>59</v>
      </c>
      <c r="D68" s="48">
        <f t="shared" si="1"/>
        <v>1.38630624</v>
      </c>
      <c r="E68" s="47" t="s">
        <v>264</v>
      </c>
      <c r="F68" s="47" t="s">
        <v>265</v>
      </c>
      <c r="G68" s="49">
        <v>568.0</v>
      </c>
      <c r="H68" s="47" t="s">
        <v>266</v>
      </c>
      <c r="I68" s="46"/>
      <c r="J68" s="46">
        <v>0.0024406799999999998</v>
      </c>
      <c r="K68" s="47" t="s">
        <v>274</v>
      </c>
      <c r="L68" s="45" t="s">
        <v>268</v>
      </c>
      <c r="M68" s="46"/>
      <c r="N68" s="46"/>
      <c r="O68" s="46"/>
      <c r="P68" s="47">
        <v>5.0</v>
      </c>
      <c r="Q68" s="46"/>
      <c r="R68" s="46"/>
      <c r="S68" s="46"/>
      <c r="T68" s="46">
        <f t="shared" si="2"/>
        <v>5</v>
      </c>
      <c r="U68" s="46">
        <v>5.0</v>
      </c>
      <c r="V68" s="46">
        <v>5.0</v>
      </c>
      <c r="W68" s="46">
        <v>5.0</v>
      </c>
      <c r="X68" s="46">
        <v>5.0</v>
      </c>
      <c r="Y68" s="46">
        <v>5.0</v>
      </c>
      <c r="Z68" s="46">
        <v>5.0</v>
      </c>
      <c r="AA68" s="46">
        <v>5.0</v>
      </c>
      <c r="AB68" s="46">
        <v>5.0</v>
      </c>
      <c r="AC68" s="46">
        <v>5.0</v>
      </c>
      <c r="AD68" s="46">
        <v>5.0</v>
      </c>
      <c r="AE68" s="46">
        <v>5.0</v>
      </c>
      <c r="AF68" s="46">
        <v>5.0</v>
      </c>
      <c r="AG68" s="46">
        <v>5.0</v>
      </c>
      <c r="AH68" s="46">
        <v>5.0</v>
      </c>
      <c r="AI68" s="46">
        <v>5.0</v>
      </c>
      <c r="AJ68" s="46">
        <v>5.0</v>
      </c>
      <c r="AK68" s="46">
        <v>5.0</v>
      </c>
      <c r="AL68" s="46">
        <v>5.0</v>
      </c>
      <c r="AM68" s="46">
        <v>5.0</v>
      </c>
      <c r="AN68" s="46">
        <v>5.0</v>
      </c>
      <c r="AO68" s="46">
        <v>5.0</v>
      </c>
      <c r="AP68" s="46">
        <v>5.0</v>
      </c>
      <c r="AQ68" s="46">
        <v>5.0</v>
      </c>
      <c r="AR68" s="46">
        <v>5.0</v>
      </c>
      <c r="AS68" s="46">
        <v>5.0</v>
      </c>
      <c r="AT68" s="46">
        <v>5.0</v>
      </c>
      <c r="AU68" s="46">
        <v>5.0</v>
      </c>
      <c r="AV68" s="46">
        <v>5.0</v>
      </c>
      <c r="AW68" s="46">
        <v>5.0</v>
      </c>
      <c r="AX68" s="46">
        <v>5.0</v>
      </c>
      <c r="AY68" s="46">
        <v>5.0</v>
      </c>
      <c r="AZ68" s="46">
        <f t="shared" si="4"/>
        <v>160</v>
      </c>
      <c r="BA68" s="49">
        <f t="shared" si="5"/>
        <v>408</v>
      </c>
    </row>
    <row r="69">
      <c r="A69" s="73" t="s">
        <v>28</v>
      </c>
      <c r="B69" s="53" t="s">
        <v>553</v>
      </c>
      <c r="C69" s="53" t="s">
        <v>220</v>
      </c>
      <c r="D69" s="54">
        <f t="shared" si="1"/>
        <v>1.08842976</v>
      </c>
      <c r="E69" s="51" t="s">
        <v>264</v>
      </c>
      <c r="F69" s="53" t="s">
        <v>289</v>
      </c>
      <c r="G69" s="55">
        <v>408.0</v>
      </c>
      <c r="H69" s="53" t="s">
        <v>270</v>
      </c>
      <c r="I69" s="46"/>
      <c r="J69" s="56">
        <v>0.0026677199999999997</v>
      </c>
      <c r="K69" s="53" t="s">
        <v>271</v>
      </c>
      <c r="L69" s="57" t="s">
        <v>268</v>
      </c>
      <c r="M69" s="46"/>
      <c r="N69" s="53"/>
      <c r="O69" s="53"/>
      <c r="P69" s="51">
        <v>0.0</v>
      </c>
      <c r="Q69" s="51">
        <v>2019.0</v>
      </c>
      <c r="R69" s="46"/>
      <c r="S69" s="46"/>
      <c r="T69" s="46">
        <f t="shared" si="2"/>
        <v>0</v>
      </c>
      <c r="U69" s="46">
        <v>0.0</v>
      </c>
      <c r="V69" s="46">
        <v>0.0</v>
      </c>
      <c r="W69" s="46">
        <v>0.0</v>
      </c>
      <c r="X69" s="46">
        <v>0.0</v>
      </c>
      <c r="Y69" s="46">
        <v>0.0</v>
      </c>
      <c r="Z69" s="46">
        <v>0.0</v>
      </c>
      <c r="AA69" s="46">
        <v>0.0</v>
      </c>
      <c r="AB69" s="46">
        <v>0.0</v>
      </c>
      <c r="AC69" s="46">
        <v>0.0</v>
      </c>
      <c r="AD69" s="46">
        <v>0.0</v>
      </c>
      <c r="AE69" s="46">
        <v>0.0</v>
      </c>
      <c r="AF69" s="46">
        <v>0.0</v>
      </c>
      <c r="AG69" s="46">
        <v>0.0</v>
      </c>
      <c r="AH69" s="46">
        <v>0.0</v>
      </c>
      <c r="AI69" s="46">
        <v>0.0</v>
      </c>
      <c r="AJ69" s="46">
        <v>0.0</v>
      </c>
      <c r="AK69" s="46">
        <v>0.0</v>
      </c>
      <c r="AL69" s="46">
        <v>0.0</v>
      </c>
      <c r="AM69" s="46">
        <v>0.0</v>
      </c>
      <c r="AN69" s="46">
        <v>0.0</v>
      </c>
      <c r="AO69" s="46">
        <v>0.0</v>
      </c>
      <c r="AP69" s="46">
        <v>0.0</v>
      </c>
      <c r="AQ69" s="46">
        <v>0.0</v>
      </c>
      <c r="AR69" s="46">
        <v>0.0</v>
      </c>
      <c r="AS69" s="46">
        <v>0.0</v>
      </c>
      <c r="AT69" s="46">
        <v>0.0</v>
      </c>
      <c r="AU69" s="46">
        <v>0.0</v>
      </c>
      <c r="AV69" s="46">
        <v>0.0</v>
      </c>
      <c r="AW69" s="46">
        <v>0.0</v>
      </c>
      <c r="AX69" s="46">
        <v>0.0</v>
      </c>
      <c r="AY69" s="46">
        <v>0.0</v>
      </c>
      <c r="AZ69" s="46">
        <f t="shared" si="4"/>
        <v>0</v>
      </c>
      <c r="BA69" s="49">
        <f t="shared" si="5"/>
        <v>408</v>
      </c>
    </row>
    <row r="70">
      <c r="A70" s="47"/>
      <c r="B70" s="47" t="s">
        <v>395</v>
      </c>
      <c r="C70" s="47" t="s">
        <v>59</v>
      </c>
      <c r="D70" s="48">
        <f t="shared" si="1"/>
        <v>2.72080242</v>
      </c>
      <c r="E70" s="47" t="s">
        <v>264</v>
      </c>
      <c r="F70" s="47" t="s">
        <v>265</v>
      </c>
      <c r="G70" s="49">
        <v>1498.0</v>
      </c>
      <c r="H70" s="47" t="s">
        <v>266</v>
      </c>
      <c r="I70" s="46"/>
      <c r="J70" s="46">
        <v>0.0018162899999999997</v>
      </c>
      <c r="K70" s="47" t="s">
        <v>267</v>
      </c>
      <c r="L70" s="46" t="s">
        <v>371</v>
      </c>
      <c r="M70" s="46"/>
      <c r="N70" s="46"/>
      <c r="O70" s="46"/>
      <c r="P70" s="47">
        <v>34.0</v>
      </c>
      <c r="Q70" s="46"/>
      <c r="R70" s="46"/>
      <c r="S70" s="46"/>
      <c r="T70" s="46">
        <f t="shared" si="2"/>
        <v>34</v>
      </c>
      <c r="U70" s="46">
        <v>34.0</v>
      </c>
      <c r="V70" s="46">
        <v>34.0</v>
      </c>
      <c r="W70" s="46">
        <v>34.0</v>
      </c>
      <c r="X70" s="46">
        <v>34.0</v>
      </c>
      <c r="Y70" s="46">
        <v>34.0</v>
      </c>
      <c r="Z70" s="46">
        <v>34.0</v>
      </c>
      <c r="AA70" s="46">
        <v>34.0</v>
      </c>
      <c r="AB70" s="46">
        <v>34.0</v>
      </c>
      <c r="AC70" s="46">
        <v>34.0</v>
      </c>
      <c r="AD70" s="46">
        <v>34.0</v>
      </c>
      <c r="AE70" s="46">
        <v>34.0</v>
      </c>
      <c r="AF70" s="46">
        <v>34.0</v>
      </c>
      <c r="AG70" s="46">
        <v>34.0</v>
      </c>
      <c r="AH70" s="46">
        <v>34.0</v>
      </c>
      <c r="AI70" s="46">
        <v>34.0</v>
      </c>
      <c r="AJ70" s="46">
        <v>34.0</v>
      </c>
      <c r="AK70" s="46">
        <v>34.0</v>
      </c>
      <c r="AL70" s="46">
        <v>34.0</v>
      </c>
      <c r="AM70" s="46">
        <v>34.0</v>
      </c>
      <c r="AN70" s="46">
        <v>34.0</v>
      </c>
      <c r="AO70" s="46">
        <v>34.0</v>
      </c>
      <c r="AP70" s="46">
        <v>34.0</v>
      </c>
      <c r="AQ70" s="46">
        <v>34.0</v>
      </c>
      <c r="AR70" s="46">
        <v>34.0</v>
      </c>
      <c r="AS70" s="46">
        <v>34.0</v>
      </c>
      <c r="AT70" s="46">
        <v>34.0</v>
      </c>
      <c r="AU70" s="46">
        <v>34.0</v>
      </c>
      <c r="AV70" s="46">
        <v>34.0</v>
      </c>
      <c r="AW70" s="46">
        <v>34.0</v>
      </c>
      <c r="AX70" s="46">
        <v>34.0</v>
      </c>
      <c r="AY70" s="46">
        <v>34.0</v>
      </c>
      <c r="AZ70" s="46">
        <f t="shared" si="4"/>
        <v>1088</v>
      </c>
      <c r="BA70" s="49">
        <f t="shared" si="5"/>
        <v>410</v>
      </c>
    </row>
    <row r="71">
      <c r="A71" s="47"/>
      <c r="B71" s="47" t="s">
        <v>330</v>
      </c>
      <c r="C71" s="47" t="s">
        <v>59</v>
      </c>
      <c r="D71" s="48">
        <f t="shared" si="1"/>
        <v>1.47905208</v>
      </c>
      <c r="E71" s="47" t="s">
        <v>264</v>
      </c>
      <c r="F71" s="47" t="s">
        <v>265</v>
      </c>
      <c r="G71" s="49">
        <v>606.0</v>
      </c>
      <c r="H71" s="47" t="s">
        <v>266</v>
      </c>
      <c r="I71" s="46"/>
      <c r="J71" s="46">
        <v>0.0024406799999999998</v>
      </c>
      <c r="K71" s="47" t="s">
        <v>274</v>
      </c>
      <c r="L71" s="45" t="s">
        <v>268</v>
      </c>
      <c r="M71" s="46"/>
      <c r="N71" s="46"/>
      <c r="O71" s="46"/>
      <c r="P71" s="47">
        <v>6.0</v>
      </c>
      <c r="Q71" s="46"/>
      <c r="R71" s="46"/>
      <c r="S71" s="46"/>
      <c r="T71" s="46">
        <f t="shared" si="2"/>
        <v>6</v>
      </c>
      <c r="U71" s="46">
        <v>6.0</v>
      </c>
      <c r="V71" s="46">
        <v>6.0</v>
      </c>
      <c r="W71" s="46">
        <v>6.0</v>
      </c>
      <c r="X71" s="46">
        <v>6.0</v>
      </c>
      <c r="Y71" s="46">
        <v>6.0</v>
      </c>
      <c r="Z71" s="46">
        <v>6.0</v>
      </c>
      <c r="AA71" s="46">
        <v>6.0</v>
      </c>
      <c r="AB71" s="46">
        <v>6.0</v>
      </c>
      <c r="AC71" s="46">
        <v>6.0</v>
      </c>
      <c r="AD71" s="46">
        <v>6.0</v>
      </c>
      <c r="AE71" s="46">
        <v>6.0</v>
      </c>
      <c r="AF71" s="46">
        <v>6.0</v>
      </c>
      <c r="AG71" s="46">
        <v>6.0</v>
      </c>
      <c r="AH71" s="46">
        <v>6.0</v>
      </c>
      <c r="AI71" s="46">
        <v>6.0</v>
      </c>
      <c r="AJ71" s="46">
        <v>6.0</v>
      </c>
      <c r="AK71" s="46">
        <v>6.0</v>
      </c>
      <c r="AL71" s="46">
        <v>6.0</v>
      </c>
      <c r="AM71" s="46">
        <v>6.0</v>
      </c>
      <c r="AN71" s="46">
        <v>6.0</v>
      </c>
      <c r="AO71" s="46">
        <v>6.0</v>
      </c>
      <c r="AP71" s="46">
        <v>6.0</v>
      </c>
      <c r="AQ71" s="46">
        <v>6.0</v>
      </c>
      <c r="AR71" s="46">
        <v>6.0</v>
      </c>
      <c r="AS71" s="46">
        <v>6.0</v>
      </c>
      <c r="AT71" s="46">
        <v>6.0</v>
      </c>
      <c r="AU71" s="46">
        <v>6.0</v>
      </c>
      <c r="AV71" s="46">
        <v>6.0</v>
      </c>
      <c r="AW71" s="46">
        <v>6.0</v>
      </c>
      <c r="AX71" s="46">
        <v>6.0</v>
      </c>
      <c r="AY71" s="46">
        <v>6.0</v>
      </c>
      <c r="AZ71" s="46">
        <f t="shared" si="4"/>
        <v>192</v>
      </c>
      <c r="BA71" s="49">
        <f t="shared" si="5"/>
        <v>414</v>
      </c>
    </row>
    <row r="72">
      <c r="A72" s="73" t="s">
        <v>28</v>
      </c>
      <c r="B72" s="53" t="s">
        <v>444</v>
      </c>
      <c r="C72" s="53" t="s">
        <v>59</v>
      </c>
      <c r="D72" s="54">
        <f t="shared" si="1"/>
        <v>1.013931692</v>
      </c>
      <c r="E72" s="51" t="s">
        <v>264</v>
      </c>
      <c r="F72" s="53" t="s">
        <v>289</v>
      </c>
      <c r="G72" s="55">
        <v>415.43</v>
      </c>
      <c r="H72" s="53" t="s">
        <v>266</v>
      </c>
      <c r="I72" s="53"/>
      <c r="J72" s="56">
        <v>0.0024406799999999998</v>
      </c>
      <c r="K72" s="53" t="s">
        <v>274</v>
      </c>
      <c r="L72" s="57" t="s">
        <v>268</v>
      </c>
      <c r="M72" s="53"/>
      <c r="N72" s="53"/>
      <c r="O72" s="46"/>
      <c r="P72" s="51">
        <v>0.0</v>
      </c>
      <c r="Q72" s="51">
        <v>2019.0</v>
      </c>
      <c r="R72" s="46"/>
      <c r="S72" s="46"/>
      <c r="T72" s="46">
        <f t="shared" si="2"/>
        <v>0</v>
      </c>
      <c r="U72" s="46">
        <v>0.0</v>
      </c>
      <c r="V72" s="46">
        <v>0.0</v>
      </c>
      <c r="W72" s="46">
        <v>0.0</v>
      </c>
      <c r="X72" s="46">
        <v>0.0</v>
      </c>
      <c r="Y72" s="46">
        <v>0.0</v>
      </c>
      <c r="Z72" s="46">
        <v>0.0</v>
      </c>
      <c r="AA72" s="46">
        <v>0.0</v>
      </c>
      <c r="AB72" s="46">
        <v>0.0</v>
      </c>
      <c r="AC72" s="46">
        <v>0.0</v>
      </c>
      <c r="AD72" s="46">
        <v>0.0</v>
      </c>
      <c r="AE72" s="46">
        <v>0.0</v>
      </c>
      <c r="AF72" s="46">
        <v>0.0</v>
      </c>
      <c r="AG72" s="46">
        <v>0.0</v>
      </c>
      <c r="AH72" s="46">
        <v>0.0</v>
      </c>
      <c r="AI72" s="46">
        <v>0.0</v>
      </c>
      <c r="AJ72" s="46">
        <v>0.0</v>
      </c>
      <c r="AK72" s="46">
        <v>0.0</v>
      </c>
      <c r="AL72" s="46">
        <v>0.0</v>
      </c>
      <c r="AM72" s="46">
        <v>0.0</v>
      </c>
      <c r="AN72" s="46">
        <v>0.0</v>
      </c>
      <c r="AO72" s="46">
        <v>0.0</v>
      </c>
      <c r="AP72" s="46">
        <v>0.0</v>
      </c>
      <c r="AQ72" s="46">
        <v>0.0</v>
      </c>
      <c r="AR72" s="46">
        <v>0.0</v>
      </c>
      <c r="AS72" s="46">
        <v>0.0</v>
      </c>
      <c r="AT72" s="46">
        <v>0.0</v>
      </c>
      <c r="AU72" s="46">
        <v>0.0</v>
      </c>
      <c r="AV72" s="46">
        <v>0.0</v>
      </c>
      <c r="AW72" s="46">
        <v>0.0</v>
      </c>
      <c r="AX72" s="46">
        <v>0.0</v>
      </c>
      <c r="AY72" s="46">
        <v>0.0</v>
      </c>
      <c r="AZ72" s="46">
        <f t="shared" si="4"/>
        <v>0</v>
      </c>
      <c r="BA72" s="49">
        <f t="shared" si="5"/>
        <v>415.43</v>
      </c>
    </row>
    <row r="73">
      <c r="A73" s="47"/>
      <c r="B73" s="47" t="s">
        <v>462</v>
      </c>
      <c r="C73" s="47" t="s">
        <v>88</v>
      </c>
      <c r="D73" s="48">
        <f t="shared" si="1"/>
        <v>1.19693511</v>
      </c>
      <c r="E73" s="47" t="s">
        <v>264</v>
      </c>
      <c r="F73" s="47" t="s">
        <v>265</v>
      </c>
      <c r="G73" s="49">
        <v>659.0</v>
      </c>
      <c r="H73" s="47" t="s">
        <v>266</v>
      </c>
      <c r="I73" s="46"/>
      <c r="J73" s="46">
        <v>0.0018162899999999997</v>
      </c>
      <c r="K73" s="47" t="s">
        <v>267</v>
      </c>
      <c r="L73" s="45" t="s">
        <v>268</v>
      </c>
      <c r="M73" s="46"/>
      <c r="N73" s="46"/>
      <c r="O73" s="46"/>
      <c r="P73" s="47">
        <v>7.5</v>
      </c>
      <c r="Q73" s="46"/>
      <c r="R73" s="46"/>
      <c r="S73" s="46"/>
      <c r="T73" s="46">
        <f t="shared" si="2"/>
        <v>7.5</v>
      </c>
      <c r="U73" s="46">
        <v>7.5</v>
      </c>
      <c r="V73" s="46">
        <v>7.5</v>
      </c>
      <c r="W73" s="46">
        <v>7.5</v>
      </c>
      <c r="X73" s="46">
        <v>7.5</v>
      </c>
      <c r="Y73" s="46">
        <v>7.5</v>
      </c>
      <c r="Z73" s="46">
        <v>7.5</v>
      </c>
      <c r="AA73" s="46">
        <v>7.5</v>
      </c>
      <c r="AB73" s="46">
        <v>7.5</v>
      </c>
      <c r="AC73" s="46">
        <v>7.5</v>
      </c>
      <c r="AD73" s="46">
        <v>7.5</v>
      </c>
      <c r="AE73" s="46">
        <v>7.5</v>
      </c>
      <c r="AF73" s="46">
        <v>7.5</v>
      </c>
      <c r="AG73" s="46">
        <v>7.5</v>
      </c>
      <c r="AH73" s="46">
        <v>7.5</v>
      </c>
      <c r="AI73" s="46">
        <v>7.5</v>
      </c>
      <c r="AJ73" s="46">
        <v>7.5</v>
      </c>
      <c r="AK73" s="46">
        <v>7.5</v>
      </c>
      <c r="AL73" s="46">
        <v>7.5</v>
      </c>
      <c r="AM73" s="46">
        <v>7.5</v>
      </c>
      <c r="AN73" s="46">
        <v>7.5</v>
      </c>
      <c r="AO73" s="46">
        <v>7.5</v>
      </c>
      <c r="AP73" s="46">
        <v>7.5</v>
      </c>
      <c r="AQ73" s="46">
        <v>7.5</v>
      </c>
      <c r="AR73" s="46">
        <v>7.5</v>
      </c>
      <c r="AS73" s="46">
        <v>7.5</v>
      </c>
      <c r="AT73" s="46">
        <v>7.5</v>
      </c>
      <c r="AU73" s="46">
        <v>7.5</v>
      </c>
      <c r="AV73" s="46">
        <v>7.5</v>
      </c>
      <c r="AW73" s="46">
        <v>7.5</v>
      </c>
      <c r="AX73" s="46">
        <v>7.5</v>
      </c>
      <c r="AY73" s="46">
        <v>7.5</v>
      </c>
      <c r="AZ73" s="46">
        <f t="shared" si="4"/>
        <v>240</v>
      </c>
      <c r="BA73" s="49">
        <f t="shared" si="5"/>
        <v>419</v>
      </c>
    </row>
    <row r="74">
      <c r="A74" s="73" t="s">
        <v>28</v>
      </c>
      <c r="B74" s="53" t="s">
        <v>439</v>
      </c>
      <c r="C74" s="53" t="s">
        <v>59</v>
      </c>
      <c r="D74" s="54">
        <f t="shared" si="1"/>
        <v>1.12311012</v>
      </c>
      <c r="E74" s="51" t="s">
        <v>264</v>
      </c>
      <c r="F74" s="53" t="s">
        <v>289</v>
      </c>
      <c r="G74" s="55">
        <v>421.0</v>
      </c>
      <c r="H74" s="53" t="s">
        <v>266</v>
      </c>
      <c r="I74" s="53"/>
      <c r="J74" s="56">
        <v>0.0026677199999999997</v>
      </c>
      <c r="K74" s="53" t="s">
        <v>271</v>
      </c>
      <c r="L74" s="57" t="s">
        <v>268</v>
      </c>
      <c r="M74" s="53"/>
      <c r="N74" s="53"/>
      <c r="O74" s="46"/>
      <c r="P74" s="51">
        <v>0.0</v>
      </c>
      <c r="Q74" s="51">
        <v>2019.0</v>
      </c>
      <c r="R74" s="46"/>
      <c r="S74" s="46"/>
      <c r="T74" s="46">
        <f t="shared" si="2"/>
        <v>0</v>
      </c>
      <c r="U74" s="46">
        <v>0.0</v>
      </c>
      <c r="V74" s="46">
        <v>0.0</v>
      </c>
      <c r="W74" s="46">
        <v>0.0</v>
      </c>
      <c r="X74" s="46">
        <v>0.0</v>
      </c>
      <c r="Y74" s="46">
        <v>0.0</v>
      </c>
      <c r="Z74" s="46">
        <v>0.0</v>
      </c>
      <c r="AA74" s="46">
        <v>0.0</v>
      </c>
      <c r="AB74" s="46">
        <v>0.0</v>
      </c>
      <c r="AC74" s="46">
        <v>0.0</v>
      </c>
      <c r="AD74" s="46">
        <v>0.0</v>
      </c>
      <c r="AE74" s="46">
        <v>0.0</v>
      </c>
      <c r="AF74" s="46">
        <v>0.0</v>
      </c>
      <c r="AG74" s="46">
        <v>0.0</v>
      </c>
      <c r="AH74" s="46">
        <v>0.0</v>
      </c>
      <c r="AI74" s="46">
        <v>0.0</v>
      </c>
      <c r="AJ74" s="46">
        <v>0.0</v>
      </c>
      <c r="AK74" s="46">
        <v>0.0</v>
      </c>
      <c r="AL74" s="46">
        <v>0.0</v>
      </c>
      <c r="AM74" s="46">
        <v>0.0</v>
      </c>
      <c r="AN74" s="46">
        <v>0.0</v>
      </c>
      <c r="AO74" s="46">
        <v>0.0</v>
      </c>
      <c r="AP74" s="46">
        <v>0.0</v>
      </c>
      <c r="AQ74" s="46">
        <v>0.0</v>
      </c>
      <c r="AR74" s="46">
        <v>0.0</v>
      </c>
      <c r="AS74" s="46">
        <v>0.0</v>
      </c>
      <c r="AT74" s="46">
        <v>0.0</v>
      </c>
      <c r="AU74" s="46">
        <v>0.0</v>
      </c>
      <c r="AV74" s="46">
        <v>0.0</v>
      </c>
      <c r="AW74" s="46">
        <v>0.0</v>
      </c>
      <c r="AX74" s="46">
        <v>0.0</v>
      </c>
      <c r="AY74" s="46">
        <v>0.0</v>
      </c>
      <c r="AZ74" s="46">
        <f t="shared" si="4"/>
        <v>0</v>
      </c>
      <c r="BA74" s="49">
        <f t="shared" si="5"/>
        <v>421</v>
      </c>
    </row>
    <row r="75">
      <c r="A75" s="73" t="s">
        <v>28</v>
      </c>
      <c r="B75" s="53" t="s">
        <v>443</v>
      </c>
      <c r="C75" s="53" t="s">
        <v>59</v>
      </c>
      <c r="D75" s="54">
        <f t="shared" si="1"/>
        <v>1.02996696</v>
      </c>
      <c r="E75" s="51" t="s">
        <v>264</v>
      </c>
      <c r="F75" s="53" t="s">
        <v>289</v>
      </c>
      <c r="G75" s="55">
        <v>422.0</v>
      </c>
      <c r="H75" s="53" t="s">
        <v>266</v>
      </c>
      <c r="I75" s="53"/>
      <c r="J75" s="56">
        <v>0.0024406799999999998</v>
      </c>
      <c r="K75" s="53" t="s">
        <v>274</v>
      </c>
      <c r="L75" s="57" t="s">
        <v>268</v>
      </c>
      <c r="M75" s="53"/>
      <c r="N75" s="53"/>
      <c r="O75" s="46"/>
      <c r="P75" s="51">
        <v>0.0</v>
      </c>
      <c r="Q75" s="51">
        <v>2019.0</v>
      </c>
      <c r="R75" s="44"/>
      <c r="S75" s="46"/>
      <c r="T75" s="46">
        <f t="shared" si="2"/>
        <v>0</v>
      </c>
      <c r="U75" s="46">
        <v>0.0</v>
      </c>
      <c r="V75" s="46">
        <v>0.0</v>
      </c>
      <c r="W75" s="46">
        <v>0.0</v>
      </c>
      <c r="X75" s="46">
        <v>0.0</v>
      </c>
      <c r="Y75" s="46">
        <v>0.0</v>
      </c>
      <c r="Z75" s="46">
        <v>0.0</v>
      </c>
      <c r="AA75" s="46">
        <v>0.0</v>
      </c>
      <c r="AB75" s="46">
        <v>0.0</v>
      </c>
      <c r="AC75" s="46">
        <v>0.0</v>
      </c>
      <c r="AD75" s="46">
        <v>0.0</v>
      </c>
      <c r="AE75" s="46">
        <v>0.0</v>
      </c>
      <c r="AF75" s="46">
        <v>0.0</v>
      </c>
      <c r="AG75" s="46">
        <v>0.0</v>
      </c>
      <c r="AH75" s="46">
        <v>0.0</v>
      </c>
      <c r="AI75" s="46">
        <v>0.0</v>
      </c>
      <c r="AJ75" s="46">
        <v>0.0</v>
      </c>
      <c r="AK75" s="46">
        <v>0.0</v>
      </c>
      <c r="AL75" s="46">
        <v>0.0</v>
      </c>
      <c r="AM75" s="46">
        <v>0.0</v>
      </c>
      <c r="AN75" s="46">
        <v>0.0</v>
      </c>
      <c r="AO75" s="46">
        <v>0.0</v>
      </c>
      <c r="AP75" s="46">
        <v>0.0</v>
      </c>
      <c r="AQ75" s="46">
        <v>0.0</v>
      </c>
      <c r="AR75" s="46">
        <v>0.0</v>
      </c>
      <c r="AS75" s="46">
        <v>0.0</v>
      </c>
      <c r="AT75" s="46">
        <v>0.0</v>
      </c>
      <c r="AU75" s="46">
        <v>0.0</v>
      </c>
      <c r="AV75" s="46">
        <v>0.0</v>
      </c>
      <c r="AW75" s="46">
        <v>0.0</v>
      </c>
      <c r="AX75" s="46">
        <v>0.0</v>
      </c>
      <c r="AY75" s="46">
        <v>0.0</v>
      </c>
      <c r="AZ75" s="46">
        <f t="shared" si="4"/>
        <v>0</v>
      </c>
      <c r="BA75" s="49">
        <f t="shared" si="5"/>
        <v>422</v>
      </c>
    </row>
    <row r="76">
      <c r="A76" s="73" t="s">
        <v>28</v>
      </c>
      <c r="B76" s="53" t="s">
        <v>527</v>
      </c>
      <c r="C76" s="47" t="s">
        <v>162</v>
      </c>
      <c r="D76" s="54">
        <f t="shared" si="1"/>
        <v>1.03240764</v>
      </c>
      <c r="E76" s="51" t="s">
        <v>264</v>
      </c>
      <c r="F76" s="53" t="s">
        <v>289</v>
      </c>
      <c r="G76" s="55">
        <v>423.0</v>
      </c>
      <c r="H76" s="53" t="s">
        <v>266</v>
      </c>
      <c r="I76" s="53"/>
      <c r="J76" s="56">
        <v>0.0024406799999999998</v>
      </c>
      <c r="K76" s="53" t="s">
        <v>274</v>
      </c>
      <c r="L76" s="57" t="s">
        <v>268</v>
      </c>
      <c r="M76" s="53"/>
      <c r="N76" s="53"/>
      <c r="O76" s="46"/>
      <c r="P76" s="51">
        <v>0.0</v>
      </c>
      <c r="Q76" s="51">
        <v>2019.0</v>
      </c>
      <c r="R76" s="46"/>
      <c r="S76" s="46"/>
      <c r="T76" s="46">
        <f t="shared" si="2"/>
        <v>0</v>
      </c>
      <c r="U76" s="46">
        <v>0.0</v>
      </c>
      <c r="V76" s="46">
        <v>0.0</v>
      </c>
      <c r="W76" s="46">
        <v>0.0</v>
      </c>
      <c r="X76" s="46">
        <v>0.0</v>
      </c>
      <c r="Y76" s="46">
        <v>0.0</v>
      </c>
      <c r="Z76" s="46">
        <v>0.0</v>
      </c>
      <c r="AA76" s="46">
        <v>0.0</v>
      </c>
      <c r="AB76" s="46">
        <v>0.0</v>
      </c>
      <c r="AC76" s="46">
        <v>0.0</v>
      </c>
      <c r="AD76" s="46">
        <v>0.0</v>
      </c>
      <c r="AE76" s="46">
        <v>0.0</v>
      </c>
      <c r="AF76" s="46">
        <v>0.0</v>
      </c>
      <c r="AG76" s="46">
        <v>0.0</v>
      </c>
      <c r="AH76" s="46">
        <v>0.0</v>
      </c>
      <c r="AI76" s="46">
        <v>0.0</v>
      </c>
      <c r="AJ76" s="46">
        <v>0.0</v>
      </c>
      <c r="AK76" s="46">
        <v>0.0</v>
      </c>
      <c r="AL76" s="46">
        <v>0.0</v>
      </c>
      <c r="AM76" s="46">
        <v>0.0</v>
      </c>
      <c r="AN76" s="46">
        <v>0.0</v>
      </c>
      <c r="AO76" s="46">
        <v>0.0</v>
      </c>
      <c r="AP76" s="46">
        <v>0.0</v>
      </c>
      <c r="AQ76" s="46">
        <v>0.0</v>
      </c>
      <c r="AR76" s="46">
        <v>0.0</v>
      </c>
      <c r="AS76" s="46">
        <v>0.0</v>
      </c>
      <c r="AT76" s="46">
        <v>0.0</v>
      </c>
      <c r="AU76" s="46">
        <v>0.0</v>
      </c>
      <c r="AV76" s="46">
        <v>0.0</v>
      </c>
      <c r="AW76" s="46">
        <v>0.0</v>
      </c>
      <c r="AX76" s="46">
        <v>0.0</v>
      </c>
      <c r="AY76" s="46">
        <v>0.0</v>
      </c>
      <c r="AZ76" s="46">
        <f t="shared" si="4"/>
        <v>0</v>
      </c>
      <c r="BA76" s="49">
        <f t="shared" si="5"/>
        <v>423</v>
      </c>
    </row>
    <row r="77">
      <c r="A77" s="47"/>
      <c r="B77" s="47" t="s">
        <v>317</v>
      </c>
      <c r="C77" s="47" t="s">
        <v>59</v>
      </c>
      <c r="D77" s="48">
        <f t="shared" si="1"/>
        <v>1.428774072</v>
      </c>
      <c r="E77" s="47" t="s">
        <v>264</v>
      </c>
      <c r="F77" s="47" t="s">
        <v>265</v>
      </c>
      <c r="G77" s="49">
        <v>585.4</v>
      </c>
      <c r="H77" s="47" t="s">
        <v>266</v>
      </c>
      <c r="I77" s="46"/>
      <c r="J77" s="46">
        <v>0.0024406799999999998</v>
      </c>
      <c r="K77" s="47" t="s">
        <v>274</v>
      </c>
      <c r="L77" s="45" t="s">
        <v>268</v>
      </c>
      <c r="M77" s="46"/>
      <c r="N77" s="46"/>
      <c r="O77" s="46"/>
      <c r="P77" s="47">
        <v>5.0</v>
      </c>
      <c r="Q77" s="46"/>
      <c r="R77" s="46"/>
      <c r="S77" s="46"/>
      <c r="T77" s="46">
        <f t="shared" si="2"/>
        <v>5</v>
      </c>
      <c r="U77" s="46">
        <v>5.0</v>
      </c>
      <c r="V77" s="46">
        <v>5.0</v>
      </c>
      <c r="W77" s="46">
        <v>5.0</v>
      </c>
      <c r="X77" s="46">
        <v>5.0</v>
      </c>
      <c r="Y77" s="46">
        <v>5.0</v>
      </c>
      <c r="Z77" s="46">
        <v>5.0</v>
      </c>
      <c r="AA77" s="46">
        <v>5.0</v>
      </c>
      <c r="AB77" s="46">
        <v>5.0</v>
      </c>
      <c r="AC77" s="46">
        <v>5.0</v>
      </c>
      <c r="AD77" s="46">
        <v>5.0</v>
      </c>
      <c r="AE77" s="46">
        <v>5.0</v>
      </c>
      <c r="AF77" s="46">
        <v>5.0</v>
      </c>
      <c r="AG77" s="46">
        <v>5.0</v>
      </c>
      <c r="AH77" s="46">
        <v>5.0</v>
      </c>
      <c r="AI77" s="46">
        <v>5.0</v>
      </c>
      <c r="AJ77" s="46">
        <v>5.0</v>
      </c>
      <c r="AK77" s="46">
        <v>5.0</v>
      </c>
      <c r="AL77" s="46">
        <v>5.0</v>
      </c>
      <c r="AM77" s="46">
        <v>5.0</v>
      </c>
      <c r="AN77" s="46">
        <v>5.0</v>
      </c>
      <c r="AO77" s="46">
        <v>5.0</v>
      </c>
      <c r="AP77" s="46">
        <v>5.0</v>
      </c>
      <c r="AQ77" s="46">
        <v>5.0</v>
      </c>
      <c r="AR77" s="46">
        <v>5.0</v>
      </c>
      <c r="AS77" s="46">
        <v>5.0</v>
      </c>
      <c r="AT77" s="46">
        <v>5.0</v>
      </c>
      <c r="AU77" s="46">
        <v>5.0</v>
      </c>
      <c r="AV77" s="46">
        <v>5.0</v>
      </c>
      <c r="AW77" s="46">
        <v>5.0</v>
      </c>
      <c r="AX77" s="46">
        <v>5.0</v>
      </c>
      <c r="AY77" s="46">
        <v>5.0</v>
      </c>
      <c r="AZ77" s="46">
        <f t="shared" si="4"/>
        <v>160</v>
      </c>
      <c r="BA77" s="49">
        <f t="shared" si="5"/>
        <v>425.4</v>
      </c>
    </row>
    <row r="78">
      <c r="A78" s="47"/>
      <c r="B78" s="47" t="s">
        <v>373</v>
      </c>
      <c r="C78" s="47" t="s">
        <v>59</v>
      </c>
      <c r="D78" s="48">
        <f t="shared" si="1"/>
        <v>2.193932928</v>
      </c>
      <c r="E78" s="47" t="s">
        <v>264</v>
      </c>
      <c r="F78" s="47" t="s">
        <v>265</v>
      </c>
      <c r="G78" s="49">
        <v>822.4</v>
      </c>
      <c r="H78" s="47" t="s">
        <v>266</v>
      </c>
      <c r="I78" s="46"/>
      <c r="J78" s="46">
        <v>0.0026677199999999997</v>
      </c>
      <c r="K78" s="47" t="s">
        <v>271</v>
      </c>
      <c r="L78" s="45" t="s">
        <v>268</v>
      </c>
      <c r="M78" s="46"/>
      <c r="N78" s="46"/>
      <c r="O78" s="46"/>
      <c r="P78" s="47">
        <v>12.3</v>
      </c>
      <c r="Q78" s="46"/>
      <c r="R78" s="46"/>
      <c r="S78" s="46"/>
      <c r="T78" s="46">
        <f t="shared" si="2"/>
        <v>12.3</v>
      </c>
      <c r="U78" s="46">
        <v>12.3</v>
      </c>
      <c r="V78" s="46">
        <v>12.3</v>
      </c>
      <c r="W78" s="46">
        <v>12.3</v>
      </c>
      <c r="X78" s="46">
        <v>12.3</v>
      </c>
      <c r="Y78" s="46">
        <v>12.3</v>
      </c>
      <c r="Z78" s="46">
        <v>12.3</v>
      </c>
      <c r="AA78" s="46">
        <v>12.3</v>
      </c>
      <c r="AB78" s="46">
        <v>12.3</v>
      </c>
      <c r="AC78" s="46">
        <v>12.3</v>
      </c>
      <c r="AD78" s="46">
        <v>12.3</v>
      </c>
      <c r="AE78" s="46">
        <v>12.3</v>
      </c>
      <c r="AF78" s="46">
        <v>12.3</v>
      </c>
      <c r="AG78" s="46">
        <v>12.3</v>
      </c>
      <c r="AH78" s="46">
        <v>12.3</v>
      </c>
      <c r="AI78" s="46">
        <v>12.3</v>
      </c>
      <c r="AJ78" s="46">
        <v>12.3</v>
      </c>
      <c r="AK78" s="46">
        <v>12.3</v>
      </c>
      <c r="AL78" s="46">
        <v>12.3</v>
      </c>
      <c r="AM78" s="46">
        <v>12.3</v>
      </c>
      <c r="AN78" s="46">
        <v>12.3</v>
      </c>
      <c r="AO78" s="46">
        <v>12.3</v>
      </c>
      <c r="AP78" s="46">
        <v>12.3</v>
      </c>
      <c r="AQ78" s="46">
        <v>12.3</v>
      </c>
      <c r="AR78" s="46">
        <v>12.3</v>
      </c>
      <c r="AS78" s="46">
        <v>12.3</v>
      </c>
      <c r="AT78" s="46">
        <v>12.3</v>
      </c>
      <c r="AU78" s="46">
        <v>12.3</v>
      </c>
      <c r="AV78" s="46">
        <v>12.3</v>
      </c>
      <c r="AW78" s="46">
        <v>12.3</v>
      </c>
      <c r="AX78" s="46">
        <v>12.3</v>
      </c>
      <c r="AY78" s="46">
        <v>12.3</v>
      </c>
      <c r="AZ78" s="46">
        <f t="shared" si="4"/>
        <v>393.6</v>
      </c>
      <c r="BA78" s="49">
        <f t="shared" si="5"/>
        <v>428.8</v>
      </c>
    </row>
    <row r="79">
      <c r="A79" s="47"/>
      <c r="B79" s="47" t="s">
        <v>328</v>
      </c>
      <c r="C79" s="47" t="s">
        <v>59</v>
      </c>
      <c r="D79" s="48">
        <f t="shared" si="1"/>
        <v>1.667325</v>
      </c>
      <c r="E79" s="47" t="s">
        <v>264</v>
      </c>
      <c r="F79" s="47" t="s">
        <v>265</v>
      </c>
      <c r="G79" s="49">
        <v>625.0</v>
      </c>
      <c r="H79" s="47" t="s">
        <v>266</v>
      </c>
      <c r="I79" s="46"/>
      <c r="J79" s="46">
        <v>0.0026677199999999997</v>
      </c>
      <c r="K79" s="47" t="s">
        <v>271</v>
      </c>
      <c r="L79" s="45" t="s">
        <v>268</v>
      </c>
      <c r="M79" s="46"/>
      <c r="N79" s="46"/>
      <c r="O79" s="46"/>
      <c r="P79" s="47">
        <v>6.0</v>
      </c>
      <c r="Q79" s="46"/>
      <c r="R79" s="46"/>
      <c r="S79" s="46"/>
      <c r="T79" s="46">
        <f t="shared" si="2"/>
        <v>6</v>
      </c>
      <c r="U79" s="46">
        <v>6.0</v>
      </c>
      <c r="V79" s="46">
        <v>6.0</v>
      </c>
      <c r="W79" s="46">
        <v>6.0</v>
      </c>
      <c r="X79" s="46">
        <v>6.0</v>
      </c>
      <c r="Y79" s="46">
        <v>6.0</v>
      </c>
      <c r="Z79" s="46">
        <v>6.0</v>
      </c>
      <c r="AA79" s="46">
        <v>6.0</v>
      </c>
      <c r="AB79" s="46">
        <v>6.0</v>
      </c>
      <c r="AC79" s="46">
        <v>6.0</v>
      </c>
      <c r="AD79" s="46">
        <v>6.0</v>
      </c>
      <c r="AE79" s="46">
        <v>6.0</v>
      </c>
      <c r="AF79" s="46">
        <v>6.0</v>
      </c>
      <c r="AG79" s="46">
        <v>6.0</v>
      </c>
      <c r="AH79" s="46">
        <v>6.0</v>
      </c>
      <c r="AI79" s="46">
        <v>6.0</v>
      </c>
      <c r="AJ79" s="46">
        <v>6.0</v>
      </c>
      <c r="AK79" s="46">
        <v>6.0</v>
      </c>
      <c r="AL79" s="46">
        <v>6.0</v>
      </c>
      <c r="AM79" s="46">
        <v>6.0</v>
      </c>
      <c r="AN79" s="46">
        <v>6.0</v>
      </c>
      <c r="AO79" s="46">
        <v>6.0</v>
      </c>
      <c r="AP79" s="46">
        <v>6.0</v>
      </c>
      <c r="AQ79" s="46">
        <v>6.0</v>
      </c>
      <c r="AR79" s="46">
        <v>6.0</v>
      </c>
      <c r="AS79" s="46">
        <v>6.0</v>
      </c>
      <c r="AT79" s="46">
        <v>6.0</v>
      </c>
      <c r="AU79" s="46">
        <v>6.0</v>
      </c>
      <c r="AV79" s="46">
        <v>6.0</v>
      </c>
      <c r="AW79" s="46">
        <v>6.0</v>
      </c>
      <c r="AX79" s="46">
        <v>6.0</v>
      </c>
      <c r="AY79" s="46">
        <v>6.0</v>
      </c>
      <c r="AZ79" s="46">
        <f t="shared" si="4"/>
        <v>192</v>
      </c>
      <c r="BA79" s="49">
        <f t="shared" si="5"/>
        <v>433</v>
      </c>
    </row>
    <row r="80">
      <c r="A80" s="47"/>
      <c r="B80" s="47" t="s">
        <v>315</v>
      </c>
      <c r="C80" s="47" t="s">
        <v>59</v>
      </c>
      <c r="D80" s="48">
        <f t="shared" si="1"/>
        <v>1.559805723</v>
      </c>
      <c r="E80" s="47" t="s">
        <v>264</v>
      </c>
      <c r="F80" s="47" t="s">
        <v>265</v>
      </c>
      <c r="G80" s="49">
        <v>594.3</v>
      </c>
      <c r="H80" s="47" t="s">
        <v>266</v>
      </c>
      <c r="I80" s="46"/>
      <c r="J80" s="46">
        <v>0.00262461</v>
      </c>
      <c r="K80" s="47" t="s">
        <v>316</v>
      </c>
      <c r="L80" s="45" t="s">
        <v>268</v>
      </c>
      <c r="M80" s="46"/>
      <c r="N80" s="46"/>
      <c r="O80" s="46"/>
      <c r="P80" s="47">
        <v>5.0</v>
      </c>
      <c r="Q80" s="46"/>
      <c r="R80" s="46"/>
      <c r="S80" s="46"/>
      <c r="T80" s="46">
        <f t="shared" si="2"/>
        <v>5</v>
      </c>
      <c r="U80" s="46">
        <v>5.0</v>
      </c>
      <c r="V80" s="46">
        <v>5.0</v>
      </c>
      <c r="W80" s="46">
        <v>5.0</v>
      </c>
      <c r="X80" s="46">
        <v>5.0</v>
      </c>
      <c r="Y80" s="46">
        <v>5.0</v>
      </c>
      <c r="Z80" s="46">
        <v>5.0</v>
      </c>
      <c r="AA80" s="46">
        <v>5.0</v>
      </c>
      <c r="AB80" s="46">
        <v>5.0</v>
      </c>
      <c r="AC80" s="46">
        <v>5.0</v>
      </c>
      <c r="AD80" s="46">
        <v>5.0</v>
      </c>
      <c r="AE80" s="46">
        <v>5.0</v>
      </c>
      <c r="AF80" s="46">
        <v>5.0</v>
      </c>
      <c r="AG80" s="46">
        <v>5.0</v>
      </c>
      <c r="AH80" s="46">
        <v>5.0</v>
      </c>
      <c r="AI80" s="46">
        <v>5.0</v>
      </c>
      <c r="AJ80" s="46">
        <v>5.0</v>
      </c>
      <c r="AK80" s="46">
        <v>5.0</v>
      </c>
      <c r="AL80" s="46">
        <v>5.0</v>
      </c>
      <c r="AM80" s="46">
        <v>5.0</v>
      </c>
      <c r="AN80" s="46">
        <v>5.0</v>
      </c>
      <c r="AO80" s="46">
        <v>5.0</v>
      </c>
      <c r="AP80" s="46">
        <v>5.0</v>
      </c>
      <c r="AQ80" s="46">
        <v>5.0</v>
      </c>
      <c r="AR80" s="46">
        <v>5.0</v>
      </c>
      <c r="AS80" s="46">
        <v>5.0</v>
      </c>
      <c r="AT80" s="46">
        <v>5.0</v>
      </c>
      <c r="AU80" s="46">
        <v>5.0</v>
      </c>
      <c r="AV80" s="46">
        <v>5.0</v>
      </c>
      <c r="AW80" s="46">
        <v>5.0</v>
      </c>
      <c r="AX80" s="46">
        <v>5.0</v>
      </c>
      <c r="AY80" s="46">
        <v>5.0</v>
      </c>
      <c r="AZ80" s="46">
        <f t="shared" si="4"/>
        <v>160</v>
      </c>
      <c r="BA80" s="49">
        <f t="shared" si="5"/>
        <v>434.3</v>
      </c>
    </row>
    <row r="81">
      <c r="A81" s="73" t="s">
        <v>28</v>
      </c>
      <c r="B81" s="59" t="s">
        <v>441</v>
      </c>
      <c r="C81" s="59" t="s">
        <v>59</v>
      </c>
      <c r="D81" s="60">
        <f t="shared" si="1"/>
        <v>1.071360893</v>
      </c>
      <c r="E81" s="51" t="s">
        <v>264</v>
      </c>
      <c r="F81" s="59" t="s">
        <v>289</v>
      </c>
      <c r="G81" s="61">
        <v>438.96</v>
      </c>
      <c r="H81" s="59" t="s">
        <v>266</v>
      </c>
      <c r="I81" s="59"/>
      <c r="J81" s="62">
        <v>0.0024406799999999998</v>
      </c>
      <c r="K81" s="59" t="s">
        <v>274</v>
      </c>
      <c r="L81" s="57" t="s">
        <v>268</v>
      </c>
      <c r="M81" s="59"/>
      <c r="N81" s="59"/>
      <c r="O81" s="46"/>
      <c r="P81" s="51">
        <v>0.0</v>
      </c>
      <c r="Q81" s="51">
        <v>2019.0</v>
      </c>
      <c r="R81" s="46"/>
      <c r="S81" s="46"/>
      <c r="T81" s="46">
        <f t="shared" si="2"/>
        <v>0</v>
      </c>
      <c r="U81" s="46">
        <v>0.0</v>
      </c>
      <c r="V81" s="46">
        <v>0.0</v>
      </c>
      <c r="W81" s="46">
        <v>0.0</v>
      </c>
      <c r="X81" s="46">
        <v>0.0</v>
      </c>
      <c r="Y81" s="46">
        <v>0.0</v>
      </c>
      <c r="Z81" s="46">
        <v>0.0</v>
      </c>
      <c r="AA81" s="46">
        <v>0.0</v>
      </c>
      <c r="AB81" s="46">
        <v>0.0</v>
      </c>
      <c r="AC81" s="46">
        <v>0.0</v>
      </c>
      <c r="AD81" s="46">
        <v>0.0</v>
      </c>
      <c r="AE81" s="46">
        <v>0.0</v>
      </c>
      <c r="AF81" s="46">
        <v>0.0</v>
      </c>
      <c r="AG81" s="46">
        <v>0.0</v>
      </c>
      <c r="AH81" s="46">
        <v>0.0</v>
      </c>
      <c r="AI81" s="46">
        <v>0.0</v>
      </c>
      <c r="AJ81" s="46">
        <v>0.0</v>
      </c>
      <c r="AK81" s="46">
        <v>0.0</v>
      </c>
      <c r="AL81" s="46">
        <v>0.0</v>
      </c>
      <c r="AM81" s="46">
        <v>0.0</v>
      </c>
      <c r="AN81" s="46">
        <v>0.0</v>
      </c>
      <c r="AO81" s="46">
        <v>0.0</v>
      </c>
      <c r="AP81" s="46">
        <v>0.0</v>
      </c>
      <c r="AQ81" s="46">
        <v>0.0</v>
      </c>
      <c r="AR81" s="46">
        <v>0.0</v>
      </c>
      <c r="AS81" s="46">
        <v>0.0</v>
      </c>
      <c r="AT81" s="46">
        <v>0.0</v>
      </c>
      <c r="AU81" s="46">
        <v>0.0</v>
      </c>
      <c r="AV81" s="46">
        <v>0.0</v>
      </c>
      <c r="AW81" s="46">
        <v>0.0</v>
      </c>
      <c r="AX81" s="46">
        <v>0.0</v>
      </c>
      <c r="AY81" s="46">
        <v>0.0</v>
      </c>
      <c r="AZ81" s="46">
        <f t="shared" si="4"/>
        <v>0</v>
      </c>
      <c r="BA81" s="49">
        <f t="shared" si="5"/>
        <v>438.96</v>
      </c>
    </row>
    <row r="82">
      <c r="A82" s="73" t="s">
        <v>28</v>
      </c>
      <c r="B82" s="53" t="s">
        <v>440</v>
      </c>
      <c r="C82" s="53" t="s">
        <v>59</v>
      </c>
      <c r="D82" s="54">
        <f t="shared" si="1"/>
        <v>1.072190724</v>
      </c>
      <c r="E82" s="51" t="s">
        <v>264</v>
      </c>
      <c r="F82" s="53" t="s">
        <v>289</v>
      </c>
      <c r="G82" s="55">
        <v>439.3</v>
      </c>
      <c r="H82" s="53" t="s">
        <v>266</v>
      </c>
      <c r="I82" s="53"/>
      <c r="J82" s="56">
        <v>0.0024406799999999998</v>
      </c>
      <c r="K82" s="53" t="s">
        <v>274</v>
      </c>
      <c r="L82" s="57" t="s">
        <v>268</v>
      </c>
      <c r="M82" s="53"/>
      <c r="N82" s="53"/>
      <c r="O82" s="46"/>
      <c r="P82" s="51">
        <v>0.0</v>
      </c>
      <c r="Q82" s="51">
        <v>2019.0</v>
      </c>
      <c r="R82" s="46"/>
      <c r="S82" s="46"/>
      <c r="T82" s="46">
        <f t="shared" si="2"/>
        <v>0</v>
      </c>
      <c r="U82" s="46">
        <v>0.0</v>
      </c>
      <c r="V82" s="46">
        <v>0.0</v>
      </c>
      <c r="W82" s="46">
        <v>0.0</v>
      </c>
      <c r="X82" s="46">
        <v>0.0</v>
      </c>
      <c r="Y82" s="46">
        <v>0.0</v>
      </c>
      <c r="Z82" s="46">
        <v>0.0</v>
      </c>
      <c r="AA82" s="46">
        <v>0.0</v>
      </c>
      <c r="AB82" s="46">
        <v>0.0</v>
      </c>
      <c r="AC82" s="46">
        <v>0.0</v>
      </c>
      <c r="AD82" s="46">
        <v>0.0</v>
      </c>
      <c r="AE82" s="46">
        <v>0.0</v>
      </c>
      <c r="AF82" s="46">
        <v>0.0</v>
      </c>
      <c r="AG82" s="46">
        <v>0.0</v>
      </c>
      <c r="AH82" s="46">
        <v>0.0</v>
      </c>
      <c r="AI82" s="46">
        <v>0.0</v>
      </c>
      <c r="AJ82" s="46">
        <v>0.0</v>
      </c>
      <c r="AK82" s="46">
        <v>0.0</v>
      </c>
      <c r="AL82" s="46">
        <v>0.0</v>
      </c>
      <c r="AM82" s="46">
        <v>0.0</v>
      </c>
      <c r="AN82" s="46">
        <v>0.0</v>
      </c>
      <c r="AO82" s="46">
        <v>0.0</v>
      </c>
      <c r="AP82" s="46">
        <v>0.0</v>
      </c>
      <c r="AQ82" s="46">
        <v>0.0</v>
      </c>
      <c r="AR82" s="46">
        <v>0.0</v>
      </c>
      <c r="AS82" s="46">
        <v>0.0</v>
      </c>
      <c r="AT82" s="46">
        <v>0.0</v>
      </c>
      <c r="AU82" s="46">
        <v>0.0</v>
      </c>
      <c r="AV82" s="46">
        <v>0.0</v>
      </c>
      <c r="AW82" s="46">
        <v>0.0</v>
      </c>
      <c r="AX82" s="46">
        <v>0.0</v>
      </c>
      <c r="AY82" s="46">
        <v>0.0</v>
      </c>
      <c r="AZ82" s="46">
        <f t="shared" si="4"/>
        <v>0</v>
      </c>
      <c r="BA82" s="49">
        <f t="shared" si="5"/>
        <v>439.3</v>
      </c>
    </row>
    <row r="83">
      <c r="A83" s="47"/>
      <c r="B83" s="47" t="s">
        <v>284</v>
      </c>
      <c r="C83" s="47" t="s">
        <v>30</v>
      </c>
      <c r="D83" s="48">
        <f t="shared" si="1"/>
        <v>1.13003484</v>
      </c>
      <c r="E83" s="47" t="s">
        <v>264</v>
      </c>
      <c r="F83" s="51" t="s">
        <v>265</v>
      </c>
      <c r="G83" s="49">
        <v>463.0</v>
      </c>
      <c r="H83" s="47" t="s">
        <v>266</v>
      </c>
      <c r="I83" s="47">
        <v>2013.0</v>
      </c>
      <c r="J83" s="46">
        <v>0.0024406799999999998</v>
      </c>
      <c r="K83" s="47" t="s">
        <v>285</v>
      </c>
      <c r="L83" s="45" t="s">
        <v>268</v>
      </c>
      <c r="M83" s="46"/>
      <c r="N83" s="47" t="s">
        <v>286</v>
      </c>
      <c r="O83" s="46"/>
      <c r="P83" s="51" t="s">
        <v>287</v>
      </c>
      <c r="Q83" s="46"/>
      <c r="R83" s="46"/>
      <c r="S83" s="46"/>
      <c r="T83" s="46" t="str">
        <f t="shared" si="2"/>
        <v>n/d</v>
      </c>
      <c r="U83" s="46" t="s">
        <v>287</v>
      </c>
      <c r="V83" s="46" t="s">
        <v>287</v>
      </c>
      <c r="W83" s="46" t="s">
        <v>287</v>
      </c>
      <c r="X83" s="46" t="s">
        <v>287</v>
      </c>
      <c r="Y83" s="46" t="s">
        <v>287</v>
      </c>
      <c r="Z83" s="46" t="s">
        <v>287</v>
      </c>
      <c r="AA83" s="46" t="s">
        <v>287</v>
      </c>
      <c r="AB83" s="46" t="s">
        <v>287</v>
      </c>
      <c r="AC83" s="46" t="s">
        <v>287</v>
      </c>
      <c r="AD83" s="46" t="s">
        <v>287</v>
      </c>
      <c r="AE83" s="46" t="s">
        <v>287</v>
      </c>
      <c r="AF83" s="46" t="s">
        <v>287</v>
      </c>
      <c r="AG83" s="46" t="s">
        <v>287</v>
      </c>
      <c r="AH83" s="46" t="s">
        <v>287</v>
      </c>
      <c r="AI83" s="46" t="s">
        <v>287</v>
      </c>
      <c r="AJ83" s="46" t="s">
        <v>287</v>
      </c>
      <c r="AK83" s="46" t="s">
        <v>287</v>
      </c>
      <c r="AL83" s="46" t="s">
        <v>287</v>
      </c>
      <c r="AM83" s="46" t="s">
        <v>287</v>
      </c>
      <c r="AN83" s="46" t="s">
        <v>287</v>
      </c>
      <c r="AO83" s="46" t="s">
        <v>287</v>
      </c>
      <c r="AP83" s="46" t="s">
        <v>287</v>
      </c>
      <c r="AQ83" s="46" t="s">
        <v>287</v>
      </c>
      <c r="AR83" s="46" t="s">
        <v>287</v>
      </c>
      <c r="AS83" s="46" t="s">
        <v>287</v>
      </c>
      <c r="AT83" s="46" t="s">
        <v>287</v>
      </c>
      <c r="AU83" s="46" t="s">
        <v>287</v>
      </c>
      <c r="AV83" s="46" t="s">
        <v>287</v>
      </c>
      <c r="AW83" s="46" t="s">
        <v>287</v>
      </c>
      <c r="AX83" s="46" t="s">
        <v>287</v>
      </c>
      <c r="AY83" s="46" t="s">
        <v>287</v>
      </c>
      <c r="AZ83" s="46">
        <f t="shared" si="4"/>
        <v>0</v>
      </c>
      <c r="BA83" s="49">
        <f t="shared" si="5"/>
        <v>463</v>
      </c>
    </row>
    <row r="84">
      <c r="A84" s="73" t="s">
        <v>28</v>
      </c>
      <c r="B84" s="53" t="s">
        <v>438</v>
      </c>
      <c r="C84" s="53" t="s">
        <v>59</v>
      </c>
      <c r="D84" s="54">
        <f t="shared" si="1"/>
        <v>1.1349162</v>
      </c>
      <c r="E84" s="51" t="s">
        <v>264</v>
      </c>
      <c r="F84" s="53" t="s">
        <v>289</v>
      </c>
      <c r="G84" s="55">
        <v>465.0</v>
      </c>
      <c r="H84" s="53" t="s">
        <v>266</v>
      </c>
      <c r="I84" s="53"/>
      <c r="J84" s="56">
        <v>0.0024406799999999998</v>
      </c>
      <c r="K84" s="53" t="s">
        <v>274</v>
      </c>
      <c r="L84" s="57" t="s">
        <v>268</v>
      </c>
      <c r="M84" s="53"/>
      <c r="N84" s="53"/>
      <c r="O84" s="46"/>
      <c r="P84" s="51">
        <v>0.0</v>
      </c>
      <c r="Q84" s="51">
        <v>2019.0</v>
      </c>
      <c r="R84" s="46"/>
      <c r="S84" s="46"/>
      <c r="T84" s="46">
        <f t="shared" si="2"/>
        <v>0</v>
      </c>
      <c r="U84" s="46">
        <v>0.0</v>
      </c>
      <c r="V84" s="46">
        <v>0.0</v>
      </c>
      <c r="W84" s="46">
        <v>0.0</v>
      </c>
      <c r="X84" s="46">
        <v>0.0</v>
      </c>
      <c r="Y84" s="46">
        <v>0.0</v>
      </c>
      <c r="Z84" s="46">
        <v>0.0</v>
      </c>
      <c r="AA84" s="46">
        <v>0.0</v>
      </c>
      <c r="AB84" s="46">
        <v>0.0</v>
      </c>
      <c r="AC84" s="46">
        <v>0.0</v>
      </c>
      <c r="AD84" s="46">
        <v>0.0</v>
      </c>
      <c r="AE84" s="46">
        <v>0.0</v>
      </c>
      <c r="AF84" s="46">
        <v>0.0</v>
      </c>
      <c r="AG84" s="46">
        <v>0.0</v>
      </c>
      <c r="AH84" s="46">
        <v>0.0</v>
      </c>
      <c r="AI84" s="46">
        <v>0.0</v>
      </c>
      <c r="AJ84" s="46">
        <v>0.0</v>
      </c>
      <c r="AK84" s="46">
        <v>0.0</v>
      </c>
      <c r="AL84" s="46">
        <v>0.0</v>
      </c>
      <c r="AM84" s="46">
        <v>0.0</v>
      </c>
      <c r="AN84" s="46">
        <v>0.0</v>
      </c>
      <c r="AO84" s="46">
        <v>0.0</v>
      </c>
      <c r="AP84" s="46">
        <v>0.0</v>
      </c>
      <c r="AQ84" s="46">
        <v>0.0</v>
      </c>
      <c r="AR84" s="46">
        <v>0.0</v>
      </c>
      <c r="AS84" s="46">
        <v>0.0</v>
      </c>
      <c r="AT84" s="46">
        <v>0.0</v>
      </c>
      <c r="AU84" s="46">
        <v>0.0</v>
      </c>
      <c r="AV84" s="46">
        <v>0.0</v>
      </c>
      <c r="AW84" s="46">
        <v>0.0</v>
      </c>
      <c r="AX84" s="46">
        <v>0.0</v>
      </c>
      <c r="AY84" s="46">
        <v>0.0</v>
      </c>
      <c r="AZ84" s="46">
        <f t="shared" si="4"/>
        <v>0</v>
      </c>
      <c r="BA84" s="49">
        <f t="shared" si="5"/>
        <v>465</v>
      </c>
    </row>
    <row r="85">
      <c r="A85" s="47"/>
      <c r="B85" s="47" t="s">
        <v>363</v>
      </c>
      <c r="C85" s="47" t="s">
        <v>59</v>
      </c>
      <c r="D85" s="48">
        <f t="shared" si="1"/>
        <v>1.922670077</v>
      </c>
      <c r="E85" s="47" t="s">
        <v>264</v>
      </c>
      <c r="F85" s="47" t="s">
        <v>265</v>
      </c>
      <c r="G85" s="49">
        <v>787.76</v>
      </c>
      <c r="H85" s="47" t="s">
        <v>266</v>
      </c>
      <c r="I85" s="46"/>
      <c r="J85" s="46">
        <v>0.0024406799999999998</v>
      </c>
      <c r="K85" s="47" t="s">
        <v>274</v>
      </c>
      <c r="L85" s="45" t="s">
        <v>268</v>
      </c>
      <c r="M85" s="46"/>
      <c r="N85" s="46"/>
      <c r="O85" s="46"/>
      <c r="P85" s="47">
        <v>10.0</v>
      </c>
      <c r="Q85" s="46"/>
      <c r="R85" s="46"/>
      <c r="S85" s="46"/>
      <c r="T85" s="46">
        <f t="shared" si="2"/>
        <v>10</v>
      </c>
      <c r="U85" s="46">
        <v>10.0</v>
      </c>
      <c r="V85" s="46">
        <v>10.0</v>
      </c>
      <c r="W85" s="46">
        <v>10.0</v>
      </c>
      <c r="X85" s="46">
        <v>10.0</v>
      </c>
      <c r="Y85" s="46">
        <v>10.0</v>
      </c>
      <c r="Z85" s="46">
        <v>10.0</v>
      </c>
      <c r="AA85" s="46">
        <v>10.0</v>
      </c>
      <c r="AB85" s="46">
        <v>10.0</v>
      </c>
      <c r="AC85" s="46">
        <v>10.0</v>
      </c>
      <c r="AD85" s="46">
        <v>10.0</v>
      </c>
      <c r="AE85" s="46">
        <v>10.0</v>
      </c>
      <c r="AF85" s="46">
        <v>10.0</v>
      </c>
      <c r="AG85" s="46">
        <v>10.0</v>
      </c>
      <c r="AH85" s="46">
        <v>10.0</v>
      </c>
      <c r="AI85" s="46">
        <v>10.0</v>
      </c>
      <c r="AJ85" s="46">
        <v>10.0</v>
      </c>
      <c r="AK85" s="46">
        <v>10.0</v>
      </c>
      <c r="AL85" s="46">
        <v>10.0</v>
      </c>
      <c r="AM85" s="46">
        <v>10.0</v>
      </c>
      <c r="AN85" s="46">
        <v>10.0</v>
      </c>
      <c r="AO85" s="46">
        <v>10.0</v>
      </c>
      <c r="AP85" s="46">
        <v>10.0</v>
      </c>
      <c r="AQ85" s="46">
        <v>10.0</v>
      </c>
      <c r="AR85" s="46">
        <v>10.0</v>
      </c>
      <c r="AS85" s="46">
        <v>10.0</v>
      </c>
      <c r="AT85" s="46">
        <v>10.0</v>
      </c>
      <c r="AU85" s="46">
        <v>10.0</v>
      </c>
      <c r="AV85" s="46">
        <v>10.0</v>
      </c>
      <c r="AW85" s="46">
        <v>10.0</v>
      </c>
      <c r="AX85" s="46">
        <v>10.0</v>
      </c>
      <c r="AY85" s="46">
        <v>10.0</v>
      </c>
      <c r="AZ85" s="46">
        <f t="shared" si="4"/>
        <v>320</v>
      </c>
      <c r="BA85" s="49">
        <f t="shared" si="5"/>
        <v>467.76</v>
      </c>
    </row>
    <row r="86">
      <c r="A86" s="47"/>
      <c r="B86" s="47" t="s">
        <v>346</v>
      </c>
      <c r="C86" s="47" t="s">
        <v>59</v>
      </c>
      <c r="D86" s="48">
        <f t="shared" si="1"/>
        <v>1.769273339</v>
      </c>
      <c r="E86" s="47" t="s">
        <v>264</v>
      </c>
      <c r="F86" s="47" t="s">
        <v>265</v>
      </c>
      <c r="G86" s="49">
        <v>724.91</v>
      </c>
      <c r="H86" s="47" t="s">
        <v>266</v>
      </c>
      <c r="I86" s="46"/>
      <c r="J86" s="46">
        <v>0.0024406799999999998</v>
      </c>
      <c r="K86" s="47" t="s">
        <v>274</v>
      </c>
      <c r="L86" s="45" t="s">
        <v>268</v>
      </c>
      <c r="M86" s="46"/>
      <c r="N86" s="46"/>
      <c r="O86" s="46"/>
      <c r="P86" s="47">
        <v>8.0</v>
      </c>
      <c r="Q86" s="46"/>
      <c r="R86" s="46"/>
      <c r="S86" s="46"/>
      <c r="T86" s="46">
        <f t="shared" si="2"/>
        <v>8</v>
      </c>
      <c r="U86" s="46">
        <v>8.0</v>
      </c>
      <c r="V86" s="46">
        <v>8.0</v>
      </c>
      <c r="W86" s="46">
        <v>8.0</v>
      </c>
      <c r="X86" s="46">
        <v>8.0</v>
      </c>
      <c r="Y86" s="46">
        <v>8.0</v>
      </c>
      <c r="Z86" s="46">
        <v>8.0</v>
      </c>
      <c r="AA86" s="46">
        <v>8.0</v>
      </c>
      <c r="AB86" s="46">
        <v>8.0</v>
      </c>
      <c r="AC86" s="46">
        <v>8.0</v>
      </c>
      <c r="AD86" s="46">
        <v>8.0</v>
      </c>
      <c r="AE86" s="46">
        <v>8.0</v>
      </c>
      <c r="AF86" s="46">
        <v>8.0</v>
      </c>
      <c r="AG86" s="46">
        <v>8.0</v>
      </c>
      <c r="AH86" s="46">
        <v>8.0</v>
      </c>
      <c r="AI86" s="46">
        <v>8.0</v>
      </c>
      <c r="AJ86" s="46">
        <v>8.0</v>
      </c>
      <c r="AK86" s="46">
        <v>8.0</v>
      </c>
      <c r="AL86" s="46">
        <v>8.0</v>
      </c>
      <c r="AM86" s="46">
        <v>8.0</v>
      </c>
      <c r="AN86" s="46">
        <v>8.0</v>
      </c>
      <c r="AO86" s="46">
        <v>8.0</v>
      </c>
      <c r="AP86" s="46">
        <v>8.0</v>
      </c>
      <c r="AQ86" s="46">
        <v>8.0</v>
      </c>
      <c r="AR86" s="46">
        <v>8.0</v>
      </c>
      <c r="AS86" s="46">
        <v>8.0</v>
      </c>
      <c r="AT86" s="46">
        <v>8.0</v>
      </c>
      <c r="AU86" s="46">
        <v>8.0</v>
      </c>
      <c r="AV86" s="46">
        <v>8.0</v>
      </c>
      <c r="AW86" s="46">
        <v>8.0</v>
      </c>
      <c r="AX86" s="46">
        <v>8.0</v>
      </c>
      <c r="AY86" s="46">
        <v>8.0</v>
      </c>
      <c r="AZ86" s="46">
        <f t="shared" si="4"/>
        <v>256</v>
      </c>
      <c r="BA86" s="49">
        <f t="shared" si="5"/>
        <v>468.91</v>
      </c>
    </row>
    <row r="87">
      <c r="A87" s="47"/>
      <c r="B87" s="47" t="s">
        <v>329</v>
      </c>
      <c r="C87" s="47" t="s">
        <v>59</v>
      </c>
      <c r="D87" s="48">
        <f t="shared" si="1"/>
        <v>1.61328948</v>
      </c>
      <c r="E87" s="47" t="s">
        <v>264</v>
      </c>
      <c r="F87" s="47" t="s">
        <v>265</v>
      </c>
      <c r="G87" s="49">
        <v>661.0</v>
      </c>
      <c r="H87" s="47" t="s">
        <v>266</v>
      </c>
      <c r="I87" s="46"/>
      <c r="J87" s="46">
        <v>0.0024406799999999998</v>
      </c>
      <c r="K87" s="47" t="s">
        <v>274</v>
      </c>
      <c r="L87" s="45" t="s">
        <v>268</v>
      </c>
      <c r="M87" s="46"/>
      <c r="N87" s="46"/>
      <c r="O87" s="46"/>
      <c r="P87" s="47">
        <v>6.0</v>
      </c>
      <c r="Q87" s="46"/>
      <c r="R87" s="46"/>
      <c r="S87" s="46"/>
      <c r="T87" s="46">
        <f t="shared" si="2"/>
        <v>6</v>
      </c>
      <c r="U87" s="46">
        <v>6.0</v>
      </c>
      <c r="V87" s="46">
        <v>6.0</v>
      </c>
      <c r="W87" s="46">
        <v>6.0</v>
      </c>
      <c r="X87" s="46">
        <v>6.0</v>
      </c>
      <c r="Y87" s="46">
        <v>6.0</v>
      </c>
      <c r="Z87" s="46">
        <v>6.0</v>
      </c>
      <c r="AA87" s="46">
        <v>6.0</v>
      </c>
      <c r="AB87" s="46">
        <v>6.0</v>
      </c>
      <c r="AC87" s="46">
        <v>6.0</v>
      </c>
      <c r="AD87" s="46">
        <v>6.0</v>
      </c>
      <c r="AE87" s="46">
        <v>6.0</v>
      </c>
      <c r="AF87" s="46">
        <v>6.0</v>
      </c>
      <c r="AG87" s="46">
        <v>6.0</v>
      </c>
      <c r="AH87" s="46">
        <v>6.0</v>
      </c>
      <c r="AI87" s="46">
        <v>6.0</v>
      </c>
      <c r="AJ87" s="46">
        <v>6.0</v>
      </c>
      <c r="AK87" s="46">
        <v>6.0</v>
      </c>
      <c r="AL87" s="46">
        <v>6.0</v>
      </c>
      <c r="AM87" s="46">
        <v>6.0</v>
      </c>
      <c r="AN87" s="46">
        <v>6.0</v>
      </c>
      <c r="AO87" s="46">
        <v>6.0</v>
      </c>
      <c r="AP87" s="46">
        <v>6.0</v>
      </c>
      <c r="AQ87" s="46">
        <v>6.0</v>
      </c>
      <c r="AR87" s="46">
        <v>6.0</v>
      </c>
      <c r="AS87" s="46">
        <v>6.0</v>
      </c>
      <c r="AT87" s="46">
        <v>6.0</v>
      </c>
      <c r="AU87" s="46">
        <v>6.0</v>
      </c>
      <c r="AV87" s="46">
        <v>6.0</v>
      </c>
      <c r="AW87" s="46">
        <v>6.0</v>
      </c>
      <c r="AX87" s="46">
        <v>6.0</v>
      </c>
      <c r="AY87" s="46">
        <v>6.0</v>
      </c>
      <c r="AZ87" s="46">
        <f t="shared" si="4"/>
        <v>192</v>
      </c>
      <c r="BA87" s="49">
        <f t="shared" si="5"/>
        <v>469</v>
      </c>
    </row>
    <row r="88">
      <c r="A88" s="47"/>
      <c r="B88" s="47" t="s">
        <v>345</v>
      </c>
      <c r="C88" s="47" t="s">
        <v>59</v>
      </c>
      <c r="D88" s="48">
        <f t="shared" si="1"/>
        <v>1.780964196</v>
      </c>
      <c r="E88" s="47" t="s">
        <v>264</v>
      </c>
      <c r="F88" s="47" t="s">
        <v>265</v>
      </c>
      <c r="G88" s="49">
        <v>729.7</v>
      </c>
      <c r="H88" s="47" t="s">
        <v>266</v>
      </c>
      <c r="I88" s="46"/>
      <c r="J88" s="46">
        <v>0.0024406799999999998</v>
      </c>
      <c r="K88" s="47" t="s">
        <v>274</v>
      </c>
      <c r="L88" s="45" t="s">
        <v>268</v>
      </c>
      <c r="M88" s="46"/>
      <c r="N88" s="46"/>
      <c r="O88" s="46"/>
      <c r="P88" s="47">
        <v>8.0</v>
      </c>
      <c r="Q88" s="46"/>
      <c r="R88" s="46"/>
      <c r="S88" s="46"/>
      <c r="T88" s="46">
        <f t="shared" si="2"/>
        <v>8</v>
      </c>
      <c r="U88" s="46">
        <v>8.0</v>
      </c>
      <c r="V88" s="46">
        <v>8.0</v>
      </c>
      <c r="W88" s="46">
        <v>8.0</v>
      </c>
      <c r="X88" s="46">
        <v>8.0</v>
      </c>
      <c r="Y88" s="46">
        <v>8.0</v>
      </c>
      <c r="Z88" s="46">
        <v>8.0</v>
      </c>
      <c r="AA88" s="46">
        <v>8.0</v>
      </c>
      <c r="AB88" s="46">
        <v>8.0</v>
      </c>
      <c r="AC88" s="46">
        <v>8.0</v>
      </c>
      <c r="AD88" s="46">
        <v>8.0</v>
      </c>
      <c r="AE88" s="46">
        <v>8.0</v>
      </c>
      <c r="AF88" s="46">
        <v>8.0</v>
      </c>
      <c r="AG88" s="46">
        <v>8.0</v>
      </c>
      <c r="AH88" s="46">
        <v>8.0</v>
      </c>
      <c r="AI88" s="46">
        <v>8.0</v>
      </c>
      <c r="AJ88" s="46">
        <v>8.0</v>
      </c>
      <c r="AK88" s="46">
        <v>8.0</v>
      </c>
      <c r="AL88" s="46">
        <v>8.0</v>
      </c>
      <c r="AM88" s="46">
        <v>8.0</v>
      </c>
      <c r="AN88" s="46">
        <v>8.0</v>
      </c>
      <c r="AO88" s="46">
        <v>8.0</v>
      </c>
      <c r="AP88" s="46">
        <v>8.0</v>
      </c>
      <c r="AQ88" s="46">
        <v>8.0</v>
      </c>
      <c r="AR88" s="46">
        <v>8.0</v>
      </c>
      <c r="AS88" s="46">
        <v>8.0</v>
      </c>
      <c r="AT88" s="46">
        <v>8.0</v>
      </c>
      <c r="AU88" s="46">
        <v>8.0</v>
      </c>
      <c r="AV88" s="46">
        <v>8.0</v>
      </c>
      <c r="AW88" s="46">
        <v>8.0</v>
      </c>
      <c r="AX88" s="46">
        <v>8.0</v>
      </c>
      <c r="AY88" s="46">
        <v>8.0</v>
      </c>
      <c r="AZ88" s="46">
        <f t="shared" si="4"/>
        <v>256</v>
      </c>
      <c r="BA88" s="49">
        <f t="shared" si="5"/>
        <v>473.7</v>
      </c>
    </row>
    <row r="89">
      <c r="A89" s="73" t="s">
        <v>28</v>
      </c>
      <c r="B89" s="53" t="s">
        <v>435</v>
      </c>
      <c r="C89" s="53" t="s">
        <v>59</v>
      </c>
      <c r="D89" s="54">
        <f t="shared" si="1"/>
        <v>1.252568876</v>
      </c>
      <c r="E89" s="51" t="s">
        <v>264</v>
      </c>
      <c r="F89" s="53" t="s">
        <v>289</v>
      </c>
      <c r="G89" s="55">
        <v>477.24</v>
      </c>
      <c r="H89" s="53" t="s">
        <v>266</v>
      </c>
      <c r="I89" s="53"/>
      <c r="J89" s="56">
        <v>0.00262461</v>
      </c>
      <c r="K89" s="53" t="s">
        <v>316</v>
      </c>
      <c r="L89" s="57" t="s">
        <v>268</v>
      </c>
      <c r="M89" s="53"/>
      <c r="N89" s="53"/>
      <c r="O89" s="46"/>
      <c r="P89" s="51">
        <v>0.0</v>
      </c>
      <c r="Q89" s="51">
        <v>2019.0</v>
      </c>
      <c r="R89" s="46"/>
      <c r="S89" s="46"/>
      <c r="T89" s="46">
        <f t="shared" si="2"/>
        <v>0</v>
      </c>
      <c r="U89" s="46">
        <v>0.0</v>
      </c>
      <c r="V89" s="46">
        <v>0.0</v>
      </c>
      <c r="W89" s="46">
        <v>0.0</v>
      </c>
      <c r="X89" s="46">
        <v>0.0</v>
      </c>
      <c r="Y89" s="46">
        <v>0.0</v>
      </c>
      <c r="Z89" s="46">
        <v>0.0</v>
      </c>
      <c r="AA89" s="46">
        <v>0.0</v>
      </c>
      <c r="AB89" s="46">
        <v>0.0</v>
      </c>
      <c r="AC89" s="46">
        <v>0.0</v>
      </c>
      <c r="AD89" s="46">
        <v>0.0</v>
      </c>
      <c r="AE89" s="46">
        <v>0.0</v>
      </c>
      <c r="AF89" s="46">
        <v>0.0</v>
      </c>
      <c r="AG89" s="46">
        <v>0.0</v>
      </c>
      <c r="AH89" s="46">
        <v>0.0</v>
      </c>
      <c r="AI89" s="46">
        <v>0.0</v>
      </c>
      <c r="AJ89" s="46">
        <v>0.0</v>
      </c>
      <c r="AK89" s="46">
        <v>0.0</v>
      </c>
      <c r="AL89" s="46">
        <v>0.0</v>
      </c>
      <c r="AM89" s="46">
        <v>0.0</v>
      </c>
      <c r="AN89" s="46">
        <v>0.0</v>
      </c>
      <c r="AO89" s="46">
        <v>0.0</v>
      </c>
      <c r="AP89" s="46">
        <v>0.0</v>
      </c>
      <c r="AQ89" s="46">
        <v>0.0</v>
      </c>
      <c r="AR89" s="46">
        <v>0.0</v>
      </c>
      <c r="AS89" s="46">
        <v>0.0</v>
      </c>
      <c r="AT89" s="46">
        <v>0.0</v>
      </c>
      <c r="AU89" s="46">
        <v>0.0</v>
      </c>
      <c r="AV89" s="46">
        <v>0.0</v>
      </c>
      <c r="AW89" s="46">
        <v>0.0</v>
      </c>
      <c r="AX89" s="46">
        <v>0.0</v>
      </c>
      <c r="AY89" s="46">
        <v>0.0</v>
      </c>
      <c r="AZ89" s="46">
        <f t="shared" si="4"/>
        <v>0</v>
      </c>
      <c r="BA89" s="49">
        <f t="shared" si="5"/>
        <v>477.24</v>
      </c>
    </row>
    <row r="90">
      <c r="A90" s="47"/>
      <c r="B90" s="47" t="s">
        <v>517</v>
      </c>
      <c r="C90" s="47" t="s">
        <v>162</v>
      </c>
      <c r="D90" s="48">
        <f t="shared" si="1"/>
        <v>2.196612</v>
      </c>
      <c r="E90" s="47" t="s">
        <v>264</v>
      </c>
      <c r="F90" s="47" t="s">
        <v>265</v>
      </c>
      <c r="G90" s="49">
        <v>900.0</v>
      </c>
      <c r="H90" s="47" t="s">
        <v>270</v>
      </c>
      <c r="I90" s="47">
        <v>2014.0</v>
      </c>
      <c r="J90" s="46">
        <v>0.0024406799999999998</v>
      </c>
      <c r="K90" s="47" t="s">
        <v>274</v>
      </c>
      <c r="L90" s="45" t="s">
        <v>268</v>
      </c>
      <c r="M90" s="46"/>
      <c r="N90" s="46"/>
      <c r="O90" s="46"/>
      <c r="P90" s="47">
        <v>13.1</v>
      </c>
      <c r="Q90" s="46"/>
      <c r="R90" s="46"/>
      <c r="S90" s="46"/>
      <c r="T90" s="46">
        <f t="shared" si="2"/>
        <v>13.1</v>
      </c>
      <c r="U90" s="46">
        <v>13.1</v>
      </c>
      <c r="V90" s="46">
        <v>13.1</v>
      </c>
      <c r="W90" s="46">
        <v>13.1</v>
      </c>
      <c r="X90" s="46">
        <v>13.1</v>
      </c>
      <c r="Y90" s="46">
        <v>13.1</v>
      </c>
      <c r="Z90" s="46">
        <v>13.1</v>
      </c>
      <c r="AA90" s="46">
        <v>13.1</v>
      </c>
      <c r="AB90" s="46">
        <v>13.1</v>
      </c>
      <c r="AC90" s="46">
        <v>13.1</v>
      </c>
      <c r="AD90" s="46">
        <v>13.1</v>
      </c>
      <c r="AE90" s="46">
        <v>13.1</v>
      </c>
      <c r="AF90" s="46">
        <v>13.1</v>
      </c>
      <c r="AG90" s="46">
        <v>13.1</v>
      </c>
      <c r="AH90" s="46">
        <v>13.1</v>
      </c>
      <c r="AI90" s="46">
        <v>13.1</v>
      </c>
      <c r="AJ90" s="46">
        <v>13.1</v>
      </c>
      <c r="AK90" s="46">
        <v>13.1</v>
      </c>
      <c r="AL90" s="46">
        <v>13.1</v>
      </c>
      <c r="AM90" s="46">
        <v>13.1</v>
      </c>
      <c r="AN90" s="46">
        <v>13.1</v>
      </c>
      <c r="AO90" s="46">
        <v>13.1</v>
      </c>
      <c r="AP90" s="46">
        <v>13.1</v>
      </c>
      <c r="AQ90" s="46">
        <v>13.1</v>
      </c>
      <c r="AR90" s="46">
        <v>13.1</v>
      </c>
      <c r="AS90" s="46">
        <v>13.1</v>
      </c>
      <c r="AT90" s="46">
        <v>13.1</v>
      </c>
      <c r="AU90" s="46">
        <v>13.1</v>
      </c>
      <c r="AV90" s="46">
        <v>13.1</v>
      </c>
      <c r="AW90" s="46">
        <v>13.1</v>
      </c>
      <c r="AX90" s="46">
        <v>13.1</v>
      </c>
      <c r="AY90" s="46">
        <v>13.1</v>
      </c>
      <c r="AZ90" s="46">
        <f t="shared" si="4"/>
        <v>419.2</v>
      </c>
      <c r="BA90" s="49">
        <f t="shared" si="5"/>
        <v>480.8</v>
      </c>
    </row>
    <row r="91">
      <c r="A91" s="47"/>
      <c r="B91" s="47" t="s">
        <v>344</v>
      </c>
      <c r="C91" s="47" t="s">
        <v>59</v>
      </c>
      <c r="D91" s="48">
        <f t="shared" si="1"/>
        <v>1.811350662</v>
      </c>
      <c r="E91" s="47" t="s">
        <v>264</v>
      </c>
      <c r="F91" s="47" t="s">
        <v>265</v>
      </c>
      <c r="G91" s="49">
        <v>742.15</v>
      </c>
      <c r="H91" s="47" t="s">
        <v>266</v>
      </c>
      <c r="I91" s="46"/>
      <c r="J91" s="46">
        <v>0.0024406799999999998</v>
      </c>
      <c r="K91" s="47" t="s">
        <v>274</v>
      </c>
      <c r="L91" s="45" t="s">
        <v>268</v>
      </c>
      <c r="M91" s="46"/>
      <c r="N91" s="46"/>
      <c r="O91" s="46"/>
      <c r="P91" s="47">
        <v>8.0</v>
      </c>
      <c r="Q91" s="46"/>
      <c r="R91" s="46"/>
      <c r="S91" s="46"/>
      <c r="T91" s="46">
        <f t="shared" si="2"/>
        <v>8</v>
      </c>
      <c r="U91" s="46">
        <v>8.0</v>
      </c>
      <c r="V91" s="46">
        <v>8.0</v>
      </c>
      <c r="W91" s="46">
        <v>8.0</v>
      </c>
      <c r="X91" s="46">
        <v>8.0</v>
      </c>
      <c r="Y91" s="46">
        <v>8.0</v>
      </c>
      <c r="Z91" s="46">
        <v>8.0</v>
      </c>
      <c r="AA91" s="46">
        <v>8.0</v>
      </c>
      <c r="AB91" s="46">
        <v>8.0</v>
      </c>
      <c r="AC91" s="46">
        <v>8.0</v>
      </c>
      <c r="AD91" s="46">
        <v>8.0</v>
      </c>
      <c r="AE91" s="46">
        <v>8.0</v>
      </c>
      <c r="AF91" s="46">
        <v>8.0</v>
      </c>
      <c r="AG91" s="46">
        <v>8.0</v>
      </c>
      <c r="AH91" s="46">
        <v>8.0</v>
      </c>
      <c r="AI91" s="46">
        <v>8.0</v>
      </c>
      <c r="AJ91" s="46">
        <v>8.0</v>
      </c>
      <c r="AK91" s="46">
        <v>8.0</v>
      </c>
      <c r="AL91" s="46">
        <v>8.0</v>
      </c>
      <c r="AM91" s="46">
        <v>8.0</v>
      </c>
      <c r="AN91" s="46">
        <v>8.0</v>
      </c>
      <c r="AO91" s="46">
        <v>8.0</v>
      </c>
      <c r="AP91" s="46">
        <v>8.0</v>
      </c>
      <c r="AQ91" s="46">
        <v>8.0</v>
      </c>
      <c r="AR91" s="46">
        <v>8.0</v>
      </c>
      <c r="AS91" s="46">
        <v>8.0</v>
      </c>
      <c r="AT91" s="46">
        <v>8.0</v>
      </c>
      <c r="AU91" s="46">
        <v>8.0</v>
      </c>
      <c r="AV91" s="46">
        <v>8.0</v>
      </c>
      <c r="AW91" s="46">
        <v>8.0</v>
      </c>
      <c r="AX91" s="46">
        <v>8.0</v>
      </c>
      <c r="AY91" s="46">
        <v>8.0</v>
      </c>
      <c r="AZ91" s="46">
        <f t="shared" si="4"/>
        <v>256</v>
      </c>
      <c r="BA91" s="49">
        <f t="shared" si="5"/>
        <v>486.15</v>
      </c>
    </row>
    <row r="92">
      <c r="A92" s="51"/>
      <c r="B92" s="51" t="s">
        <v>556</v>
      </c>
      <c r="C92" s="51" t="s">
        <v>557</v>
      </c>
      <c r="D92" s="48">
        <f t="shared" si="1"/>
        <v>1</v>
      </c>
      <c r="E92" s="51" t="s">
        <v>264</v>
      </c>
      <c r="F92" s="51" t="s">
        <v>265</v>
      </c>
      <c r="G92" s="83">
        <v>500.0</v>
      </c>
      <c r="H92" s="51" t="s">
        <v>266</v>
      </c>
      <c r="I92" s="51">
        <v>2013.0</v>
      </c>
      <c r="J92" s="46">
        <v>0.002</v>
      </c>
      <c r="K92" s="51" t="s">
        <v>264</v>
      </c>
      <c r="L92" s="90" t="s">
        <v>558</v>
      </c>
      <c r="M92" s="91">
        <v>60.0</v>
      </c>
      <c r="N92" s="46"/>
      <c r="O92" s="46"/>
      <c r="P92" s="51">
        <v>0.3</v>
      </c>
      <c r="Q92" s="83">
        <v>2013.0</v>
      </c>
      <c r="R92" s="49"/>
      <c r="S92" s="46"/>
      <c r="T92" s="46">
        <f t="shared" si="2"/>
        <v>0.3</v>
      </c>
      <c r="U92" s="46">
        <v>0.3</v>
      </c>
      <c r="V92" s="46">
        <v>0.3</v>
      </c>
      <c r="W92" s="46">
        <v>0.3</v>
      </c>
      <c r="X92" s="46">
        <v>0.3</v>
      </c>
      <c r="Y92" s="46">
        <v>0.3</v>
      </c>
      <c r="Z92" s="46">
        <v>0.3</v>
      </c>
      <c r="AA92" s="46">
        <v>0.3</v>
      </c>
      <c r="AB92" s="46">
        <v>0.3</v>
      </c>
      <c r="AC92" s="46">
        <v>0.3</v>
      </c>
      <c r="AD92" s="46">
        <v>0.3</v>
      </c>
      <c r="AE92" s="46">
        <v>0.3</v>
      </c>
      <c r="AF92" s="46">
        <v>0.3</v>
      </c>
      <c r="AG92" s="46">
        <v>0.3</v>
      </c>
      <c r="AH92" s="46">
        <v>0.3</v>
      </c>
      <c r="AI92" s="46">
        <v>0.3</v>
      </c>
      <c r="AJ92" s="46">
        <v>0.3</v>
      </c>
      <c r="AK92" s="46">
        <v>0.3</v>
      </c>
      <c r="AL92" s="46">
        <v>0.3</v>
      </c>
      <c r="AM92" s="46">
        <v>0.3</v>
      </c>
      <c r="AN92" s="46">
        <v>0.3</v>
      </c>
      <c r="AO92" s="46">
        <v>0.3</v>
      </c>
      <c r="AP92" s="46">
        <v>0.3</v>
      </c>
      <c r="AQ92" s="46">
        <v>0.3</v>
      </c>
      <c r="AR92" s="46">
        <v>0.3</v>
      </c>
      <c r="AS92" s="46">
        <v>0.3</v>
      </c>
      <c r="AT92" s="46">
        <v>0.3</v>
      </c>
      <c r="AU92" s="46">
        <v>0.3</v>
      </c>
      <c r="AV92" s="46">
        <v>0.3</v>
      </c>
      <c r="AW92" s="46">
        <v>0.3</v>
      </c>
      <c r="AX92" s="46">
        <v>0.3</v>
      </c>
      <c r="AY92" s="46">
        <v>0.3</v>
      </c>
      <c r="AZ92" s="46">
        <f t="shared" si="4"/>
        <v>9.6</v>
      </c>
      <c r="BA92" s="49">
        <f t="shared" si="5"/>
        <v>490.4</v>
      </c>
    </row>
    <row r="93">
      <c r="A93" s="47"/>
      <c r="B93" s="47" t="s">
        <v>279</v>
      </c>
      <c r="C93" s="47" t="s">
        <v>30</v>
      </c>
      <c r="D93" s="48">
        <f t="shared" si="1"/>
        <v>2.31824868</v>
      </c>
      <c r="E93" s="47" t="s">
        <v>264</v>
      </c>
      <c r="F93" s="47" t="s">
        <v>265</v>
      </c>
      <c r="G93" s="49">
        <v>869.0</v>
      </c>
      <c r="H93" s="47" t="s">
        <v>266</v>
      </c>
      <c r="I93" s="46"/>
      <c r="J93" s="46">
        <v>0.0026677199999999997</v>
      </c>
      <c r="K93" s="47" t="s">
        <v>271</v>
      </c>
      <c r="L93" s="50" t="s">
        <v>276</v>
      </c>
      <c r="M93" s="47" t="s">
        <v>277</v>
      </c>
      <c r="N93" s="47" t="s">
        <v>280</v>
      </c>
      <c r="O93" s="46"/>
      <c r="P93" s="47">
        <v>11.8</v>
      </c>
      <c r="Q93" s="46"/>
      <c r="R93" s="46"/>
      <c r="S93" s="46"/>
      <c r="T93" s="46">
        <f t="shared" si="2"/>
        <v>11.8</v>
      </c>
      <c r="U93" s="46">
        <v>11.8</v>
      </c>
      <c r="V93" s="46">
        <v>11.8</v>
      </c>
      <c r="W93" s="46">
        <v>11.8</v>
      </c>
      <c r="X93" s="46">
        <v>11.8</v>
      </c>
      <c r="Y93" s="46">
        <v>11.8</v>
      </c>
      <c r="Z93" s="46">
        <v>11.8</v>
      </c>
      <c r="AA93" s="46">
        <v>11.8</v>
      </c>
      <c r="AB93" s="46">
        <v>11.8</v>
      </c>
      <c r="AC93" s="46">
        <v>11.8</v>
      </c>
      <c r="AD93" s="46">
        <v>11.8</v>
      </c>
      <c r="AE93" s="46">
        <v>11.8</v>
      </c>
      <c r="AF93" s="46">
        <v>11.8</v>
      </c>
      <c r="AG93" s="46">
        <v>11.8</v>
      </c>
      <c r="AH93" s="46">
        <v>11.8</v>
      </c>
      <c r="AI93" s="46">
        <v>11.8</v>
      </c>
      <c r="AJ93" s="46">
        <v>11.8</v>
      </c>
      <c r="AK93" s="46">
        <v>11.8</v>
      </c>
      <c r="AL93" s="46">
        <v>11.8</v>
      </c>
      <c r="AM93" s="46">
        <v>11.8</v>
      </c>
      <c r="AN93" s="46">
        <v>11.8</v>
      </c>
      <c r="AO93" s="46">
        <v>11.8</v>
      </c>
      <c r="AP93" s="46">
        <v>11.8</v>
      </c>
      <c r="AQ93" s="46">
        <v>11.8</v>
      </c>
      <c r="AR93" s="46">
        <v>11.8</v>
      </c>
      <c r="AS93" s="46">
        <v>11.8</v>
      </c>
      <c r="AT93" s="46">
        <v>11.8</v>
      </c>
      <c r="AU93" s="46">
        <v>11.8</v>
      </c>
      <c r="AV93" s="46">
        <v>11.8</v>
      </c>
      <c r="AW93" s="46">
        <v>11.8</v>
      </c>
      <c r="AX93" s="46">
        <v>11.8</v>
      </c>
      <c r="AY93" s="46">
        <v>11.8</v>
      </c>
      <c r="AZ93" s="46">
        <f t="shared" si="4"/>
        <v>377.6</v>
      </c>
      <c r="BA93" s="49">
        <f t="shared" si="5"/>
        <v>491.4</v>
      </c>
    </row>
    <row r="94">
      <c r="A94" s="41"/>
      <c r="B94" s="41" t="s">
        <v>508</v>
      </c>
      <c r="C94" s="47" t="s">
        <v>162</v>
      </c>
      <c r="D94" s="42">
        <f t="shared" si="1"/>
        <v>1.03891788</v>
      </c>
      <c r="E94" s="41" t="s">
        <v>264</v>
      </c>
      <c r="F94" s="41" t="s">
        <v>265</v>
      </c>
      <c r="G94" s="85">
        <v>572.0</v>
      </c>
      <c r="H94" s="41" t="s">
        <v>270</v>
      </c>
      <c r="I94" s="44"/>
      <c r="J94" s="44">
        <v>0.0018162899999999997</v>
      </c>
      <c r="K94" s="41" t="s">
        <v>267</v>
      </c>
      <c r="L94" s="45" t="s">
        <v>268</v>
      </c>
      <c r="M94" s="44"/>
      <c r="N94" s="44"/>
      <c r="O94" s="44"/>
      <c r="P94" s="41">
        <v>2.5</v>
      </c>
      <c r="Q94" s="44"/>
      <c r="R94" s="44"/>
      <c r="S94" s="46"/>
      <c r="T94" s="46">
        <f t="shared" si="2"/>
        <v>2.5</v>
      </c>
      <c r="U94" s="46">
        <v>2.5</v>
      </c>
      <c r="V94" s="46">
        <v>2.5</v>
      </c>
      <c r="W94" s="46">
        <v>2.5</v>
      </c>
      <c r="X94" s="46">
        <v>2.5</v>
      </c>
      <c r="Y94" s="46">
        <v>2.5</v>
      </c>
      <c r="Z94" s="46">
        <v>2.5</v>
      </c>
      <c r="AA94" s="46">
        <v>2.5</v>
      </c>
      <c r="AB94" s="46">
        <v>2.5</v>
      </c>
      <c r="AC94" s="46">
        <v>2.5</v>
      </c>
      <c r="AD94" s="46">
        <v>2.5</v>
      </c>
      <c r="AE94" s="46">
        <v>2.5</v>
      </c>
      <c r="AF94" s="46">
        <v>2.5</v>
      </c>
      <c r="AG94" s="46">
        <v>2.5</v>
      </c>
      <c r="AH94" s="46">
        <v>2.5</v>
      </c>
      <c r="AI94" s="46">
        <v>2.5</v>
      </c>
      <c r="AJ94" s="46">
        <v>2.5</v>
      </c>
      <c r="AK94" s="46">
        <v>2.5</v>
      </c>
      <c r="AL94" s="46">
        <v>2.5</v>
      </c>
      <c r="AM94" s="46">
        <v>2.5</v>
      </c>
      <c r="AN94" s="46">
        <v>2.5</v>
      </c>
      <c r="AO94" s="46">
        <v>2.5</v>
      </c>
      <c r="AP94" s="46">
        <v>2.5</v>
      </c>
      <c r="AQ94" s="46">
        <v>2.5</v>
      </c>
      <c r="AR94" s="46">
        <v>2.5</v>
      </c>
      <c r="AS94" s="46">
        <v>2.5</v>
      </c>
      <c r="AT94" s="46">
        <v>2.5</v>
      </c>
      <c r="AU94" s="46">
        <v>2.5</v>
      </c>
      <c r="AV94" s="46">
        <v>2.5</v>
      </c>
      <c r="AW94" s="46">
        <v>2.5</v>
      </c>
      <c r="AX94" s="46">
        <v>2.5</v>
      </c>
      <c r="AY94" s="46">
        <v>2.5</v>
      </c>
      <c r="AZ94" s="46">
        <f t="shared" si="4"/>
        <v>80</v>
      </c>
      <c r="BA94" s="49">
        <f t="shared" si="5"/>
        <v>492</v>
      </c>
    </row>
    <row r="95">
      <c r="A95" s="73" t="s">
        <v>28</v>
      </c>
      <c r="B95" s="53" t="s">
        <v>437</v>
      </c>
      <c r="C95" s="53" t="s">
        <v>59</v>
      </c>
      <c r="D95" s="54">
        <f t="shared" si="1"/>
        <v>1.204817275</v>
      </c>
      <c r="E95" s="51" t="s">
        <v>264</v>
      </c>
      <c r="F95" s="53" t="s">
        <v>289</v>
      </c>
      <c r="G95" s="55">
        <v>493.64</v>
      </c>
      <c r="H95" s="53" t="s">
        <v>266</v>
      </c>
      <c r="I95" s="53"/>
      <c r="J95" s="56">
        <v>0.0024406799999999998</v>
      </c>
      <c r="K95" s="53" t="s">
        <v>274</v>
      </c>
      <c r="L95" s="57" t="s">
        <v>268</v>
      </c>
      <c r="M95" s="53"/>
      <c r="N95" s="53"/>
      <c r="O95" s="46"/>
      <c r="P95" s="51">
        <v>0.0</v>
      </c>
      <c r="Q95" s="51">
        <v>2019.0</v>
      </c>
      <c r="R95" s="46"/>
      <c r="S95" s="46"/>
      <c r="T95" s="46">
        <f t="shared" si="2"/>
        <v>0</v>
      </c>
      <c r="U95" s="46">
        <v>0.0</v>
      </c>
      <c r="V95" s="46">
        <v>0.0</v>
      </c>
      <c r="W95" s="46">
        <v>0.0</v>
      </c>
      <c r="X95" s="46">
        <v>0.0</v>
      </c>
      <c r="Y95" s="46">
        <v>0.0</v>
      </c>
      <c r="Z95" s="46">
        <v>0.0</v>
      </c>
      <c r="AA95" s="46">
        <v>0.0</v>
      </c>
      <c r="AB95" s="46">
        <v>0.0</v>
      </c>
      <c r="AC95" s="46">
        <v>0.0</v>
      </c>
      <c r="AD95" s="46">
        <v>0.0</v>
      </c>
      <c r="AE95" s="46">
        <v>0.0</v>
      </c>
      <c r="AF95" s="46">
        <v>0.0</v>
      </c>
      <c r="AG95" s="46">
        <v>0.0</v>
      </c>
      <c r="AH95" s="46">
        <v>0.0</v>
      </c>
      <c r="AI95" s="46">
        <v>0.0</v>
      </c>
      <c r="AJ95" s="46">
        <v>0.0</v>
      </c>
      <c r="AK95" s="46">
        <v>0.0</v>
      </c>
      <c r="AL95" s="46">
        <v>0.0</v>
      </c>
      <c r="AM95" s="46">
        <v>0.0</v>
      </c>
      <c r="AN95" s="46">
        <v>0.0</v>
      </c>
      <c r="AO95" s="46">
        <v>0.0</v>
      </c>
      <c r="AP95" s="46">
        <v>0.0</v>
      </c>
      <c r="AQ95" s="46">
        <v>0.0</v>
      </c>
      <c r="AR95" s="46">
        <v>0.0</v>
      </c>
      <c r="AS95" s="46">
        <v>0.0</v>
      </c>
      <c r="AT95" s="46">
        <v>0.0</v>
      </c>
      <c r="AU95" s="46">
        <v>0.0</v>
      </c>
      <c r="AV95" s="46">
        <v>0.0</v>
      </c>
      <c r="AW95" s="46">
        <v>0.0</v>
      </c>
      <c r="AX95" s="46">
        <v>0.0</v>
      </c>
      <c r="AY95" s="46">
        <v>0.0</v>
      </c>
      <c r="AZ95" s="46">
        <f t="shared" si="4"/>
        <v>0</v>
      </c>
      <c r="BA95" s="49">
        <f t="shared" si="5"/>
        <v>493.64</v>
      </c>
    </row>
    <row r="96">
      <c r="A96" s="47"/>
      <c r="B96" s="47" t="s">
        <v>327</v>
      </c>
      <c r="C96" s="47" t="s">
        <v>59</v>
      </c>
      <c r="D96" s="48">
        <f t="shared" si="1"/>
        <v>1.68650988</v>
      </c>
      <c r="E96" s="47" t="s">
        <v>264</v>
      </c>
      <c r="F96" s="47" t="s">
        <v>265</v>
      </c>
      <c r="G96" s="49">
        <v>691.0</v>
      </c>
      <c r="H96" s="47" t="s">
        <v>266</v>
      </c>
      <c r="I96" s="46"/>
      <c r="J96" s="46">
        <v>0.0024406799999999998</v>
      </c>
      <c r="K96" s="47" t="s">
        <v>274</v>
      </c>
      <c r="L96" s="45" t="s">
        <v>268</v>
      </c>
      <c r="M96" s="46"/>
      <c r="N96" s="46"/>
      <c r="O96" s="46"/>
      <c r="P96" s="47">
        <v>6.0</v>
      </c>
      <c r="Q96" s="46"/>
      <c r="R96" s="46"/>
      <c r="S96" s="46"/>
      <c r="T96" s="46">
        <f t="shared" si="2"/>
        <v>6</v>
      </c>
      <c r="U96" s="46">
        <v>6.0</v>
      </c>
      <c r="V96" s="46">
        <v>6.0</v>
      </c>
      <c r="W96" s="46">
        <v>6.0</v>
      </c>
      <c r="X96" s="46">
        <v>6.0</v>
      </c>
      <c r="Y96" s="46">
        <v>6.0</v>
      </c>
      <c r="Z96" s="46">
        <v>6.0</v>
      </c>
      <c r="AA96" s="46">
        <v>6.0</v>
      </c>
      <c r="AB96" s="46">
        <v>6.0</v>
      </c>
      <c r="AC96" s="46">
        <v>6.0</v>
      </c>
      <c r="AD96" s="46">
        <v>6.0</v>
      </c>
      <c r="AE96" s="46">
        <v>6.0</v>
      </c>
      <c r="AF96" s="46">
        <v>6.0</v>
      </c>
      <c r="AG96" s="46">
        <v>6.0</v>
      </c>
      <c r="AH96" s="46">
        <v>6.0</v>
      </c>
      <c r="AI96" s="46">
        <v>6.0</v>
      </c>
      <c r="AJ96" s="46">
        <v>6.0</v>
      </c>
      <c r="AK96" s="46">
        <v>6.0</v>
      </c>
      <c r="AL96" s="46">
        <v>6.0</v>
      </c>
      <c r="AM96" s="46">
        <v>6.0</v>
      </c>
      <c r="AN96" s="46">
        <v>6.0</v>
      </c>
      <c r="AO96" s="46">
        <v>6.0</v>
      </c>
      <c r="AP96" s="46">
        <v>6.0</v>
      </c>
      <c r="AQ96" s="46">
        <v>6.0</v>
      </c>
      <c r="AR96" s="46">
        <v>6.0</v>
      </c>
      <c r="AS96" s="46">
        <v>6.0</v>
      </c>
      <c r="AT96" s="46">
        <v>6.0</v>
      </c>
      <c r="AU96" s="46">
        <v>6.0</v>
      </c>
      <c r="AV96" s="46">
        <v>6.0</v>
      </c>
      <c r="AW96" s="46">
        <v>6.0</v>
      </c>
      <c r="AX96" s="46">
        <v>6.0</v>
      </c>
      <c r="AY96" s="46">
        <v>6.0</v>
      </c>
      <c r="AZ96" s="46">
        <f t="shared" si="4"/>
        <v>192</v>
      </c>
      <c r="BA96" s="49">
        <f t="shared" si="5"/>
        <v>499</v>
      </c>
    </row>
    <row r="97">
      <c r="A97" s="52" t="s">
        <v>28</v>
      </c>
      <c r="B97" s="53" t="s">
        <v>298</v>
      </c>
      <c r="C97" s="53" t="s">
        <v>30</v>
      </c>
      <c r="D97" s="54">
        <f t="shared" si="1"/>
        <v>1.33919544</v>
      </c>
      <c r="E97" s="51" t="s">
        <v>264</v>
      </c>
      <c r="F97" s="53" t="s">
        <v>289</v>
      </c>
      <c r="G97" s="55">
        <v>502.0</v>
      </c>
      <c r="H97" s="53" t="s">
        <v>266</v>
      </c>
      <c r="I97" s="46"/>
      <c r="J97" s="56">
        <v>0.0026677199999999997</v>
      </c>
      <c r="K97" s="53" t="s">
        <v>271</v>
      </c>
      <c r="L97" s="57" t="s">
        <v>268</v>
      </c>
      <c r="M97" s="46"/>
      <c r="N97" s="53"/>
      <c r="O97" s="53"/>
      <c r="P97" s="51">
        <v>0.0</v>
      </c>
      <c r="Q97" s="51">
        <v>2019.0</v>
      </c>
      <c r="R97" s="46"/>
      <c r="S97" s="46"/>
      <c r="T97" s="46">
        <f t="shared" si="2"/>
        <v>0</v>
      </c>
      <c r="U97" s="46">
        <v>0.0</v>
      </c>
      <c r="V97" s="46">
        <v>0.0</v>
      </c>
      <c r="W97" s="46">
        <v>0.0</v>
      </c>
      <c r="X97" s="46">
        <v>0.0</v>
      </c>
      <c r="Y97" s="46">
        <v>0.0</v>
      </c>
      <c r="Z97" s="46">
        <v>0.0</v>
      </c>
      <c r="AA97" s="46">
        <v>0.0</v>
      </c>
      <c r="AB97" s="46">
        <v>0.0</v>
      </c>
      <c r="AC97" s="46">
        <v>0.0</v>
      </c>
      <c r="AD97" s="46">
        <v>0.0</v>
      </c>
      <c r="AE97" s="46">
        <v>0.0</v>
      </c>
      <c r="AF97" s="46">
        <v>0.0</v>
      </c>
      <c r="AG97" s="46">
        <v>0.0</v>
      </c>
      <c r="AH97" s="46">
        <v>0.0</v>
      </c>
      <c r="AI97" s="46">
        <v>0.0</v>
      </c>
      <c r="AJ97" s="46">
        <v>0.0</v>
      </c>
      <c r="AK97" s="46">
        <v>0.0</v>
      </c>
      <c r="AL97" s="46">
        <v>0.0</v>
      </c>
      <c r="AM97" s="46">
        <v>0.0</v>
      </c>
      <c r="AN97" s="46">
        <v>0.0</v>
      </c>
      <c r="AO97" s="46">
        <v>0.0</v>
      </c>
      <c r="AP97" s="46">
        <v>0.0</v>
      </c>
      <c r="AQ97" s="46">
        <v>0.0</v>
      </c>
      <c r="AR97" s="46">
        <v>0.0</v>
      </c>
      <c r="AS97" s="46">
        <v>0.0</v>
      </c>
      <c r="AT97" s="46">
        <v>0.0</v>
      </c>
      <c r="AU97" s="46">
        <v>0.0</v>
      </c>
      <c r="AV97" s="46">
        <v>0.0</v>
      </c>
      <c r="AW97" s="46">
        <v>0.0</v>
      </c>
      <c r="AX97" s="46">
        <v>0.0</v>
      </c>
      <c r="AY97" s="46">
        <v>0.0</v>
      </c>
      <c r="AZ97" s="46">
        <f t="shared" si="4"/>
        <v>0</v>
      </c>
      <c r="BA97" s="49">
        <f t="shared" si="5"/>
        <v>502</v>
      </c>
    </row>
    <row r="98">
      <c r="A98" s="73" t="s">
        <v>28</v>
      </c>
      <c r="B98" s="59" t="s">
        <v>436</v>
      </c>
      <c r="C98" s="59" t="s">
        <v>59</v>
      </c>
      <c r="D98" s="60">
        <f t="shared" si="1"/>
        <v>1.23986544</v>
      </c>
      <c r="E98" s="51" t="s">
        <v>264</v>
      </c>
      <c r="F98" s="59" t="s">
        <v>289</v>
      </c>
      <c r="G98" s="61">
        <v>508.0</v>
      </c>
      <c r="H98" s="59" t="s">
        <v>266</v>
      </c>
      <c r="I98" s="59"/>
      <c r="J98" s="62">
        <v>0.0024406799999999998</v>
      </c>
      <c r="K98" s="59" t="s">
        <v>274</v>
      </c>
      <c r="L98" s="57" t="s">
        <v>268</v>
      </c>
      <c r="M98" s="59"/>
      <c r="N98" s="59"/>
      <c r="O98" s="46"/>
      <c r="P98" s="51">
        <v>0.0</v>
      </c>
      <c r="Q98" s="51">
        <v>2019.0</v>
      </c>
      <c r="R98" s="46"/>
      <c r="S98" s="46"/>
      <c r="T98" s="46">
        <f t="shared" si="2"/>
        <v>0</v>
      </c>
      <c r="U98" s="46">
        <v>0.0</v>
      </c>
      <c r="V98" s="46">
        <v>0.0</v>
      </c>
      <c r="W98" s="46">
        <v>0.0</v>
      </c>
      <c r="X98" s="46">
        <v>0.0</v>
      </c>
      <c r="Y98" s="46">
        <v>0.0</v>
      </c>
      <c r="Z98" s="46">
        <v>0.0</v>
      </c>
      <c r="AA98" s="46">
        <v>0.0</v>
      </c>
      <c r="AB98" s="46">
        <v>0.0</v>
      </c>
      <c r="AC98" s="46">
        <v>0.0</v>
      </c>
      <c r="AD98" s="46">
        <v>0.0</v>
      </c>
      <c r="AE98" s="46">
        <v>0.0</v>
      </c>
      <c r="AF98" s="46">
        <v>0.0</v>
      </c>
      <c r="AG98" s="46">
        <v>0.0</v>
      </c>
      <c r="AH98" s="46">
        <v>0.0</v>
      </c>
      <c r="AI98" s="46">
        <v>0.0</v>
      </c>
      <c r="AJ98" s="46">
        <v>0.0</v>
      </c>
      <c r="AK98" s="46">
        <v>0.0</v>
      </c>
      <c r="AL98" s="46">
        <v>0.0</v>
      </c>
      <c r="AM98" s="46">
        <v>0.0</v>
      </c>
      <c r="AN98" s="46">
        <v>0.0</v>
      </c>
      <c r="AO98" s="46">
        <v>0.0</v>
      </c>
      <c r="AP98" s="46">
        <v>0.0</v>
      </c>
      <c r="AQ98" s="46">
        <v>0.0</v>
      </c>
      <c r="AR98" s="46">
        <v>0.0</v>
      </c>
      <c r="AS98" s="46">
        <v>0.0</v>
      </c>
      <c r="AT98" s="46">
        <v>0.0</v>
      </c>
      <c r="AU98" s="46">
        <v>0.0</v>
      </c>
      <c r="AV98" s="46">
        <v>0.0</v>
      </c>
      <c r="AW98" s="46">
        <v>0.0</v>
      </c>
      <c r="AX98" s="46">
        <v>0.0</v>
      </c>
      <c r="AY98" s="46">
        <v>0.0</v>
      </c>
      <c r="AZ98" s="46">
        <f t="shared" si="4"/>
        <v>0</v>
      </c>
      <c r="BA98" s="49">
        <f t="shared" si="5"/>
        <v>508</v>
      </c>
    </row>
    <row r="99">
      <c r="A99" s="41"/>
      <c r="B99" s="41" t="s">
        <v>343</v>
      </c>
      <c r="C99" s="41" t="s">
        <v>59</v>
      </c>
      <c r="D99" s="42">
        <f t="shared" si="1"/>
        <v>1.870537152</v>
      </c>
      <c r="E99" s="41" t="s">
        <v>264</v>
      </c>
      <c r="F99" s="41" t="s">
        <v>265</v>
      </c>
      <c r="G99" s="61">
        <v>766.4</v>
      </c>
      <c r="H99" s="41" t="s">
        <v>266</v>
      </c>
      <c r="I99" s="44"/>
      <c r="J99" s="44">
        <v>0.0024406799999999998</v>
      </c>
      <c r="K99" s="41" t="s">
        <v>274</v>
      </c>
      <c r="L99" s="45" t="s">
        <v>268</v>
      </c>
      <c r="M99" s="44"/>
      <c r="N99" s="44"/>
      <c r="O99" s="44"/>
      <c r="P99" s="41">
        <v>8.0</v>
      </c>
      <c r="Q99" s="44"/>
      <c r="R99" s="44"/>
      <c r="S99" s="46"/>
      <c r="T99" s="46">
        <f t="shared" si="2"/>
        <v>8</v>
      </c>
      <c r="U99" s="46">
        <v>8.0</v>
      </c>
      <c r="V99" s="46">
        <v>8.0</v>
      </c>
      <c r="W99" s="46">
        <v>8.0</v>
      </c>
      <c r="X99" s="46">
        <v>8.0</v>
      </c>
      <c r="Y99" s="46">
        <v>8.0</v>
      </c>
      <c r="Z99" s="46">
        <v>8.0</v>
      </c>
      <c r="AA99" s="46">
        <v>8.0</v>
      </c>
      <c r="AB99" s="46">
        <v>8.0</v>
      </c>
      <c r="AC99" s="46">
        <v>8.0</v>
      </c>
      <c r="AD99" s="46">
        <v>8.0</v>
      </c>
      <c r="AE99" s="46">
        <v>8.0</v>
      </c>
      <c r="AF99" s="46">
        <v>8.0</v>
      </c>
      <c r="AG99" s="46">
        <v>8.0</v>
      </c>
      <c r="AH99" s="46">
        <v>8.0</v>
      </c>
      <c r="AI99" s="46">
        <v>8.0</v>
      </c>
      <c r="AJ99" s="46">
        <v>8.0</v>
      </c>
      <c r="AK99" s="46">
        <v>8.0</v>
      </c>
      <c r="AL99" s="46">
        <v>8.0</v>
      </c>
      <c r="AM99" s="46">
        <v>8.0</v>
      </c>
      <c r="AN99" s="46">
        <v>8.0</v>
      </c>
      <c r="AO99" s="46">
        <v>8.0</v>
      </c>
      <c r="AP99" s="46">
        <v>8.0</v>
      </c>
      <c r="AQ99" s="46">
        <v>8.0</v>
      </c>
      <c r="AR99" s="46">
        <v>8.0</v>
      </c>
      <c r="AS99" s="46">
        <v>8.0</v>
      </c>
      <c r="AT99" s="46">
        <v>8.0</v>
      </c>
      <c r="AU99" s="46">
        <v>8.0</v>
      </c>
      <c r="AV99" s="46">
        <v>8.0</v>
      </c>
      <c r="AW99" s="46">
        <v>8.0</v>
      </c>
      <c r="AX99" s="46">
        <v>8.0</v>
      </c>
      <c r="AY99" s="46">
        <v>8.0</v>
      </c>
      <c r="AZ99" s="46">
        <f t="shared" si="4"/>
        <v>256</v>
      </c>
      <c r="BA99" s="49">
        <f t="shared" si="5"/>
        <v>510.4</v>
      </c>
    </row>
    <row r="100">
      <c r="A100" s="47"/>
      <c r="B100" s="47" t="s">
        <v>342</v>
      </c>
      <c r="C100" s="47" t="s">
        <v>59</v>
      </c>
      <c r="D100" s="48">
        <f t="shared" si="1"/>
        <v>1.87688292</v>
      </c>
      <c r="E100" s="47" t="s">
        <v>264</v>
      </c>
      <c r="F100" s="47" t="s">
        <v>265</v>
      </c>
      <c r="G100" s="49">
        <v>769.0</v>
      </c>
      <c r="H100" s="47" t="s">
        <v>266</v>
      </c>
      <c r="I100" s="46"/>
      <c r="J100" s="46">
        <v>0.0024406799999999998</v>
      </c>
      <c r="K100" s="47" t="s">
        <v>274</v>
      </c>
      <c r="L100" s="45" t="s">
        <v>268</v>
      </c>
      <c r="M100" s="46"/>
      <c r="N100" s="46"/>
      <c r="O100" s="46"/>
      <c r="P100" s="47">
        <v>8.0</v>
      </c>
      <c r="Q100" s="46"/>
      <c r="R100" s="46"/>
      <c r="S100" s="46"/>
      <c r="T100" s="46">
        <f t="shared" si="2"/>
        <v>8</v>
      </c>
      <c r="U100" s="46">
        <v>8.0</v>
      </c>
      <c r="V100" s="46">
        <v>8.0</v>
      </c>
      <c r="W100" s="46">
        <v>8.0</v>
      </c>
      <c r="X100" s="46">
        <v>8.0</v>
      </c>
      <c r="Y100" s="46">
        <v>8.0</v>
      </c>
      <c r="Z100" s="46">
        <v>8.0</v>
      </c>
      <c r="AA100" s="46">
        <v>8.0</v>
      </c>
      <c r="AB100" s="46">
        <v>8.0</v>
      </c>
      <c r="AC100" s="46">
        <v>8.0</v>
      </c>
      <c r="AD100" s="46">
        <v>8.0</v>
      </c>
      <c r="AE100" s="46">
        <v>8.0</v>
      </c>
      <c r="AF100" s="46">
        <v>8.0</v>
      </c>
      <c r="AG100" s="46">
        <v>8.0</v>
      </c>
      <c r="AH100" s="46">
        <v>8.0</v>
      </c>
      <c r="AI100" s="46">
        <v>8.0</v>
      </c>
      <c r="AJ100" s="46">
        <v>8.0</v>
      </c>
      <c r="AK100" s="46">
        <v>8.0</v>
      </c>
      <c r="AL100" s="46">
        <v>8.0</v>
      </c>
      <c r="AM100" s="46">
        <v>8.0</v>
      </c>
      <c r="AN100" s="46">
        <v>8.0</v>
      </c>
      <c r="AO100" s="46">
        <v>8.0</v>
      </c>
      <c r="AP100" s="46">
        <v>8.0</v>
      </c>
      <c r="AQ100" s="46">
        <v>8.0</v>
      </c>
      <c r="AR100" s="46">
        <v>8.0</v>
      </c>
      <c r="AS100" s="46">
        <v>8.0</v>
      </c>
      <c r="AT100" s="46">
        <v>8.0</v>
      </c>
      <c r="AU100" s="46">
        <v>8.0</v>
      </c>
      <c r="AV100" s="46">
        <v>8.0</v>
      </c>
      <c r="AW100" s="46">
        <v>8.0</v>
      </c>
      <c r="AX100" s="46">
        <v>8.0</v>
      </c>
      <c r="AY100" s="46">
        <v>8.0</v>
      </c>
      <c r="AZ100" s="46">
        <f t="shared" si="4"/>
        <v>256</v>
      </c>
      <c r="BA100" s="49">
        <f t="shared" si="5"/>
        <v>513</v>
      </c>
    </row>
    <row r="101">
      <c r="A101" s="52" t="s">
        <v>28</v>
      </c>
      <c r="B101" s="53" t="s">
        <v>297</v>
      </c>
      <c r="C101" s="53" t="s">
        <v>30</v>
      </c>
      <c r="D101" s="54">
        <f t="shared" si="1"/>
        <v>1.37120808</v>
      </c>
      <c r="E101" s="51" t="s">
        <v>264</v>
      </c>
      <c r="F101" s="53" t="s">
        <v>289</v>
      </c>
      <c r="G101" s="55">
        <v>514.0</v>
      </c>
      <c r="H101" s="53" t="s">
        <v>266</v>
      </c>
      <c r="I101" s="46"/>
      <c r="J101" s="56">
        <v>0.0026677199999999997</v>
      </c>
      <c r="K101" s="53" t="s">
        <v>271</v>
      </c>
      <c r="L101" s="57" t="s">
        <v>268</v>
      </c>
      <c r="M101" s="46"/>
      <c r="N101" s="53"/>
      <c r="O101" s="53"/>
      <c r="P101" s="51">
        <v>0.0</v>
      </c>
      <c r="Q101" s="51">
        <v>2019.0</v>
      </c>
      <c r="R101" s="46"/>
      <c r="S101" s="46"/>
      <c r="T101" s="46">
        <f t="shared" si="2"/>
        <v>0</v>
      </c>
      <c r="U101" s="46">
        <v>0.0</v>
      </c>
      <c r="V101" s="46">
        <v>0.0</v>
      </c>
      <c r="W101" s="46">
        <v>0.0</v>
      </c>
      <c r="X101" s="46">
        <v>0.0</v>
      </c>
      <c r="Y101" s="46">
        <v>0.0</v>
      </c>
      <c r="Z101" s="46">
        <v>0.0</v>
      </c>
      <c r="AA101" s="46">
        <v>0.0</v>
      </c>
      <c r="AB101" s="46">
        <v>0.0</v>
      </c>
      <c r="AC101" s="46">
        <v>0.0</v>
      </c>
      <c r="AD101" s="46">
        <v>0.0</v>
      </c>
      <c r="AE101" s="46">
        <v>0.0</v>
      </c>
      <c r="AF101" s="46">
        <v>0.0</v>
      </c>
      <c r="AG101" s="46">
        <v>0.0</v>
      </c>
      <c r="AH101" s="46">
        <v>0.0</v>
      </c>
      <c r="AI101" s="46">
        <v>0.0</v>
      </c>
      <c r="AJ101" s="46">
        <v>0.0</v>
      </c>
      <c r="AK101" s="46">
        <v>0.0</v>
      </c>
      <c r="AL101" s="46">
        <v>0.0</v>
      </c>
      <c r="AM101" s="46">
        <v>0.0</v>
      </c>
      <c r="AN101" s="46">
        <v>0.0</v>
      </c>
      <c r="AO101" s="46">
        <v>0.0</v>
      </c>
      <c r="AP101" s="46">
        <v>0.0</v>
      </c>
      <c r="AQ101" s="46">
        <v>0.0</v>
      </c>
      <c r="AR101" s="46">
        <v>0.0</v>
      </c>
      <c r="AS101" s="46">
        <v>0.0</v>
      </c>
      <c r="AT101" s="46">
        <v>0.0</v>
      </c>
      <c r="AU101" s="46">
        <v>0.0</v>
      </c>
      <c r="AV101" s="46">
        <v>0.0</v>
      </c>
      <c r="AW101" s="46">
        <v>0.0</v>
      </c>
      <c r="AX101" s="46">
        <v>0.0</v>
      </c>
      <c r="AY101" s="46">
        <v>0.0</v>
      </c>
      <c r="AZ101" s="46">
        <f t="shared" si="4"/>
        <v>0</v>
      </c>
      <c r="BA101" s="49">
        <f t="shared" si="5"/>
        <v>514</v>
      </c>
    </row>
    <row r="102">
      <c r="A102" s="73" t="s">
        <v>28</v>
      </c>
      <c r="B102" s="53" t="s">
        <v>432</v>
      </c>
      <c r="C102" s="53" t="s">
        <v>59</v>
      </c>
      <c r="D102" s="54">
        <f t="shared" si="1"/>
        <v>1.371608238</v>
      </c>
      <c r="E102" s="51" t="s">
        <v>264</v>
      </c>
      <c r="F102" s="53" t="s">
        <v>289</v>
      </c>
      <c r="G102" s="55">
        <v>514.15</v>
      </c>
      <c r="H102" s="53" t="s">
        <v>266</v>
      </c>
      <c r="I102" s="46"/>
      <c r="J102" s="56">
        <v>0.0026677199999999997</v>
      </c>
      <c r="K102" s="53" t="s">
        <v>271</v>
      </c>
      <c r="L102" s="57" t="s">
        <v>268</v>
      </c>
      <c r="M102" s="46"/>
      <c r="N102" s="53"/>
      <c r="O102" s="53"/>
      <c r="P102" s="51">
        <v>0.0</v>
      </c>
      <c r="Q102" s="51">
        <v>2019.0</v>
      </c>
      <c r="R102" s="46"/>
      <c r="S102" s="46"/>
      <c r="T102" s="46">
        <f t="shared" si="2"/>
        <v>0</v>
      </c>
      <c r="U102" s="46">
        <v>0.0</v>
      </c>
      <c r="V102" s="46">
        <v>0.0</v>
      </c>
      <c r="W102" s="46">
        <v>0.0</v>
      </c>
      <c r="X102" s="46">
        <v>0.0</v>
      </c>
      <c r="Y102" s="46">
        <v>0.0</v>
      </c>
      <c r="Z102" s="46">
        <v>0.0</v>
      </c>
      <c r="AA102" s="46">
        <v>0.0</v>
      </c>
      <c r="AB102" s="46">
        <v>0.0</v>
      </c>
      <c r="AC102" s="46">
        <v>0.0</v>
      </c>
      <c r="AD102" s="46">
        <v>0.0</v>
      </c>
      <c r="AE102" s="46">
        <v>0.0</v>
      </c>
      <c r="AF102" s="46">
        <v>0.0</v>
      </c>
      <c r="AG102" s="46">
        <v>0.0</v>
      </c>
      <c r="AH102" s="46">
        <v>0.0</v>
      </c>
      <c r="AI102" s="46">
        <v>0.0</v>
      </c>
      <c r="AJ102" s="46">
        <v>0.0</v>
      </c>
      <c r="AK102" s="46">
        <v>0.0</v>
      </c>
      <c r="AL102" s="46">
        <v>0.0</v>
      </c>
      <c r="AM102" s="46">
        <v>0.0</v>
      </c>
      <c r="AN102" s="46">
        <v>0.0</v>
      </c>
      <c r="AO102" s="46">
        <v>0.0</v>
      </c>
      <c r="AP102" s="46">
        <v>0.0</v>
      </c>
      <c r="AQ102" s="46">
        <v>0.0</v>
      </c>
      <c r="AR102" s="46">
        <v>0.0</v>
      </c>
      <c r="AS102" s="46">
        <v>0.0</v>
      </c>
      <c r="AT102" s="46">
        <v>0.0</v>
      </c>
      <c r="AU102" s="46">
        <v>0.0</v>
      </c>
      <c r="AV102" s="46">
        <v>0.0</v>
      </c>
      <c r="AW102" s="46">
        <v>0.0</v>
      </c>
      <c r="AX102" s="46">
        <v>0.0</v>
      </c>
      <c r="AY102" s="46">
        <v>0.0</v>
      </c>
      <c r="AZ102" s="46">
        <f t="shared" si="4"/>
        <v>0</v>
      </c>
      <c r="BA102" s="49">
        <f t="shared" si="5"/>
        <v>514.15</v>
      </c>
    </row>
    <row r="103">
      <c r="A103" s="73" t="s">
        <v>28</v>
      </c>
      <c r="B103" s="53" t="s">
        <v>434</v>
      </c>
      <c r="C103" s="53" t="s">
        <v>59</v>
      </c>
      <c r="D103" s="54">
        <f t="shared" si="1"/>
        <v>1.255168504</v>
      </c>
      <c r="E103" s="51" t="s">
        <v>264</v>
      </c>
      <c r="F103" s="53" t="s">
        <v>289</v>
      </c>
      <c r="G103" s="55">
        <v>514.27</v>
      </c>
      <c r="H103" s="53" t="s">
        <v>266</v>
      </c>
      <c r="I103" s="53"/>
      <c r="J103" s="56">
        <v>0.0024406799999999998</v>
      </c>
      <c r="K103" s="53" t="s">
        <v>274</v>
      </c>
      <c r="L103" s="57" t="s">
        <v>268</v>
      </c>
      <c r="M103" s="53"/>
      <c r="N103" s="53"/>
      <c r="O103" s="46"/>
      <c r="P103" s="51">
        <v>0.0</v>
      </c>
      <c r="Q103" s="51">
        <v>2019.0</v>
      </c>
      <c r="R103" s="46"/>
      <c r="S103" s="46"/>
      <c r="T103" s="46">
        <f t="shared" si="2"/>
        <v>0</v>
      </c>
      <c r="U103" s="46">
        <v>0.0</v>
      </c>
      <c r="V103" s="46">
        <v>0.0</v>
      </c>
      <c r="W103" s="46">
        <v>0.0</v>
      </c>
      <c r="X103" s="46">
        <v>0.0</v>
      </c>
      <c r="Y103" s="46">
        <v>0.0</v>
      </c>
      <c r="Z103" s="46">
        <v>0.0</v>
      </c>
      <c r="AA103" s="46">
        <v>0.0</v>
      </c>
      <c r="AB103" s="46">
        <v>0.0</v>
      </c>
      <c r="AC103" s="46">
        <v>0.0</v>
      </c>
      <c r="AD103" s="46">
        <v>0.0</v>
      </c>
      <c r="AE103" s="46">
        <v>0.0</v>
      </c>
      <c r="AF103" s="46">
        <v>0.0</v>
      </c>
      <c r="AG103" s="46">
        <v>0.0</v>
      </c>
      <c r="AH103" s="46">
        <v>0.0</v>
      </c>
      <c r="AI103" s="46">
        <v>0.0</v>
      </c>
      <c r="AJ103" s="46">
        <v>0.0</v>
      </c>
      <c r="AK103" s="46">
        <v>0.0</v>
      </c>
      <c r="AL103" s="46">
        <v>0.0</v>
      </c>
      <c r="AM103" s="46">
        <v>0.0</v>
      </c>
      <c r="AN103" s="46">
        <v>0.0</v>
      </c>
      <c r="AO103" s="46">
        <v>0.0</v>
      </c>
      <c r="AP103" s="46">
        <v>0.0</v>
      </c>
      <c r="AQ103" s="46">
        <v>0.0</v>
      </c>
      <c r="AR103" s="46">
        <v>0.0</v>
      </c>
      <c r="AS103" s="46">
        <v>0.0</v>
      </c>
      <c r="AT103" s="46">
        <v>0.0</v>
      </c>
      <c r="AU103" s="46">
        <v>0.0</v>
      </c>
      <c r="AV103" s="46">
        <v>0.0</v>
      </c>
      <c r="AW103" s="46">
        <v>0.0</v>
      </c>
      <c r="AX103" s="46">
        <v>0.0</v>
      </c>
      <c r="AY103" s="46">
        <v>0.0</v>
      </c>
      <c r="AZ103" s="46">
        <f t="shared" si="4"/>
        <v>0</v>
      </c>
      <c r="BA103" s="49">
        <f t="shared" si="5"/>
        <v>514.27</v>
      </c>
    </row>
    <row r="104">
      <c r="A104" s="73" t="s">
        <v>28</v>
      </c>
      <c r="B104" s="53" t="s">
        <v>504</v>
      </c>
      <c r="C104" s="53" t="s">
        <v>134</v>
      </c>
      <c r="D104" s="54">
        <f t="shared" si="1"/>
        <v>1.38454668</v>
      </c>
      <c r="E104" s="51" t="s">
        <v>264</v>
      </c>
      <c r="F104" s="53" t="s">
        <v>289</v>
      </c>
      <c r="G104" s="55">
        <v>519.0</v>
      </c>
      <c r="H104" s="53" t="s">
        <v>266</v>
      </c>
      <c r="I104" s="46"/>
      <c r="J104" s="56">
        <v>0.0026677199999999997</v>
      </c>
      <c r="K104" s="53" t="s">
        <v>271</v>
      </c>
      <c r="L104" s="57" t="s">
        <v>268</v>
      </c>
      <c r="M104" s="46"/>
      <c r="N104" s="53"/>
      <c r="O104" s="53"/>
      <c r="P104" s="51">
        <v>0.0</v>
      </c>
      <c r="Q104" s="51">
        <v>2019.0</v>
      </c>
      <c r="R104" s="46"/>
      <c r="S104" s="46"/>
      <c r="T104" s="46">
        <f t="shared" si="2"/>
        <v>0</v>
      </c>
      <c r="U104" s="46">
        <v>0.0</v>
      </c>
      <c r="V104" s="46">
        <v>0.0</v>
      </c>
      <c r="W104" s="46">
        <v>0.0</v>
      </c>
      <c r="X104" s="46">
        <v>0.0</v>
      </c>
      <c r="Y104" s="46">
        <v>0.0</v>
      </c>
      <c r="Z104" s="46">
        <v>0.0</v>
      </c>
      <c r="AA104" s="46">
        <v>0.0</v>
      </c>
      <c r="AB104" s="46">
        <v>0.0</v>
      </c>
      <c r="AC104" s="46">
        <v>0.0</v>
      </c>
      <c r="AD104" s="46">
        <v>0.0</v>
      </c>
      <c r="AE104" s="46">
        <v>0.0</v>
      </c>
      <c r="AF104" s="46">
        <v>0.0</v>
      </c>
      <c r="AG104" s="46">
        <v>0.0</v>
      </c>
      <c r="AH104" s="46">
        <v>0.0</v>
      </c>
      <c r="AI104" s="46">
        <v>0.0</v>
      </c>
      <c r="AJ104" s="46">
        <v>0.0</v>
      </c>
      <c r="AK104" s="46">
        <v>0.0</v>
      </c>
      <c r="AL104" s="46">
        <v>0.0</v>
      </c>
      <c r="AM104" s="46">
        <v>0.0</v>
      </c>
      <c r="AN104" s="46">
        <v>0.0</v>
      </c>
      <c r="AO104" s="46">
        <v>0.0</v>
      </c>
      <c r="AP104" s="46">
        <v>0.0</v>
      </c>
      <c r="AQ104" s="46">
        <v>0.0</v>
      </c>
      <c r="AR104" s="46">
        <v>0.0</v>
      </c>
      <c r="AS104" s="46">
        <v>0.0</v>
      </c>
      <c r="AT104" s="46">
        <v>0.0</v>
      </c>
      <c r="AU104" s="46">
        <v>0.0</v>
      </c>
      <c r="AV104" s="46">
        <v>0.0</v>
      </c>
      <c r="AW104" s="46">
        <v>0.0</v>
      </c>
      <c r="AX104" s="46">
        <v>0.0</v>
      </c>
      <c r="AY104" s="46">
        <v>0.0</v>
      </c>
      <c r="AZ104" s="46">
        <f t="shared" si="4"/>
        <v>0</v>
      </c>
      <c r="BA104" s="49">
        <f t="shared" si="5"/>
        <v>519</v>
      </c>
    </row>
    <row r="105">
      <c r="A105" s="51" t="s">
        <v>28</v>
      </c>
      <c r="B105" s="78" t="s">
        <v>486</v>
      </c>
      <c r="C105" s="78" t="s">
        <v>88</v>
      </c>
      <c r="D105" s="48">
        <f t="shared" si="1"/>
        <v>1.048</v>
      </c>
      <c r="E105" s="78" t="s">
        <v>264</v>
      </c>
      <c r="F105" s="79" t="s">
        <v>289</v>
      </c>
      <c r="G105" s="80">
        <v>524.0</v>
      </c>
      <c r="H105" s="78" t="s">
        <v>478</v>
      </c>
      <c r="I105" s="78">
        <v>2019.0</v>
      </c>
      <c r="J105" s="81">
        <v>0.002</v>
      </c>
      <c r="K105" s="78" t="s">
        <v>287</v>
      </c>
      <c r="L105" s="82" t="s">
        <v>473</v>
      </c>
      <c r="M105" s="78">
        <v>9.8</v>
      </c>
      <c r="N105" s="78" t="s">
        <v>474</v>
      </c>
      <c r="P105" s="81"/>
      <c r="Q105" s="81"/>
      <c r="R105" s="81"/>
      <c r="T105" s="46" t="str">
        <f t="shared" si="2"/>
        <v/>
      </c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>
        <f t="shared" si="4"/>
        <v>0</v>
      </c>
      <c r="BA105" s="49">
        <f t="shared" si="5"/>
        <v>524</v>
      </c>
    </row>
    <row r="106">
      <c r="A106" s="52" t="s">
        <v>28</v>
      </c>
      <c r="B106" s="59" t="s">
        <v>495</v>
      </c>
      <c r="C106" s="59" t="s">
        <v>84</v>
      </c>
      <c r="D106" s="60">
        <f t="shared" si="1"/>
        <v>1.31552652</v>
      </c>
      <c r="E106" s="51" t="s">
        <v>264</v>
      </c>
      <c r="F106" s="59" t="s">
        <v>289</v>
      </c>
      <c r="G106" s="61">
        <v>539.0</v>
      </c>
      <c r="H106" s="59" t="s">
        <v>266</v>
      </c>
      <c r="I106" s="59"/>
      <c r="J106" s="62">
        <v>0.0024406799999999998</v>
      </c>
      <c r="K106" s="59" t="s">
        <v>274</v>
      </c>
      <c r="L106" s="57" t="s">
        <v>268</v>
      </c>
      <c r="M106" s="59"/>
      <c r="N106" s="59"/>
      <c r="O106" s="46"/>
      <c r="P106" s="51">
        <v>0.0</v>
      </c>
      <c r="Q106" s="51">
        <v>2019.0</v>
      </c>
      <c r="R106" s="46"/>
      <c r="S106" s="46"/>
      <c r="T106" s="46">
        <f t="shared" si="2"/>
        <v>0</v>
      </c>
      <c r="U106" s="46">
        <v>0.0</v>
      </c>
      <c r="V106" s="46">
        <v>0.0</v>
      </c>
      <c r="W106" s="46">
        <v>0.0</v>
      </c>
      <c r="X106" s="46">
        <v>0.0</v>
      </c>
      <c r="Y106" s="46">
        <v>0.0</v>
      </c>
      <c r="Z106" s="46">
        <v>0.0</v>
      </c>
      <c r="AA106" s="46">
        <v>0.0</v>
      </c>
      <c r="AB106" s="46">
        <v>0.0</v>
      </c>
      <c r="AC106" s="46">
        <v>0.0</v>
      </c>
      <c r="AD106" s="46">
        <v>0.0</v>
      </c>
      <c r="AE106" s="46">
        <v>0.0</v>
      </c>
      <c r="AF106" s="46">
        <v>0.0</v>
      </c>
      <c r="AG106" s="46">
        <v>0.0</v>
      </c>
      <c r="AH106" s="46">
        <v>0.0</v>
      </c>
      <c r="AI106" s="46">
        <v>0.0</v>
      </c>
      <c r="AJ106" s="46">
        <v>0.0</v>
      </c>
      <c r="AK106" s="46">
        <v>0.0</v>
      </c>
      <c r="AL106" s="46">
        <v>0.0</v>
      </c>
      <c r="AM106" s="46">
        <v>0.0</v>
      </c>
      <c r="AN106" s="46">
        <v>0.0</v>
      </c>
      <c r="AO106" s="46">
        <v>0.0</v>
      </c>
      <c r="AP106" s="46">
        <v>0.0</v>
      </c>
      <c r="AQ106" s="46">
        <v>0.0</v>
      </c>
      <c r="AR106" s="46">
        <v>0.0</v>
      </c>
      <c r="AS106" s="46">
        <v>0.0</v>
      </c>
      <c r="AT106" s="46">
        <v>0.0</v>
      </c>
      <c r="AU106" s="46">
        <v>0.0</v>
      </c>
      <c r="AV106" s="46">
        <v>0.0</v>
      </c>
      <c r="AW106" s="46">
        <v>0.0</v>
      </c>
      <c r="AX106" s="46">
        <v>0.0</v>
      </c>
      <c r="AY106" s="46">
        <v>0.0</v>
      </c>
      <c r="AZ106" s="46">
        <f t="shared" si="4"/>
        <v>0</v>
      </c>
      <c r="BA106" s="49">
        <f t="shared" si="5"/>
        <v>539</v>
      </c>
    </row>
    <row r="107">
      <c r="A107" s="47"/>
      <c r="B107" s="47" t="s">
        <v>337</v>
      </c>
      <c r="C107" s="47" t="s">
        <v>59</v>
      </c>
      <c r="D107" s="48">
        <f t="shared" si="1"/>
        <v>1.389697968</v>
      </c>
      <c r="E107" s="47" t="s">
        <v>264</v>
      </c>
      <c r="F107" s="47" t="s">
        <v>265</v>
      </c>
      <c r="G107" s="49">
        <v>765.13</v>
      </c>
      <c r="H107" s="47" t="s">
        <v>266</v>
      </c>
      <c r="I107" s="46"/>
      <c r="J107" s="46">
        <v>0.0018162899999999997</v>
      </c>
      <c r="K107" s="47" t="s">
        <v>267</v>
      </c>
      <c r="L107" s="45" t="s">
        <v>268</v>
      </c>
      <c r="M107" s="46"/>
      <c r="N107" s="46"/>
      <c r="O107" s="46"/>
      <c r="P107" s="47">
        <v>7.0</v>
      </c>
      <c r="Q107" s="46"/>
      <c r="R107" s="46"/>
      <c r="S107" s="46"/>
      <c r="T107" s="46">
        <f t="shared" si="2"/>
        <v>7</v>
      </c>
      <c r="U107" s="46">
        <v>7.0</v>
      </c>
      <c r="V107" s="46">
        <v>7.0</v>
      </c>
      <c r="W107" s="46">
        <v>7.0</v>
      </c>
      <c r="X107" s="46">
        <v>7.0</v>
      </c>
      <c r="Y107" s="46">
        <v>7.0</v>
      </c>
      <c r="Z107" s="46">
        <v>7.0</v>
      </c>
      <c r="AA107" s="46">
        <v>7.0</v>
      </c>
      <c r="AB107" s="46">
        <v>7.0</v>
      </c>
      <c r="AC107" s="46">
        <v>7.0</v>
      </c>
      <c r="AD107" s="46">
        <v>7.0</v>
      </c>
      <c r="AE107" s="46">
        <v>7.0</v>
      </c>
      <c r="AF107" s="46">
        <v>7.0</v>
      </c>
      <c r="AG107" s="46">
        <v>7.0</v>
      </c>
      <c r="AH107" s="46">
        <v>7.0</v>
      </c>
      <c r="AI107" s="46">
        <v>7.0</v>
      </c>
      <c r="AJ107" s="46">
        <v>7.0</v>
      </c>
      <c r="AK107" s="46">
        <v>7.0</v>
      </c>
      <c r="AL107" s="46">
        <v>7.0</v>
      </c>
      <c r="AM107" s="46">
        <v>7.0</v>
      </c>
      <c r="AN107" s="46">
        <v>7.0</v>
      </c>
      <c r="AO107" s="46">
        <v>7.0</v>
      </c>
      <c r="AP107" s="46">
        <v>7.0</v>
      </c>
      <c r="AQ107" s="46">
        <v>7.0</v>
      </c>
      <c r="AR107" s="46">
        <v>7.0</v>
      </c>
      <c r="AS107" s="46">
        <v>7.0</v>
      </c>
      <c r="AT107" s="46">
        <v>7.0</v>
      </c>
      <c r="AU107" s="46">
        <v>7.0</v>
      </c>
      <c r="AV107" s="46">
        <v>7.0</v>
      </c>
      <c r="AW107" s="46">
        <v>7.0</v>
      </c>
      <c r="AX107" s="46">
        <v>7.0</v>
      </c>
      <c r="AY107" s="46">
        <v>7.0</v>
      </c>
      <c r="AZ107" s="46">
        <f t="shared" si="4"/>
        <v>224</v>
      </c>
      <c r="BA107" s="49">
        <f t="shared" si="5"/>
        <v>541.13</v>
      </c>
    </row>
    <row r="108">
      <c r="A108" s="47"/>
      <c r="B108" s="47" t="s">
        <v>353</v>
      </c>
      <c r="C108" s="47" t="s">
        <v>59</v>
      </c>
      <c r="D108" s="48">
        <f t="shared" si="1"/>
        <v>2.029181352</v>
      </c>
      <c r="E108" s="47" t="s">
        <v>264</v>
      </c>
      <c r="F108" s="47" t="s">
        <v>265</v>
      </c>
      <c r="G108" s="49">
        <v>831.4</v>
      </c>
      <c r="H108" s="47" t="s">
        <v>266</v>
      </c>
      <c r="I108" s="46"/>
      <c r="J108" s="46">
        <v>0.0024406799999999998</v>
      </c>
      <c r="K108" s="47" t="s">
        <v>274</v>
      </c>
      <c r="L108" s="45" t="s">
        <v>268</v>
      </c>
      <c r="M108" s="46"/>
      <c r="N108" s="46"/>
      <c r="O108" s="46"/>
      <c r="P108" s="47">
        <v>9.0</v>
      </c>
      <c r="Q108" s="46"/>
      <c r="R108" s="46"/>
      <c r="S108" s="46"/>
      <c r="T108" s="46">
        <f t="shared" si="2"/>
        <v>9</v>
      </c>
      <c r="U108" s="46">
        <v>9.0</v>
      </c>
      <c r="V108" s="46">
        <v>9.0</v>
      </c>
      <c r="W108" s="46">
        <v>9.0</v>
      </c>
      <c r="X108" s="46">
        <v>9.0</v>
      </c>
      <c r="Y108" s="46">
        <v>9.0</v>
      </c>
      <c r="Z108" s="46">
        <v>9.0</v>
      </c>
      <c r="AA108" s="46">
        <v>9.0</v>
      </c>
      <c r="AB108" s="46">
        <v>9.0</v>
      </c>
      <c r="AC108" s="46">
        <v>9.0</v>
      </c>
      <c r="AD108" s="46">
        <v>9.0</v>
      </c>
      <c r="AE108" s="46">
        <v>9.0</v>
      </c>
      <c r="AF108" s="46">
        <v>9.0</v>
      </c>
      <c r="AG108" s="46">
        <v>9.0</v>
      </c>
      <c r="AH108" s="46">
        <v>9.0</v>
      </c>
      <c r="AI108" s="46">
        <v>9.0</v>
      </c>
      <c r="AJ108" s="46">
        <v>9.0</v>
      </c>
      <c r="AK108" s="46">
        <v>9.0</v>
      </c>
      <c r="AL108" s="46">
        <v>9.0</v>
      </c>
      <c r="AM108" s="46">
        <v>9.0</v>
      </c>
      <c r="AN108" s="46">
        <v>9.0</v>
      </c>
      <c r="AO108" s="46">
        <v>9.0</v>
      </c>
      <c r="AP108" s="46">
        <v>9.0</v>
      </c>
      <c r="AQ108" s="46">
        <v>9.0</v>
      </c>
      <c r="AR108" s="46">
        <v>9.0</v>
      </c>
      <c r="AS108" s="46">
        <v>9.0</v>
      </c>
      <c r="AT108" s="46">
        <v>9.0</v>
      </c>
      <c r="AU108" s="46">
        <v>9.0</v>
      </c>
      <c r="AV108" s="46">
        <v>9.0</v>
      </c>
      <c r="AW108" s="46">
        <v>9.0</v>
      </c>
      <c r="AX108" s="46">
        <v>9.0</v>
      </c>
      <c r="AY108" s="46">
        <v>9.0</v>
      </c>
      <c r="AZ108" s="46">
        <f t="shared" si="4"/>
        <v>288</v>
      </c>
      <c r="BA108" s="49">
        <f t="shared" si="5"/>
        <v>543.4</v>
      </c>
    </row>
    <row r="109">
      <c r="A109" s="73" t="s">
        <v>28</v>
      </c>
      <c r="B109" s="53" t="s">
        <v>480</v>
      </c>
      <c r="C109" s="53" t="s">
        <v>88</v>
      </c>
      <c r="D109" s="54">
        <f t="shared" si="1"/>
        <v>1.106</v>
      </c>
      <c r="E109" s="51" t="s">
        <v>264</v>
      </c>
      <c r="F109" s="53" t="s">
        <v>289</v>
      </c>
      <c r="G109" s="55">
        <v>553.0</v>
      </c>
      <c r="H109" s="53" t="s">
        <v>478</v>
      </c>
      <c r="I109" s="56">
        <v>2019.0</v>
      </c>
      <c r="J109" s="56">
        <v>0.002</v>
      </c>
      <c r="K109" s="53" t="s">
        <v>287</v>
      </c>
      <c r="L109" s="77" t="s">
        <v>473</v>
      </c>
      <c r="M109" s="56">
        <v>9.8</v>
      </c>
      <c r="N109" s="53" t="s">
        <v>474</v>
      </c>
      <c r="O109" s="46"/>
      <c r="P109" s="51">
        <v>0.0</v>
      </c>
      <c r="Q109" s="51">
        <v>2019.0</v>
      </c>
      <c r="R109" s="46"/>
      <c r="S109" s="46"/>
      <c r="T109" s="46">
        <f t="shared" si="2"/>
        <v>0</v>
      </c>
      <c r="U109" s="46">
        <v>0.0</v>
      </c>
      <c r="V109" s="46">
        <v>0.0</v>
      </c>
      <c r="W109" s="46">
        <v>0.0</v>
      </c>
      <c r="X109" s="46">
        <v>0.0</v>
      </c>
      <c r="Y109" s="46">
        <v>0.0</v>
      </c>
      <c r="Z109" s="46">
        <v>0.0</v>
      </c>
      <c r="AA109" s="46">
        <v>0.0</v>
      </c>
      <c r="AB109" s="46">
        <v>0.0</v>
      </c>
      <c r="AC109" s="46">
        <v>0.0</v>
      </c>
      <c r="AD109" s="46">
        <v>0.0</v>
      </c>
      <c r="AE109" s="46">
        <v>0.0</v>
      </c>
      <c r="AF109" s="46">
        <v>0.0</v>
      </c>
      <c r="AG109" s="46">
        <v>0.0</v>
      </c>
      <c r="AH109" s="46">
        <v>0.0</v>
      </c>
      <c r="AI109" s="46">
        <v>0.0</v>
      </c>
      <c r="AJ109" s="46">
        <v>0.0</v>
      </c>
      <c r="AK109" s="46">
        <v>0.0</v>
      </c>
      <c r="AL109" s="46">
        <v>0.0</v>
      </c>
      <c r="AM109" s="46">
        <v>0.0</v>
      </c>
      <c r="AN109" s="46">
        <v>0.0</v>
      </c>
      <c r="AO109" s="46">
        <v>0.0</v>
      </c>
      <c r="AP109" s="46">
        <v>0.0</v>
      </c>
      <c r="AQ109" s="46">
        <v>0.0</v>
      </c>
      <c r="AR109" s="46">
        <v>0.0</v>
      </c>
      <c r="AS109" s="46">
        <v>0.0</v>
      </c>
      <c r="AT109" s="46">
        <v>0.0</v>
      </c>
      <c r="AU109" s="46">
        <v>0.0</v>
      </c>
      <c r="AV109" s="46">
        <v>0.0</v>
      </c>
      <c r="AW109" s="46">
        <v>0.0</v>
      </c>
      <c r="AX109" s="46">
        <v>0.0</v>
      </c>
      <c r="AY109" s="46">
        <v>0.0</v>
      </c>
      <c r="AZ109" s="46">
        <f t="shared" si="4"/>
        <v>0</v>
      </c>
      <c r="BA109" s="49">
        <f t="shared" si="5"/>
        <v>553</v>
      </c>
    </row>
    <row r="110">
      <c r="A110" s="41"/>
      <c r="B110" s="41" t="s">
        <v>263</v>
      </c>
      <c r="C110" s="41" t="s">
        <v>30</v>
      </c>
      <c r="D110" s="42">
        <f t="shared" si="1"/>
        <v>1.31499396</v>
      </c>
      <c r="E110" s="41" t="s">
        <v>264</v>
      </c>
      <c r="F110" s="41" t="s">
        <v>265</v>
      </c>
      <c r="G110" s="43">
        <v>724.0</v>
      </c>
      <c r="H110" s="41" t="s">
        <v>266</v>
      </c>
      <c r="I110" s="44"/>
      <c r="J110" s="44">
        <v>0.0018162899999999997</v>
      </c>
      <c r="K110" s="41" t="s">
        <v>267</v>
      </c>
      <c r="L110" s="45" t="s">
        <v>268</v>
      </c>
      <c r="M110" s="44"/>
      <c r="N110" s="44"/>
      <c r="O110" s="44"/>
      <c r="P110" s="41">
        <v>5.3</v>
      </c>
      <c r="Q110" s="44"/>
      <c r="R110" s="44"/>
      <c r="S110" s="46"/>
      <c r="T110" s="46">
        <f t="shared" si="2"/>
        <v>5.3</v>
      </c>
      <c r="U110" s="46">
        <v>5.3</v>
      </c>
      <c r="V110" s="46">
        <v>5.3</v>
      </c>
      <c r="W110" s="46">
        <v>5.3</v>
      </c>
      <c r="X110" s="46">
        <v>5.3</v>
      </c>
      <c r="Y110" s="46">
        <v>5.3</v>
      </c>
      <c r="Z110" s="46">
        <v>5.3</v>
      </c>
      <c r="AA110" s="46">
        <v>5.3</v>
      </c>
      <c r="AB110" s="46">
        <v>5.3</v>
      </c>
      <c r="AC110" s="46">
        <v>5.3</v>
      </c>
      <c r="AD110" s="46">
        <v>5.3</v>
      </c>
      <c r="AE110" s="46">
        <v>5.3</v>
      </c>
      <c r="AF110" s="46">
        <v>5.3</v>
      </c>
      <c r="AG110" s="46">
        <v>5.3</v>
      </c>
      <c r="AH110" s="46">
        <v>5.3</v>
      </c>
      <c r="AI110" s="46">
        <v>5.3</v>
      </c>
      <c r="AJ110" s="46">
        <v>5.3</v>
      </c>
      <c r="AK110" s="46">
        <v>5.3</v>
      </c>
      <c r="AL110" s="46">
        <v>5.3</v>
      </c>
      <c r="AM110" s="46">
        <v>5.3</v>
      </c>
      <c r="AN110" s="46">
        <v>5.3</v>
      </c>
      <c r="AO110" s="46">
        <v>5.3</v>
      </c>
      <c r="AP110" s="46">
        <v>5.3</v>
      </c>
      <c r="AQ110" s="46">
        <v>5.3</v>
      </c>
      <c r="AR110" s="46">
        <v>5.3</v>
      </c>
      <c r="AS110" s="46">
        <v>5.3</v>
      </c>
      <c r="AT110" s="46">
        <v>5.3</v>
      </c>
      <c r="AU110" s="46">
        <v>5.3</v>
      </c>
      <c r="AV110" s="46">
        <v>5.3</v>
      </c>
      <c r="AW110" s="46">
        <v>5.3</v>
      </c>
      <c r="AX110" s="46">
        <v>5.3</v>
      </c>
      <c r="AY110" s="46">
        <v>5.3</v>
      </c>
      <c r="AZ110" s="46">
        <f t="shared" si="4"/>
        <v>169.6</v>
      </c>
      <c r="BA110" s="49">
        <f t="shared" si="5"/>
        <v>554.4</v>
      </c>
    </row>
    <row r="111">
      <c r="A111" s="73" t="s">
        <v>28</v>
      </c>
      <c r="B111" s="53" t="s">
        <v>433</v>
      </c>
      <c r="C111" s="53" t="s">
        <v>59</v>
      </c>
      <c r="D111" s="54">
        <f t="shared" si="1"/>
        <v>1.363070966</v>
      </c>
      <c r="E111" s="51" t="s">
        <v>264</v>
      </c>
      <c r="F111" s="53" t="s">
        <v>289</v>
      </c>
      <c r="G111" s="55">
        <v>558.48</v>
      </c>
      <c r="H111" s="53" t="s">
        <v>266</v>
      </c>
      <c r="I111" s="53"/>
      <c r="J111" s="56">
        <v>0.0024406799999999998</v>
      </c>
      <c r="K111" s="53" t="s">
        <v>274</v>
      </c>
      <c r="L111" s="57" t="s">
        <v>268</v>
      </c>
      <c r="M111" s="53"/>
      <c r="N111" s="53"/>
      <c r="O111" s="46"/>
      <c r="P111" s="51">
        <v>0.0</v>
      </c>
      <c r="Q111" s="51">
        <v>2019.0</v>
      </c>
      <c r="R111" s="46"/>
      <c r="S111" s="46"/>
      <c r="T111" s="46">
        <f t="shared" si="2"/>
        <v>0</v>
      </c>
      <c r="U111" s="46">
        <v>0.0</v>
      </c>
      <c r="V111" s="46">
        <v>0.0</v>
      </c>
      <c r="W111" s="46">
        <v>0.0</v>
      </c>
      <c r="X111" s="46">
        <v>0.0</v>
      </c>
      <c r="Y111" s="46">
        <v>0.0</v>
      </c>
      <c r="Z111" s="46">
        <v>0.0</v>
      </c>
      <c r="AA111" s="46">
        <v>0.0</v>
      </c>
      <c r="AB111" s="46">
        <v>0.0</v>
      </c>
      <c r="AC111" s="46">
        <v>0.0</v>
      </c>
      <c r="AD111" s="46">
        <v>0.0</v>
      </c>
      <c r="AE111" s="46">
        <v>0.0</v>
      </c>
      <c r="AF111" s="46">
        <v>0.0</v>
      </c>
      <c r="AG111" s="46">
        <v>0.0</v>
      </c>
      <c r="AH111" s="46">
        <v>0.0</v>
      </c>
      <c r="AI111" s="46">
        <v>0.0</v>
      </c>
      <c r="AJ111" s="46">
        <v>0.0</v>
      </c>
      <c r="AK111" s="46">
        <v>0.0</v>
      </c>
      <c r="AL111" s="46">
        <v>0.0</v>
      </c>
      <c r="AM111" s="46">
        <v>0.0</v>
      </c>
      <c r="AN111" s="46">
        <v>0.0</v>
      </c>
      <c r="AO111" s="46">
        <v>0.0</v>
      </c>
      <c r="AP111" s="46">
        <v>0.0</v>
      </c>
      <c r="AQ111" s="46">
        <v>0.0</v>
      </c>
      <c r="AR111" s="46">
        <v>0.0</v>
      </c>
      <c r="AS111" s="46">
        <v>0.0</v>
      </c>
      <c r="AT111" s="46">
        <v>0.0</v>
      </c>
      <c r="AU111" s="46">
        <v>0.0</v>
      </c>
      <c r="AV111" s="46">
        <v>0.0</v>
      </c>
      <c r="AW111" s="46">
        <v>0.0</v>
      </c>
      <c r="AX111" s="46">
        <v>0.0</v>
      </c>
      <c r="AY111" s="46">
        <v>0.0</v>
      </c>
      <c r="AZ111" s="46">
        <f t="shared" si="4"/>
        <v>0</v>
      </c>
      <c r="BA111" s="49">
        <f t="shared" si="5"/>
        <v>558.48</v>
      </c>
    </row>
    <row r="112">
      <c r="A112" s="47"/>
      <c r="B112" s="47" t="s">
        <v>362</v>
      </c>
      <c r="C112" s="47" t="s">
        <v>59</v>
      </c>
      <c r="D112" s="48">
        <f t="shared" si="1"/>
        <v>2.152948235</v>
      </c>
      <c r="E112" s="47" t="s">
        <v>264</v>
      </c>
      <c r="F112" s="47" t="s">
        <v>265</v>
      </c>
      <c r="G112" s="49">
        <v>882.11</v>
      </c>
      <c r="H112" s="47" t="s">
        <v>266</v>
      </c>
      <c r="I112" s="46"/>
      <c r="J112" s="46">
        <v>0.0024406799999999998</v>
      </c>
      <c r="K112" s="47" t="s">
        <v>274</v>
      </c>
      <c r="L112" s="45" t="s">
        <v>268</v>
      </c>
      <c r="M112" s="46"/>
      <c r="N112" s="46"/>
      <c r="O112" s="46"/>
      <c r="P112" s="47">
        <v>10.0</v>
      </c>
      <c r="Q112" s="46"/>
      <c r="R112" s="46"/>
      <c r="S112" s="46"/>
      <c r="T112" s="46">
        <f t="shared" si="2"/>
        <v>10</v>
      </c>
      <c r="U112" s="46">
        <v>10.0</v>
      </c>
      <c r="V112" s="46">
        <v>10.0</v>
      </c>
      <c r="W112" s="46">
        <v>10.0</v>
      </c>
      <c r="X112" s="46">
        <v>10.0</v>
      </c>
      <c r="Y112" s="46">
        <v>10.0</v>
      </c>
      <c r="Z112" s="46">
        <v>10.0</v>
      </c>
      <c r="AA112" s="46">
        <v>10.0</v>
      </c>
      <c r="AB112" s="46">
        <v>10.0</v>
      </c>
      <c r="AC112" s="46">
        <v>10.0</v>
      </c>
      <c r="AD112" s="46">
        <v>10.0</v>
      </c>
      <c r="AE112" s="46">
        <v>10.0</v>
      </c>
      <c r="AF112" s="46">
        <v>10.0</v>
      </c>
      <c r="AG112" s="46">
        <v>10.0</v>
      </c>
      <c r="AH112" s="46">
        <v>10.0</v>
      </c>
      <c r="AI112" s="46">
        <v>10.0</v>
      </c>
      <c r="AJ112" s="46">
        <v>10.0</v>
      </c>
      <c r="AK112" s="46">
        <v>10.0</v>
      </c>
      <c r="AL112" s="46">
        <v>10.0</v>
      </c>
      <c r="AM112" s="46">
        <v>10.0</v>
      </c>
      <c r="AN112" s="46">
        <v>10.0</v>
      </c>
      <c r="AO112" s="46">
        <v>10.0</v>
      </c>
      <c r="AP112" s="46">
        <v>10.0</v>
      </c>
      <c r="AQ112" s="46">
        <v>10.0</v>
      </c>
      <c r="AR112" s="46">
        <v>10.0</v>
      </c>
      <c r="AS112" s="46">
        <v>10.0</v>
      </c>
      <c r="AT112" s="46">
        <v>10.0</v>
      </c>
      <c r="AU112" s="46">
        <v>10.0</v>
      </c>
      <c r="AV112" s="46">
        <v>10.0</v>
      </c>
      <c r="AW112" s="46">
        <v>10.0</v>
      </c>
      <c r="AX112" s="46">
        <v>10.0</v>
      </c>
      <c r="AY112" s="46">
        <v>10.0</v>
      </c>
      <c r="AZ112" s="46">
        <f t="shared" si="4"/>
        <v>320</v>
      </c>
      <c r="BA112" s="49">
        <f t="shared" si="5"/>
        <v>562.11</v>
      </c>
    </row>
    <row r="113">
      <c r="A113" s="73" t="s">
        <v>28</v>
      </c>
      <c r="B113" s="53" t="s">
        <v>431</v>
      </c>
      <c r="C113" s="53" t="s">
        <v>59</v>
      </c>
      <c r="D113" s="54">
        <f t="shared" si="1"/>
        <v>1.384573357</v>
      </c>
      <c r="E113" s="51" t="s">
        <v>264</v>
      </c>
      <c r="F113" s="53" t="s">
        <v>289</v>
      </c>
      <c r="G113" s="55">
        <v>567.29</v>
      </c>
      <c r="H113" s="53" t="s">
        <v>266</v>
      </c>
      <c r="I113" s="53"/>
      <c r="J113" s="56">
        <v>0.0024406799999999998</v>
      </c>
      <c r="K113" s="53" t="s">
        <v>274</v>
      </c>
      <c r="L113" s="57" t="s">
        <v>268</v>
      </c>
      <c r="M113" s="53"/>
      <c r="N113" s="53"/>
      <c r="O113" s="46"/>
      <c r="P113" s="51">
        <v>0.0</v>
      </c>
      <c r="Q113" s="51">
        <v>2019.0</v>
      </c>
      <c r="R113" s="46"/>
      <c r="S113" s="46"/>
      <c r="T113" s="46">
        <f t="shared" si="2"/>
        <v>0</v>
      </c>
      <c r="U113" s="46">
        <v>0.0</v>
      </c>
      <c r="V113" s="46">
        <v>0.0</v>
      </c>
      <c r="W113" s="46">
        <v>0.0</v>
      </c>
      <c r="X113" s="46">
        <v>0.0</v>
      </c>
      <c r="Y113" s="46">
        <v>0.0</v>
      </c>
      <c r="Z113" s="46">
        <v>0.0</v>
      </c>
      <c r="AA113" s="46">
        <v>0.0</v>
      </c>
      <c r="AB113" s="46">
        <v>0.0</v>
      </c>
      <c r="AC113" s="46">
        <v>0.0</v>
      </c>
      <c r="AD113" s="46">
        <v>0.0</v>
      </c>
      <c r="AE113" s="46">
        <v>0.0</v>
      </c>
      <c r="AF113" s="46">
        <v>0.0</v>
      </c>
      <c r="AG113" s="46">
        <v>0.0</v>
      </c>
      <c r="AH113" s="46">
        <v>0.0</v>
      </c>
      <c r="AI113" s="46">
        <v>0.0</v>
      </c>
      <c r="AJ113" s="46">
        <v>0.0</v>
      </c>
      <c r="AK113" s="46">
        <v>0.0</v>
      </c>
      <c r="AL113" s="46">
        <v>0.0</v>
      </c>
      <c r="AM113" s="46">
        <v>0.0</v>
      </c>
      <c r="AN113" s="46">
        <v>0.0</v>
      </c>
      <c r="AO113" s="46">
        <v>0.0</v>
      </c>
      <c r="AP113" s="46">
        <v>0.0</v>
      </c>
      <c r="AQ113" s="46">
        <v>0.0</v>
      </c>
      <c r="AR113" s="46">
        <v>0.0</v>
      </c>
      <c r="AS113" s="46">
        <v>0.0</v>
      </c>
      <c r="AT113" s="46">
        <v>0.0</v>
      </c>
      <c r="AU113" s="46">
        <v>0.0</v>
      </c>
      <c r="AV113" s="46">
        <v>0.0</v>
      </c>
      <c r="AW113" s="46">
        <v>0.0</v>
      </c>
      <c r="AX113" s="46">
        <v>0.0</v>
      </c>
      <c r="AY113" s="46">
        <v>0.0</v>
      </c>
      <c r="AZ113" s="46">
        <f t="shared" si="4"/>
        <v>0</v>
      </c>
      <c r="BA113" s="49">
        <f t="shared" si="5"/>
        <v>567.29</v>
      </c>
    </row>
    <row r="114">
      <c r="A114" s="52" t="s">
        <v>28</v>
      </c>
      <c r="B114" s="53" t="s">
        <v>299</v>
      </c>
      <c r="C114" s="53" t="s">
        <v>300</v>
      </c>
      <c r="D114" s="54">
        <f t="shared" si="1"/>
        <v>1.39606896</v>
      </c>
      <c r="E114" s="51" t="s">
        <v>264</v>
      </c>
      <c r="F114" s="53" t="s">
        <v>289</v>
      </c>
      <c r="G114" s="55">
        <v>572.0</v>
      </c>
      <c r="H114" s="53" t="s">
        <v>266</v>
      </c>
      <c r="I114" s="53"/>
      <c r="J114" s="56">
        <v>0.0024406799999999998</v>
      </c>
      <c r="K114" s="53" t="s">
        <v>274</v>
      </c>
      <c r="L114" s="57" t="s">
        <v>268</v>
      </c>
      <c r="M114" s="53"/>
      <c r="N114" s="53"/>
      <c r="O114" s="46"/>
      <c r="P114" s="51">
        <v>0.0</v>
      </c>
      <c r="Q114" s="51">
        <v>2019.0</v>
      </c>
      <c r="R114" s="46"/>
      <c r="S114" s="46"/>
      <c r="T114" s="46">
        <f t="shared" si="2"/>
        <v>0</v>
      </c>
      <c r="U114" s="46">
        <v>0.0</v>
      </c>
      <c r="V114" s="46">
        <v>0.0</v>
      </c>
      <c r="W114" s="46">
        <v>0.0</v>
      </c>
      <c r="X114" s="46">
        <v>0.0</v>
      </c>
      <c r="Y114" s="46">
        <v>0.0</v>
      </c>
      <c r="Z114" s="46">
        <v>0.0</v>
      </c>
      <c r="AA114" s="46">
        <v>0.0</v>
      </c>
      <c r="AB114" s="46">
        <v>0.0</v>
      </c>
      <c r="AC114" s="46">
        <v>0.0</v>
      </c>
      <c r="AD114" s="46">
        <v>0.0</v>
      </c>
      <c r="AE114" s="46">
        <v>0.0</v>
      </c>
      <c r="AF114" s="46">
        <v>0.0</v>
      </c>
      <c r="AG114" s="46">
        <v>0.0</v>
      </c>
      <c r="AH114" s="46">
        <v>0.0</v>
      </c>
      <c r="AI114" s="46">
        <v>0.0</v>
      </c>
      <c r="AJ114" s="46">
        <v>0.0</v>
      </c>
      <c r="AK114" s="46">
        <v>0.0</v>
      </c>
      <c r="AL114" s="46">
        <v>0.0</v>
      </c>
      <c r="AM114" s="46">
        <v>0.0</v>
      </c>
      <c r="AN114" s="46">
        <v>0.0</v>
      </c>
      <c r="AO114" s="46">
        <v>0.0</v>
      </c>
      <c r="AP114" s="46">
        <v>0.0</v>
      </c>
      <c r="AQ114" s="46">
        <v>0.0</v>
      </c>
      <c r="AR114" s="46">
        <v>0.0</v>
      </c>
      <c r="AS114" s="46">
        <v>0.0</v>
      </c>
      <c r="AT114" s="46">
        <v>0.0</v>
      </c>
      <c r="AU114" s="46">
        <v>0.0</v>
      </c>
      <c r="AV114" s="46">
        <v>0.0</v>
      </c>
      <c r="AW114" s="46">
        <v>0.0</v>
      </c>
      <c r="AX114" s="46">
        <v>0.0</v>
      </c>
      <c r="AY114" s="46">
        <v>0.0</v>
      </c>
      <c r="AZ114" s="46">
        <f t="shared" si="4"/>
        <v>0</v>
      </c>
      <c r="BA114" s="49">
        <f t="shared" si="5"/>
        <v>572</v>
      </c>
    </row>
    <row r="115">
      <c r="A115" s="73" t="s">
        <v>28</v>
      </c>
      <c r="B115" s="53" t="s">
        <v>430</v>
      </c>
      <c r="C115" s="53" t="s">
        <v>59</v>
      </c>
      <c r="D115" s="54">
        <f t="shared" si="1"/>
        <v>1.413495415</v>
      </c>
      <c r="E115" s="51" t="s">
        <v>264</v>
      </c>
      <c r="F115" s="53" t="s">
        <v>289</v>
      </c>
      <c r="G115" s="55">
        <v>579.14</v>
      </c>
      <c r="H115" s="53" t="s">
        <v>266</v>
      </c>
      <c r="I115" s="53"/>
      <c r="J115" s="56">
        <v>0.0024406799999999998</v>
      </c>
      <c r="K115" s="53" t="s">
        <v>274</v>
      </c>
      <c r="L115" s="57" t="s">
        <v>268</v>
      </c>
      <c r="M115" s="53"/>
      <c r="N115" s="53"/>
      <c r="O115" s="46"/>
      <c r="P115" s="51">
        <v>0.0</v>
      </c>
      <c r="Q115" s="51">
        <v>2019.0</v>
      </c>
      <c r="R115" s="46"/>
      <c r="S115" s="46"/>
      <c r="T115" s="46">
        <f t="shared" si="2"/>
        <v>0</v>
      </c>
      <c r="U115" s="46">
        <v>0.0</v>
      </c>
      <c r="V115" s="46">
        <v>0.0</v>
      </c>
      <c r="W115" s="46">
        <v>0.0</v>
      </c>
      <c r="X115" s="46">
        <v>0.0</v>
      </c>
      <c r="Y115" s="46">
        <v>0.0</v>
      </c>
      <c r="Z115" s="46">
        <v>0.0</v>
      </c>
      <c r="AA115" s="46">
        <v>0.0</v>
      </c>
      <c r="AB115" s="46">
        <v>0.0</v>
      </c>
      <c r="AC115" s="46">
        <v>0.0</v>
      </c>
      <c r="AD115" s="46">
        <v>0.0</v>
      </c>
      <c r="AE115" s="46">
        <v>0.0</v>
      </c>
      <c r="AF115" s="46">
        <v>0.0</v>
      </c>
      <c r="AG115" s="46">
        <v>0.0</v>
      </c>
      <c r="AH115" s="46">
        <v>0.0</v>
      </c>
      <c r="AI115" s="46">
        <v>0.0</v>
      </c>
      <c r="AJ115" s="46">
        <v>0.0</v>
      </c>
      <c r="AK115" s="46">
        <v>0.0</v>
      </c>
      <c r="AL115" s="46">
        <v>0.0</v>
      </c>
      <c r="AM115" s="46">
        <v>0.0</v>
      </c>
      <c r="AN115" s="46">
        <v>0.0</v>
      </c>
      <c r="AO115" s="46">
        <v>0.0</v>
      </c>
      <c r="AP115" s="46">
        <v>0.0</v>
      </c>
      <c r="AQ115" s="46">
        <v>0.0</v>
      </c>
      <c r="AR115" s="46">
        <v>0.0</v>
      </c>
      <c r="AS115" s="46">
        <v>0.0</v>
      </c>
      <c r="AT115" s="46">
        <v>0.0</v>
      </c>
      <c r="AU115" s="46">
        <v>0.0</v>
      </c>
      <c r="AV115" s="46">
        <v>0.0</v>
      </c>
      <c r="AW115" s="46">
        <v>0.0</v>
      </c>
      <c r="AX115" s="46">
        <v>0.0</v>
      </c>
      <c r="AY115" s="46">
        <v>0.0</v>
      </c>
      <c r="AZ115" s="46">
        <f t="shared" si="4"/>
        <v>0</v>
      </c>
      <c r="BA115" s="49">
        <f t="shared" si="5"/>
        <v>579.14</v>
      </c>
    </row>
    <row r="116">
      <c r="A116" s="41"/>
      <c r="B116" s="41" t="s">
        <v>338</v>
      </c>
      <c r="C116" s="41" t="s">
        <v>59</v>
      </c>
      <c r="D116" s="42">
        <f t="shared" si="1"/>
        <v>2.012584728</v>
      </c>
      <c r="E116" s="41" t="s">
        <v>264</v>
      </c>
      <c r="F116" s="41" t="s">
        <v>265</v>
      </c>
      <c r="G116" s="61">
        <v>824.6</v>
      </c>
      <c r="H116" s="41" t="s">
        <v>266</v>
      </c>
      <c r="I116" s="44"/>
      <c r="J116" s="44">
        <v>0.0024406799999999998</v>
      </c>
      <c r="K116" s="41" t="s">
        <v>274</v>
      </c>
      <c r="L116" s="45" t="s">
        <v>268</v>
      </c>
      <c r="M116" s="44"/>
      <c r="N116" s="44"/>
      <c r="O116" s="44"/>
      <c r="P116" s="41">
        <v>7.5</v>
      </c>
      <c r="Q116" s="44"/>
      <c r="R116" s="44"/>
      <c r="S116" s="46"/>
      <c r="T116" s="46">
        <f t="shared" si="2"/>
        <v>7.5</v>
      </c>
      <c r="U116" s="46">
        <v>7.5</v>
      </c>
      <c r="V116" s="46">
        <v>7.5</v>
      </c>
      <c r="W116" s="46">
        <v>7.5</v>
      </c>
      <c r="X116" s="46">
        <v>7.5</v>
      </c>
      <c r="Y116" s="46">
        <v>7.5</v>
      </c>
      <c r="Z116" s="46">
        <v>7.5</v>
      </c>
      <c r="AA116" s="46">
        <v>7.5</v>
      </c>
      <c r="AB116" s="46">
        <v>7.5</v>
      </c>
      <c r="AC116" s="46">
        <v>7.5</v>
      </c>
      <c r="AD116" s="46">
        <v>7.5</v>
      </c>
      <c r="AE116" s="46">
        <v>7.5</v>
      </c>
      <c r="AF116" s="46">
        <v>7.5</v>
      </c>
      <c r="AG116" s="46">
        <v>7.5</v>
      </c>
      <c r="AH116" s="46">
        <v>7.5</v>
      </c>
      <c r="AI116" s="46">
        <v>7.5</v>
      </c>
      <c r="AJ116" s="46">
        <v>7.5</v>
      </c>
      <c r="AK116" s="46">
        <v>7.5</v>
      </c>
      <c r="AL116" s="46">
        <v>7.5</v>
      </c>
      <c r="AM116" s="46">
        <v>7.5</v>
      </c>
      <c r="AN116" s="46">
        <v>7.5</v>
      </c>
      <c r="AO116" s="46">
        <v>7.5</v>
      </c>
      <c r="AP116" s="46">
        <v>7.5</v>
      </c>
      <c r="AQ116" s="46">
        <v>7.5</v>
      </c>
      <c r="AR116" s="46">
        <v>7.5</v>
      </c>
      <c r="AS116" s="46">
        <v>7.5</v>
      </c>
      <c r="AT116" s="46">
        <v>7.5</v>
      </c>
      <c r="AU116" s="46">
        <v>7.5</v>
      </c>
      <c r="AV116" s="46">
        <v>7.5</v>
      </c>
      <c r="AW116" s="46">
        <v>7.5</v>
      </c>
      <c r="AX116" s="46">
        <v>7.5</v>
      </c>
      <c r="AY116" s="46">
        <v>7.5</v>
      </c>
      <c r="AZ116" s="46">
        <f t="shared" si="4"/>
        <v>240</v>
      </c>
      <c r="BA116" s="49">
        <f t="shared" si="5"/>
        <v>584.6</v>
      </c>
    </row>
    <row r="117">
      <c r="A117" s="73" t="s">
        <v>28</v>
      </c>
      <c r="B117" s="53" t="s">
        <v>538</v>
      </c>
      <c r="C117" s="53" t="s">
        <v>244</v>
      </c>
      <c r="D117" s="54">
        <f t="shared" si="1"/>
        <v>1.4277978</v>
      </c>
      <c r="E117" s="51" t="s">
        <v>264</v>
      </c>
      <c r="F117" s="53" t="s">
        <v>289</v>
      </c>
      <c r="G117" s="55">
        <v>585.0</v>
      </c>
      <c r="H117" s="53" t="s">
        <v>266</v>
      </c>
      <c r="I117" s="53"/>
      <c r="J117" s="56">
        <v>0.0024406799999999998</v>
      </c>
      <c r="K117" s="53" t="s">
        <v>274</v>
      </c>
      <c r="L117" s="57" t="s">
        <v>268</v>
      </c>
      <c r="M117" s="53"/>
      <c r="N117" s="53"/>
      <c r="O117" s="46"/>
      <c r="P117" s="51">
        <v>0.0</v>
      </c>
      <c r="Q117" s="51">
        <v>2019.0</v>
      </c>
      <c r="R117" s="46"/>
      <c r="S117" s="46"/>
      <c r="T117" s="46">
        <f t="shared" si="2"/>
        <v>0</v>
      </c>
      <c r="U117" s="46">
        <v>0.0</v>
      </c>
      <c r="V117" s="46">
        <v>0.0</v>
      </c>
      <c r="W117" s="46">
        <v>0.0</v>
      </c>
      <c r="X117" s="46">
        <v>0.0</v>
      </c>
      <c r="Y117" s="46">
        <v>0.0</v>
      </c>
      <c r="Z117" s="46">
        <v>0.0</v>
      </c>
      <c r="AA117" s="46">
        <v>0.0</v>
      </c>
      <c r="AB117" s="46">
        <v>0.0</v>
      </c>
      <c r="AC117" s="46">
        <v>0.0</v>
      </c>
      <c r="AD117" s="46">
        <v>0.0</v>
      </c>
      <c r="AE117" s="46">
        <v>0.0</v>
      </c>
      <c r="AF117" s="46">
        <v>0.0</v>
      </c>
      <c r="AG117" s="46">
        <v>0.0</v>
      </c>
      <c r="AH117" s="46">
        <v>0.0</v>
      </c>
      <c r="AI117" s="46">
        <v>0.0</v>
      </c>
      <c r="AJ117" s="46">
        <v>0.0</v>
      </c>
      <c r="AK117" s="46">
        <v>0.0</v>
      </c>
      <c r="AL117" s="46">
        <v>0.0</v>
      </c>
      <c r="AM117" s="46">
        <v>0.0</v>
      </c>
      <c r="AN117" s="46">
        <v>0.0</v>
      </c>
      <c r="AO117" s="46">
        <v>0.0</v>
      </c>
      <c r="AP117" s="46">
        <v>0.0</v>
      </c>
      <c r="AQ117" s="46">
        <v>0.0</v>
      </c>
      <c r="AR117" s="46">
        <v>0.0</v>
      </c>
      <c r="AS117" s="46">
        <v>0.0</v>
      </c>
      <c r="AT117" s="46">
        <v>0.0</v>
      </c>
      <c r="AU117" s="46">
        <v>0.0</v>
      </c>
      <c r="AV117" s="46">
        <v>0.0</v>
      </c>
      <c r="AW117" s="46">
        <v>0.0</v>
      </c>
      <c r="AX117" s="46">
        <v>0.0</v>
      </c>
      <c r="AY117" s="46">
        <v>0.0</v>
      </c>
      <c r="AZ117" s="46">
        <f t="shared" si="4"/>
        <v>0</v>
      </c>
      <c r="BA117" s="49">
        <f t="shared" si="5"/>
        <v>585</v>
      </c>
    </row>
    <row r="118">
      <c r="A118" s="47"/>
      <c r="B118" s="47" t="s">
        <v>542</v>
      </c>
      <c r="C118" s="47" t="s">
        <v>220</v>
      </c>
      <c r="D118" s="48">
        <f t="shared" si="1"/>
        <v>1.89396768</v>
      </c>
      <c r="E118" s="47" t="s">
        <v>264</v>
      </c>
      <c r="F118" s="47" t="s">
        <v>265</v>
      </c>
      <c r="G118" s="49">
        <v>776.0</v>
      </c>
      <c r="H118" s="47" t="s">
        <v>266</v>
      </c>
      <c r="I118" s="46"/>
      <c r="J118" s="46">
        <v>0.0024406799999999998</v>
      </c>
      <c r="K118" s="47" t="s">
        <v>274</v>
      </c>
      <c r="L118" s="45" t="s">
        <v>268</v>
      </c>
      <c r="M118" s="46"/>
      <c r="N118" s="46"/>
      <c r="O118" s="46"/>
      <c r="P118" s="47">
        <v>5.9</v>
      </c>
      <c r="Q118" s="46"/>
      <c r="R118" s="46"/>
      <c r="S118" s="46"/>
      <c r="T118" s="46">
        <f t="shared" si="2"/>
        <v>5.9</v>
      </c>
      <c r="U118" s="46">
        <v>5.9</v>
      </c>
      <c r="V118" s="46">
        <v>5.9</v>
      </c>
      <c r="W118" s="46">
        <v>5.9</v>
      </c>
      <c r="X118" s="46">
        <v>5.9</v>
      </c>
      <c r="Y118" s="46">
        <v>5.9</v>
      </c>
      <c r="Z118" s="46">
        <v>5.9</v>
      </c>
      <c r="AA118" s="46">
        <v>5.9</v>
      </c>
      <c r="AB118" s="46">
        <v>5.9</v>
      </c>
      <c r="AC118" s="46">
        <v>5.9</v>
      </c>
      <c r="AD118" s="46">
        <v>5.9</v>
      </c>
      <c r="AE118" s="46">
        <v>5.9</v>
      </c>
      <c r="AF118" s="46">
        <v>5.9</v>
      </c>
      <c r="AG118" s="46">
        <v>5.9</v>
      </c>
      <c r="AH118" s="46">
        <v>5.9</v>
      </c>
      <c r="AI118" s="46">
        <v>5.9</v>
      </c>
      <c r="AJ118" s="46">
        <v>5.9</v>
      </c>
      <c r="AK118" s="46">
        <v>5.9</v>
      </c>
      <c r="AL118" s="46">
        <v>5.9</v>
      </c>
      <c r="AM118" s="46">
        <v>5.9</v>
      </c>
      <c r="AN118" s="46">
        <v>5.9</v>
      </c>
      <c r="AO118" s="46">
        <v>5.9</v>
      </c>
      <c r="AP118" s="46">
        <v>5.9</v>
      </c>
      <c r="AQ118" s="46">
        <v>5.9</v>
      </c>
      <c r="AR118" s="46">
        <v>5.9</v>
      </c>
      <c r="AS118" s="46">
        <v>5.9</v>
      </c>
      <c r="AT118" s="46">
        <v>5.9</v>
      </c>
      <c r="AU118" s="46">
        <v>5.9</v>
      </c>
      <c r="AV118" s="46">
        <v>5.9</v>
      </c>
      <c r="AW118" s="46">
        <v>5.9</v>
      </c>
      <c r="AX118" s="46">
        <v>5.9</v>
      </c>
      <c r="AY118" s="46">
        <v>5.9</v>
      </c>
      <c r="AZ118" s="46">
        <f t="shared" si="4"/>
        <v>188.8</v>
      </c>
      <c r="BA118" s="49">
        <f t="shared" si="5"/>
        <v>587.2</v>
      </c>
    </row>
    <row r="119">
      <c r="A119" s="47"/>
      <c r="B119" s="47" t="s">
        <v>314</v>
      </c>
      <c r="C119" s="47" t="s">
        <v>59</v>
      </c>
      <c r="D119" s="48">
        <f t="shared" si="1"/>
        <v>1.82806932</v>
      </c>
      <c r="E119" s="47" t="s">
        <v>264</v>
      </c>
      <c r="F119" s="47" t="s">
        <v>265</v>
      </c>
      <c r="G119" s="49">
        <v>749.0</v>
      </c>
      <c r="H119" s="47" t="s">
        <v>266</v>
      </c>
      <c r="I119" s="46"/>
      <c r="J119" s="46">
        <v>0.0024406799999999998</v>
      </c>
      <c r="K119" s="47" t="s">
        <v>274</v>
      </c>
      <c r="L119" s="45" t="s">
        <v>268</v>
      </c>
      <c r="M119" s="46"/>
      <c r="N119" s="46"/>
      <c r="O119" s="46"/>
      <c r="P119" s="47">
        <v>5.0</v>
      </c>
      <c r="Q119" s="46"/>
      <c r="R119" s="46"/>
      <c r="S119" s="46"/>
      <c r="T119" s="46">
        <f t="shared" si="2"/>
        <v>5</v>
      </c>
      <c r="U119" s="46">
        <v>5.0</v>
      </c>
      <c r="V119" s="46">
        <v>5.0</v>
      </c>
      <c r="W119" s="46">
        <v>5.0</v>
      </c>
      <c r="X119" s="46">
        <v>5.0</v>
      </c>
      <c r="Y119" s="46">
        <v>5.0</v>
      </c>
      <c r="Z119" s="46">
        <v>5.0</v>
      </c>
      <c r="AA119" s="46">
        <v>5.0</v>
      </c>
      <c r="AB119" s="46">
        <v>5.0</v>
      </c>
      <c r="AC119" s="46">
        <v>5.0</v>
      </c>
      <c r="AD119" s="46">
        <v>5.0</v>
      </c>
      <c r="AE119" s="46">
        <v>5.0</v>
      </c>
      <c r="AF119" s="46">
        <v>5.0</v>
      </c>
      <c r="AG119" s="46">
        <v>5.0</v>
      </c>
      <c r="AH119" s="46">
        <v>5.0</v>
      </c>
      <c r="AI119" s="46">
        <v>5.0</v>
      </c>
      <c r="AJ119" s="46">
        <v>5.0</v>
      </c>
      <c r="AK119" s="46">
        <v>5.0</v>
      </c>
      <c r="AL119" s="46">
        <v>5.0</v>
      </c>
      <c r="AM119" s="46">
        <v>5.0</v>
      </c>
      <c r="AN119" s="46">
        <v>5.0</v>
      </c>
      <c r="AO119" s="46">
        <v>5.0</v>
      </c>
      <c r="AP119" s="46">
        <v>5.0</v>
      </c>
      <c r="AQ119" s="46">
        <v>5.0</v>
      </c>
      <c r="AR119" s="46">
        <v>5.0</v>
      </c>
      <c r="AS119" s="46">
        <v>5.0</v>
      </c>
      <c r="AT119" s="46">
        <v>5.0</v>
      </c>
      <c r="AU119" s="46">
        <v>5.0</v>
      </c>
      <c r="AV119" s="46">
        <v>5.0</v>
      </c>
      <c r="AW119" s="46">
        <v>5.0</v>
      </c>
      <c r="AX119" s="46">
        <v>5.0</v>
      </c>
      <c r="AY119" s="46">
        <v>5.0</v>
      </c>
      <c r="AZ119" s="46">
        <f t="shared" si="4"/>
        <v>160</v>
      </c>
      <c r="BA119" s="49">
        <f t="shared" si="5"/>
        <v>589</v>
      </c>
    </row>
    <row r="120">
      <c r="A120" s="47"/>
      <c r="B120" s="47" t="s">
        <v>466</v>
      </c>
      <c r="C120" s="47" t="s">
        <v>88</v>
      </c>
      <c r="D120" s="48">
        <f t="shared" si="1"/>
        <v>1.5179997</v>
      </c>
      <c r="E120" s="47" t="s">
        <v>264</v>
      </c>
      <c r="F120" s="47" t="s">
        <v>265</v>
      </c>
      <c r="G120" s="49">
        <v>1263.0</v>
      </c>
      <c r="H120" s="47" t="s">
        <v>266</v>
      </c>
      <c r="I120" s="46"/>
      <c r="J120" s="46">
        <v>0.0012019</v>
      </c>
      <c r="K120" s="47" t="s">
        <v>305</v>
      </c>
      <c r="L120" s="45" t="s">
        <v>268</v>
      </c>
      <c r="M120" s="46"/>
      <c r="N120" s="46"/>
      <c r="O120" s="46"/>
      <c r="P120" s="47">
        <v>21.0</v>
      </c>
      <c r="Q120" s="46"/>
      <c r="R120" s="46"/>
      <c r="S120" s="46"/>
      <c r="T120" s="46">
        <f t="shared" si="2"/>
        <v>21</v>
      </c>
      <c r="U120" s="46">
        <v>21.0</v>
      </c>
      <c r="V120" s="46">
        <v>21.0</v>
      </c>
      <c r="W120" s="46">
        <v>21.0</v>
      </c>
      <c r="X120" s="46">
        <v>21.0</v>
      </c>
      <c r="Y120" s="46">
        <v>21.0</v>
      </c>
      <c r="Z120" s="46">
        <v>21.0</v>
      </c>
      <c r="AA120" s="46">
        <v>21.0</v>
      </c>
      <c r="AB120" s="46">
        <v>21.0</v>
      </c>
      <c r="AC120" s="46">
        <v>21.0</v>
      </c>
      <c r="AD120" s="46">
        <v>21.0</v>
      </c>
      <c r="AE120" s="46">
        <v>21.0</v>
      </c>
      <c r="AF120" s="46">
        <v>21.0</v>
      </c>
      <c r="AG120" s="46">
        <v>21.0</v>
      </c>
      <c r="AH120" s="46">
        <v>21.0</v>
      </c>
      <c r="AI120" s="46">
        <v>21.0</v>
      </c>
      <c r="AJ120" s="46">
        <v>21.0</v>
      </c>
      <c r="AK120" s="46">
        <v>21.0</v>
      </c>
      <c r="AL120" s="46">
        <v>21.0</v>
      </c>
      <c r="AM120" s="46">
        <v>21.0</v>
      </c>
      <c r="AN120" s="46">
        <v>21.0</v>
      </c>
      <c r="AO120" s="46">
        <v>21.0</v>
      </c>
      <c r="AP120" s="46">
        <v>21.0</v>
      </c>
      <c r="AQ120" s="46">
        <v>21.0</v>
      </c>
      <c r="AR120" s="46">
        <v>21.0</v>
      </c>
      <c r="AS120" s="46">
        <v>21.0</v>
      </c>
      <c r="AT120" s="46">
        <v>21.0</v>
      </c>
      <c r="AU120" s="46">
        <v>21.0</v>
      </c>
      <c r="AV120" s="46">
        <v>21.0</v>
      </c>
      <c r="AW120" s="46">
        <v>21.0</v>
      </c>
      <c r="AX120" s="46">
        <v>21.0</v>
      </c>
      <c r="AY120" s="46">
        <v>21.0</v>
      </c>
      <c r="AZ120" s="46">
        <f t="shared" si="4"/>
        <v>672</v>
      </c>
      <c r="BA120" s="49">
        <f t="shared" si="5"/>
        <v>591</v>
      </c>
    </row>
    <row r="121">
      <c r="A121" s="47"/>
      <c r="B121" s="47" t="s">
        <v>361</v>
      </c>
      <c r="C121" s="47" t="s">
        <v>59</v>
      </c>
      <c r="D121" s="48">
        <f t="shared" si="1"/>
        <v>2.261021545</v>
      </c>
      <c r="E121" s="47" t="s">
        <v>264</v>
      </c>
      <c r="F121" s="47" t="s">
        <v>265</v>
      </c>
      <c r="G121" s="49">
        <v>926.39</v>
      </c>
      <c r="H121" s="47" t="s">
        <v>266</v>
      </c>
      <c r="I121" s="46"/>
      <c r="J121" s="46">
        <v>0.0024406799999999998</v>
      </c>
      <c r="K121" s="47" t="s">
        <v>274</v>
      </c>
      <c r="L121" s="45" t="s">
        <v>268</v>
      </c>
      <c r="M121" s="46"/>
      <c r="N121" s="46"/>
      <c r="O121" s="46"/>
      <c r="P121" s="47">
        <v>10.0</v>
      </c>
      <c r="Q121" s="46"/>
      <c r="R121" s="46"/>
      <c r="S121" s="46"/>
      <c r="T121" s="46">
        <f t="shared" si="2"/>
        <v>10</v>
      </c>
      <c r="U121" s="46">
        <v>10.0</v>
      </c>
      <c r="V121" s="46">
        <v>10.0</v>
      </c>
      <c r="W121" s="46">
        <v>10.0</v>
      </c>
      <c r="X121" s="46">
        <v>10.0</v>
      </c>
      <c r="Y121" s="46">
        <v>10.0</v>
      </c>
      <c r="Z121" s="46">
        <v>10.0</v>
      </c>
      <c r="AA121" s="46">
        <v>10.0</v>
      </c>
      <c r="AB121" s="46">
        <v>10.0</v>
      </c>
      <c r="AC121" s="46">
        <v>10.0</v>
      </c>
      <c r="AD121" s="46">
        <v>10.0</v>
      </c>
      <c r="AE121" s="46">
        <v>10.0</v>
      </c>
      <c r="AF121" s="46">
        <v>10.0</v>
      </c>
      <c r="AG121" s="46">
        <v>10.0</v>
      </c>
      <c r="AH121" s="46">
        <v>10.0</v>
      </c>
      <c r="AI121" s="46">
        <v>10.0</v>
      </c>
      <c r="AJ121" s="46">
        <v>10.0</v>
      </c>
      <c r="AK121" s="46">
        <v>10.0</v>
      </c>
      <c r="AL121" s="46">
        <v>10.0</v>
      </c>
      <c r="AM121" s="46">
        <v>10.0</v>
      </c>
      <c r="AN121" s="46">
        <v>10.0</v>
      </c>
      <c r="AO121" s="46">
        <v>10.0</v>
      </c>
      <c r="AP121" s="46">
        <v>10.0</v>
      </c>
      <c r="AQ121" s="46">
        <v>10.0</v>
      </c>
      <c r="AR121" s="46">
        <v>10.0</v>
      </c>
      <c r="AS121" s="46">
        <v>10.0</v>
      </c>
      <c r="AT121" s="46">
        <v>10.0</v>
      </c>
      <c r="AU121" s="46">
        <v>10.0</v>
      </c>
      <c r="AV121" s="46">
        <v>10.0</v>
      </c>
      <c r="AW121" s="46">
        <v>10.0</v>
      </c>
      <c r="AX121" s="46">
        <v>10.0</v>
      </c>
      <c r="AY121" s="46">
        <v>10.0</v>
      </c>
      <c r="AZ121" s="46">
        <f t="shared" si="4"/>
        <v>320</v>
      </c>
      <c r="BA121" s="49">
        <f t="shared" si="5"/>
        <v>606.39</v>
      </c>
    </row>
    <row r="122">
      <c r="A122" s="73" t="s">
        <v>28</v>
      </c>
      <c r="B122" s="53" t="s">
        <v>429</v>
      </c>
      <c r="C122" s="53" t="s">
        <v>59</v>
      </c>
      <c r="D122" s="54">
        <f t="shared" si="1"/>
        <v>1.49064531</v>
      </c>
      <c r="E122" s="51" t="s">
        <v>264</v>
      </c>
      <c r="F122" s="53" t="s">
        <v>289</v>
      </c>
      <c r="G122" s="55">
        <v>610.75</v>
      </c>
      <c r="H122" s="53" t="s">
        <v>266</v>
      </c>
      <c r="I122" s="53"/>
      <c r="J122" s="56">
        <v>0.0024406799999999998</v>
      </c>
      <c r="K122" s="53" t="s">
        <v>274</v>
      </c>
      <c r="L122" s="57" t="s">
        <v>268</v>
      </c>
      <c r="M122" s="53"/>
      <c r="N122" s="53"/>
      <c r="O122" s="46"/>
      <c r="P122" s="51">
        <v>0.0</v>
      </c>
      <c r="Q122" s="51">
        <v>2019.0</v>
      </c>
      <c r="R122" s="46"/>
      <c r="S122" s="46"/>
      <c r="T122" s="46">
        <f t="shared" si="2"/>
        <v>0</v>
      </c>
      <c r="U122" s="46">
        <v>0.0</v>
      </c>
      <c r="V122" s="46">
        <v>0.0</v>
      </c>
      <c r="W122" s="46">
        <v>0.0</v>
      </c>
      <c r="X122" s="46">
        <v>0.0</v>
      </c>
      <c r="Y122" s="46">
        <v>0.0</v>
      </c>
      <c r="Z122" s="46">
        <v>0.0</v>
      </c>
      <c r="AA122" s="46">
        <v>0.0</v>
      </c>
      <c r="AB122" s="46">
        <v>0.0</v>
      </c>
      <c r="AC122" s="46">
        <v>0.0</v>
      </c>
      <c r="AD122" s="46">
        <v>0.0</v>
      </c>
      <c r="AE122" s="46">
        <v>0.0</v>
      </c>
      <c r="AF122" s="46">
        <v>0.0</v>
      </c>
      <c r="AG122" s="46">
        <v>0.0</v>
      </c>
      <c r="AH122" s="46">
        <v>0.0</v>
      </c>
      <c r="AI122" s="46">
        <v>0.0</v>
      </c>
      <c r="AJ122" s="46">
        <v>0.0</v>
      </c>
      <c r="AK122" s="46">
        <v>0.0</v>
      </c>
      <c r="AL122" s="46">
        <v>0.0</v>
      </c>
      <c r="AM122" s="46">
        <v>0.0</v>
      </c>
      <c r="AN122" s="46">
        <v>0.0</v>
      </c>
      <c r="AO122" s="46">
        <v>0.0</v>
      </c>
      <c r="AP122" s="46">
        <v>0.0</v>
      </c>
      <c r="AQ122" s="46">
        <v>0.0</v>
      </c>
      <c r="AR122" s="46">
        <v>0.0</v>
      </c>
      <c r="AS122" s="46">
        <v>0.0</v>
      </c>
      <c r="AT122" s="46">
        <v>0.0</v>
      </c>
      <c r="AU122" s="46">
        <v>0.0</v>
      </c>
      <c r="AV122" s="46">
        <v>0.0</v>
      </c>
      <c r="AW122" s="46">
        <v>0.0</v>
      </c>
      <c r="AX122" s="46">
        <v>0.0</v>
      </c>
      <c r="AY122" s="46">
        <v>0.0</v>
      </c>
      <c r="AZ122" s="46">
        <f t="shared" si="4"/>
        <v>0</v>
      </c>
      <c r="BA122" s="49">
        <f t="shared" si="5"/>
        <v>610.75</v>
      </c>
    </row>
    <row r="123">
      <c r="A123" s="47"/>
      <c r="B123" s="47" t="s">
        <v>396</v>
      </c>
      <c r="C123" s="47" t="s">
        <v>59</v>
      </c>
      <c r="D123" s="48">
        <f t="shared" si="1"/>
        <v>2.0804889</v>
      </c>
      <c r="E123" s="47" t="s">
        <v>264</v>
      </c>
      <c r="F123" s="47" t="s">
        <v>265</v>
      </c>
      <c r="G123" s="49">
        <v>1731.0</v>
      </c>
      <c r="H123" s="47" t="s">
        <v>266</v>
      </c>
      <c r="I123" s="46"/>
      <c r="J123" s="46">
        <v>0.0012019</v>
      </c>
      <c r="K123" s="47" t="s">
        <v>305</v>
      </c>
      <c r="L123" s="45" t="s">
        <v>268</v>
      </c>
      <c r="M123" s="46"/>
      <c r="N123" s="46"/>
      <c r="O123" s="46"/>
      <c r="P123" s="47">
        <v>35.0</v>
      </c>
      <c r="Q123" s="46"/>
      <c r="R123" s="46"/>
      <c r="S123" s="46"/>
      <c r="T123" s="46">
        <f t="shared" si="2"/>
        <v>35</v>
      </c>
      <c r="U123" s="46">
        <v>35.0</v>
      </c>
      <c r="V123" s="46">
        <v>35.0</v>
      </c>
      <c r="W123" s="46">
        <v>35.0</v>
      </c>
      <c r="X123" s="46">
        <v>35.0</v>
      </c>
      <c r="Y123" s="46">
        <v>35.0</v>
      </c>
      <c r="Z123" s="46">
        <v>35.0</v>
      </c>
      <c r="AA123" s="46">
        <v>35.0</v>
      </c>
      <c r="AB123" s="46">
        <v>35.0</v>
      </c>
      <c r="AC123" s="46">
        <v>35.0</v>
      </c>
      <c r="AD123" s="46">
        <v>35.0</v>
      </c>
      <c r="AE123" s="46">
        <v>35.0</v>
      </c>
      <c r="AF123" s="46">
        <v>35.0</v>
      </c>
      <c r="AG123" s="46">
        <v>35.0</v>
      </c>
      <c r="AH123" s="46">
        <v>35.0</v>
      </c>
      <c r="AI123" s="46">
        <v>35.0</v>
      </c>
      <c r="AJ123" s="46">
        <v>35.0</v>
      </c>
      <c r="AK123" s="46">
        <v>35.0</v>
      </c>
      <c r="AL123" s="46">
        <v>35.0</v>
      </c>
      <c r="AM123" s="46">
        <v>35.0</v>
      </c>
      <c r="AN123" s="46">
        <v>35.0</v>
      </c>
      <c r="AO123" s="46">
        <v>35.0</v>
      </c>
      <c r="AP123" s="46">
        <v>35.0</v>
      </c>
      <c r="AQ123" s="46">
        <v>35.0</v>
      </c>
      <c r="AR123" s="46">
        <v>35.0</v>
      </c>
      <c r="AS123" s="46">
        <v>35.0</v>
      </c>
      <c r="AT123" s="46">
        <v>35.0</v>
      </c>
      <c r="AU123" s="46">
        <v>35.0</v>
      </c>
      <c r="AV123" s="46">
        <v>35.0</v>
      </c>
      <c r="AW123" s="46">
        <v>35.0</v>
      </c>
      <c r="AX123" s="46">
        <v>35.0</v>
      </c>
      <c r="AY123" s="46">
        <v>35.0</v>
      </c>
      <c r="AZ123" s="46">
        <f t="shared" si="4"/>
        <v>1120</v>
      </c>
      <c r="BA123" s="49">
        <f t="shared" si="5"/>
        <v>611</v>
      </c>
    </row>
    <row r="124">
      <c r="A124" s="47"/>
      <c r="B124" s="47" t="s">
        <v>326</v>
      </c>
      <c r="C124" s="47" t="s">
        <v>59</v>
      </c>
      <c r="D124" s="48">
        <f t="shared" si="1"/>
        <v>1.97763419</v>
      </c>
      <c r="E124" s="47" t="s">
        <v>264</v>
      </c>
      <c r="F124" s="47" t="s">
        <v>265</v>
      </c>
      <c r="G124" s="49">
        <v>810.28</v>
      </c>
      <c r="H124" s="47" t="s">
        <v>266</v>
      </c>
      <c r="I124" s="46"/>
      <c r="J124" s="46">
        <v>0.0024406799999999998</v>
      </c>
      <c r="K124" s="47" t="s">
        <v>274</v>
      </c>
      <c r="L124" s="45" t="s">
        <v>268</v>
      </c>
      <c r="M124" s="46"/>
      <c r="N124" s="46"/>
      <c r="O124" s="46"/>
      <c r="P124" s="47">
        <v>6.0</v>
      </c>
      <c r="Q124" s="46"/>
      <c r="R124" s="46"/>
      <c r="S124" s="46"/>
      <c r="T124" s="46">
        <f t="shared" si="2"/>
        <v>6</v>
      </c>
      <c r="U124" s="46">
        <v>6.0</v>
      </c>
      <c r="V124" s="46">
        <v>6.0</v>
      </c>
      <c r="W124" s="46">
        <v>6.0</v>
      </c>
      <c r="X124" s="46">
        <v>6.0</v>
      </c>
      <c r="Y124" s="46">
        <v>6.0</v>
      </c>
      <c r="Z124" s="46">
        <v>6.0</v>
      </c>
      <c r="AA124" s="46">
        <v>6.0</v>
      </c>
      <c r="AB124" s="46">
        <v>6.0</v>
      </c>
      <c r="AC124" s="46">
        <v>6.0</v>
      </c>
      <c r="AD124" s="46">
        <v>6.0</v>
      </c>
      <c r="AE124" s="46">
        <v>6.0</v>
      </c>
      <c r="AF124" s="46">
        <v>6.0</v>
      </c>
      <c r="AG124" s="46">
        <v>6.0</v>
      </c>
      <c r="AH124" s="46">
        <v>6.0</v>
      </c>
      <c r="AI124" s="46">
        <v>6.0</v>
      </c>
      <c r="AJ124" s="46">
        <v>6.0</v>
      </c>
      <c r="AK124" s="46">
        <v>6.0</v>
      </c>
      <c r="AL124" s="46">
        <v>6.0</v>
      </c>
      <c r="AM124" s="46">
        <v>6.0</v>
      </c>
      <c r="AN124" s="46">
        <v>6.0</v>
      </c>
      <c r="AO124" s="46">
        <v>6.0</v>
      </c>
      <c r="AP124" s="46">
        <v>6.0</v>
      </c>
      <c r="AQ124" s="46">
        <v>6.0</v>
      </c>
      <c r="AR124" s="46">
        <v>6.0</v>
      </c>
      <c r="AS124" s="46">
        <v>6.0</v>
      </c>
      <c r="AT124" s="46">
        <v>6.0</v>
      </c>
      <c r="AU124" s="46">
        <v>6.0</v>
      </c>
      <c r="AV124" s="46">
        <v>6.0</v>
      </c>
      <c r="AW124" s="46">
        <v>6.0</v>
      </c>
      <c r="AX124" s="46">
        <v>6.0</v>
      </c>
      <c r="AY124" s="46">
        <v>6.0</v>
      </c>
      <c r="AZ124" s="46">
        <f t="shared" si="4"/>
        <v>192</v>
      </c>
      <c r="BA124" s="49">
        <f t="shared" si="5"/>
        <v>618.28</v>
      </c>
    </row>
    <row r="125">
      <c r="A125" s="73" t="s">
        <v>28</v>
      </c>
      <c r="B125" s="53" t="s">
        <v>525</v>
      </c>
      <c r="C125" s="47" t="s">
        <v>162</v>
      </c>
      <c r="D125" s="54">
        <f t="shared" si="1"/>
        <v>1.65665412</v>
      </c>
      <c r="E125" s="51" t="s">
        <v>264</v>
      </c>
      <c r="F125" s="53" t="s">
        <v>289</v>
      </c>
      <c r="G125" s="55">
        <v>621.0</v>
      </c>
      <c r="H125" s="53" t="s">
        <v>266</v>
      </c>
      <c r="I125" s="46"/>
      <c r="J125" s="56">
        <v>0.0026677199999999997</v>
      </c>
      <c r="K125" s="53" t="s">
        <v>271</v>
      </c>
      <c r="L125" s="57" t="s">
        <v>268</v>
      </c>
      <c r="M125" s="46"/>
      <c r="N125" s="53"/>
      <c r="O125" s="53"/>
      <c r="P125" s="51">
        <v>0.0</v>
      </c>
      <c r="Q125" s="51">
        <v>2019.0</v>
      </c>
      <c r="R125" s="46"/>
      <c r="S125" s="46"/>
      <c r="T125" s="46">
        <f t="shared" si="2"/>
        <v>0</v>
      </c>
      <c r="U125" s="46">
        <v>0.0</v>
      </c>
      <c r="V125" s="46">
        <v>0.0</v>
      </c>
      <c r="W125" s="46">
        <v>0.0</v>
      </c>
      <c r="X125" s="46">
        <v>0.0</v>
      </c>
      <c r="Y125" s="46">
        <v>0.0</v>
      </c>
      <c r="Z125" s="46">
        <v>0.0</v>
      </c>
      <c r="AA125" s="46">
        <v>0.0</v>
      </c>
      <c r="AB125" s="46">
        <v>0.0</v>
      </c>
      <c r="AC125" s="46">
        <v>0.0</v>
      </c>
      <c r="AD125" s="46">
        <v>0.0</v>
      </c>
      <c r="AE125" s="46">
        <v>0.0</v>
      </c>
      <c r="AF125" s="46">
        <v>0.0</v>
      </c>
      <c r="AG125" s="46">
        <v>0.0</v>
      </c>
      <c r="AH125" s="46">
        <v>0.0</v>
      </c>
      <c r="AI125" s="46">
        <v>0.0</v>
      </c>
      <c r="AJ125" s="46">
        <v>0.0</v>
      </c>
      <c r="AK125" s="46">
        <v>0.0</v>
      </c>
      <c r="AL125" s="46">
        <v>0.0</v>
      </c>
      <c r="AM125" s="46">
        <v>0.0</v>
      </c>
      <c r="AN125" s="46">
        <v>0.0</v>
      </c>
      <c r="AO125" s="46">
        <v>0.0</v>
      </c>
      <c r="AP125" s="46">
        <v>0.0</v>
      </c>
      <c r="AQ125" s="46">
        <v>0.0</v>
      </c>
      <c r="AR125" s="46">
        <v>0.0</v>
      </c>
      <c r="AS125" s="46">
        <v>0.0</v>
      </c>
      <c r="AT125" s="46">
        <v>0.0</v>
      </c>
      <c r="AU125" s="46">
        <v>0.0</v>
      </c>
      <c r="AV125" s="46">
        <v>0.0</v>
      </c>
      <c r="AW125" s="46">
        <v>0.0</v>
      </c>
      <c r="AX125" s="46">
        <v>0.0</v>
      </c>
      <c r="AY125" s="46">
        <v>0.0</v>
      </c>
      <c r="AZ125" s="46">
        <f t="shared" si="4"/>
        <v>0</v>
      </c>
      <c r="BA125" s="49">
        <f t="shared" si="5"/>
        <v>621</v>
      </c>
    </row>
    <row r="126">
      <c r="A126" s="73" t="s">
        <v>28</v>
      </c>
      <c r="B126" s="53" t="s">
        <v>526</v>
      </c>
      <c r="C126" s="47" t="s">
        <v>162</v>
      </c>
      <c r="D126" s="54">
        <f t="shared" si="1"/>
        <v>1.53518772</v>
      </c>
      <c r="E126" s="51" t="s">
        <v>264</v>
      </c>
      <c r="F126" s="53" t="s">
        <v>289</v>
      </c>
      <c r="G126" s="55">
        <v>629.0</v>
      </c>
      <c r="H126" s="53" t="s">
        <v>266</v>
      </c>
      <c r="I126" s="53"/>
      <c r="J126" s="56">
        <v>0.0024406799999999998</v>
      </c>
      <c r="K126" s="53" t="s">
        <v>274</v>
      </c>
      <c r="L126" s="57" t="s">
        <v>268</v>
      </c>
      <c r="M126" s="53"/>
      <c r="N126" s="53"/>
      <c r="O126" s="46"/>
      <c r="P126" s="51">
        <v>0.0</v>
      </c>
      <c r="Q126" s="51">
        <v>2019.0</v>
      </c>
      <c r="R126" s="46"/>
      <c r="S126" s="46"/>
      <c r="T126" s="46">
        <f t="shared" si="2"/>
        <v>0</v>
      </c>
      <c r="U126" s="46">
        <v>0.0</v>
      </c>
      <c r="V126" s="46">
        <v>0.0</v>
      </c>
      <c r="W126" s="46">
        <v>0.0</v>
      </c>
      <c r="X126" s="46">
        <v>0.0</v>
      </c>
      <c r="Y126" s="46">
        <v>0.0</v>
      </c>
      <c r="Z126" s="46">
        <v>0.0</v>
      </c>
      <c r="AA126" s="46">
        <v>0.0</v>
      </c>
      <c r="AB126" s="46">
        <v>0.0</v>
      </c>
      <c r="AC126" s="46">
        <v>0.0</v>
      </c>
      <c r="AD126" s="46">
        <v>0.0</v>
      </c>
      <c r="AE126" s="46">
        <v>0.0</v>
      </c>
      <c r="AF126" s="46">
        <v>0.0</v>
      </c>
      <c r="AG126" s="46">
        <v>0.0</v>
      </c>
      <c r="AH126" s="46">
        <v>0.0</v>
      </c>
      <c r="AI126" s="46">
        <v>0.0</v>
      </c>
      <c r="AJ126" s="46">
        <v>0.0</v>
      </c>
      <c r="AK126" s="46">
        <v>0.0</v>
      </c>
      <c r="AL126" s="46">
        <v>0.0</v>
      </c>
      <c r="AM126" s="46">
        <v>0.0</v>
      </c>
      <c r="AN126" s="46">
        <v>0.0</v>
      </c>
      <c r="AO126" s="46">
        <v>0.0</v>
      </c>
      <c r="AP126" s="46">
        <v>0.0</v>
      </c>
      <c r="AQ126" s="46">
        <v>0.0</v>
      </c>
      <c r="AR126" s="46">
        <v>0.0</v>
      </c>
      <c r="AS126" s="46">
        <v>0.0</v>
      </c>
      <c r="AT126" s="46">
        <v>0.0</v>
      </c>
      <c r="AU126" s="46">
        <v>0.0</v>
      </c>
      <c r="AV126" s="46">
        <v>0.0</v>
      </c>
      <c r="AW126" s="46">
        <v>0.0</v>
      </c>
      <c r="AX126" s="46">
        <v>0.0</v>
      </c>
      <c r="AY126" s="46">
        <v>0.0</v>
      </c>
      <c r="AZ126" s="46">
        <f t="shared" si="4"/>
        <v>0</v>
      </c>
      <c r="BA126" s="49">
        <f t="shared" si="5"/>
        <v>629</v>
      </c>
    </row>
    <row r="127">
      <c r="A127" s="47"/>
      <c r="B127" s="47" t="s">
        <v>515</v>
      </c>
      <c r="C127" s="47" t="s">
        <v>162</v>
      </c>
      <c r="D127" s="48">
        <f t="shared" si="1"/>
        <v>2.281434144</v>
      </c>
      <c r="E127" s="47" t="s">
        <v>264</v>
      </c>
      <c r="F127" s="47" t="s">
        <v>265</v>
      </c>
      <c r="G127" s="49">
        <v>855.2</v>
      </c>
      <c r="H127" s="47" t="s">
        <v>266</v>
      </c>
      <c r="I127" s="46"/>
      <c r="J127" s="46">
        <v>0.0026677199999999997</v>
      </c>
      <c r="K127" s="47" t="s">
        <v>271</v>
      </c>
      <c r="L127" s="45" t="s">
        <v>268</v>
      </c>
      <c r="M127" s="46"/>
      <c r="N127" s="46"/>
      <c r="O127" s="46"/>
      <c r="P127" s="47">
        <v>7.0</v>
      </c>
      <c r="Q127" s="46"/>
      <c r="R127" s="46"/>
      <c r="S127" s="46"/>
      <c r="T127" s="46">
        <f t="shared" si="2"/>
        <v>7</v>
      </c>
      <c r="U127" s="46">
        <v>7.0</v>
      </c>
      <c r="V127" s="46">
        <v>7.0</v>
      </c>
      <c r="W127" s="46">
        <v>7.0</v>
      </c>
      <c r="X127" s="46">
        <v>7.0</v>
      </c>
      <c r="Y127" s="46">
        <v>7.0</v>
      </c>
      <c r="Z127" s="46">
        <v>7.0</v>
      </c>
      <c r="AA127" s="46">
        <v>7.0</v>
      </c>
      <c r="AB127" s="46">
        <v>7.0</v>
      </c>
      <c r="AC127" s="46">
        <v>7.0</v>
      </c>
      <c r="AD127" s="46">
        <v>7.0</v>
      </c>
      <c r="AE127" s="46">
        <v>7.0</v>
      </c>
      <c r="AF127" s="46">
        <v>7.0</v>
      </c>
      <c r="AG127" s="46">
        <v>7.0</v>
      </c>
      <c r="AH127" s="46">
        <v>7.0</v>
      </c>
      <c r="AI127" s="46">
        <v>7.0</v>
      </c>
      <c r="AJ127" s="46">
        <v>7.0</v>
      </c>
      <c r="AK127" s="46">
        <v>7.0</v>
      </c>
      <c r="AL127" s="46">
        <v>7.0</v>
      </c>
      <c r="AM127" s="46">
        <v>7.0</v>
      </c>
      <c r="AN127" s="46">
        <v>7.0</v>
      </c>
      <c r="AO127" s="46">
        <v>7.0</v>
      </c>
      <c r="AP127" s="46">
        <v>7.0</v>
      </c>
      <c r="AQ127" s="46">
        <v>7.0</v>
      </c>
      <c r="AR127" s="46">
        <v>7.0</v>
      </c>
      <c r="AS127" s="46">
        <v>7.0</v>
      </c>
      <c r="AT127" s="46">
        <v>7.0</v>
      </c>
      <c r="AU127" s="46">
        <v>7.0</v>
      </c>
      <c r="AV127" s="46">
        <v>7.0</v>
      </c>
      <c r="AW127" s="46">
        <v>7.0</v>
      </c>
      <c r="AX127" s="46">
        <v>7.0</v>
      </c>
      <c r="AY127" s="46">
        <v>7.0</v>
      </c>
      <c r="AZ127" s="46">
        <f t="shared" si="4"/>
        <v>224</v>
      </c>
      <c r="BA127" s="49">
        <f t="shared" si="5"/>
        <v>631.2</v>
      </c>
    </row>
    <row r="128">
      <c r="A128" s="52" t="s">
        <v>28</v>
      </c>
      <c r="B128" s="53" t="s">
        <v>296</v>
      </c>
      <c r="C128" s="53" t="s">
        <v>30</v>
      </c>
      <c r="D128" s="54">
        <f t="shared" si="1"/>
        <v>1.68599904</v>
      </c>
      <c r="E128" s="51" t="s">
        <v>264</v>
      </c>
      <c r="F128" s="53" t="s">
        <v>289</v>
      </c>
      <c r="G128" s="55">
        <v>632.0</v>
      </c>
      <c r="H128" s="53" t="s">
        <v>270</v>
      </c>
      <c r="I128" s="46"/>
      <c r="J128" s="56">
        <v>0.0026677199999999997</v>
      </c>
      <c r="K128" s="53" t="s">
        <v>271</v>
      </c>
      <c r="L128" s="57" t="s">
        <v>268</v>
      </c>
      <c r="M128" s="46"/>
      <c r="N128" s="53"/>
      <c r="O128" s="53"/>
      <c r="P128" s="51">
        <v>0.0</v>
      </c>
      <c r="Q128" s="51">
        <v>2019.0</v>
      </c>
      <c r="R128" s="46"/>
      <c r="S128" s="46"/>
      <c r="T128" s="46">
        <f t="shared" si="2"/>
        <v>0</v>
      </c>
      <c r="U128" s="46">
        <v>0.0</v>
      </c>
      <c r="V128" s="46">
        <v>0.0</v>
      </c>
      <c r="W128" s="46">
        <v>0.0</v>
      </c>
      <c r="X128" s="46">
        <v>0.0</v>
      </c>
      <c r="Y128" s="46">
        <v>0.0</v>
      </c>
      <c r="Z128" s="46">
        <v>0.0</v>
      </c>
      <c r="AA128" s="46">
        <v>0.0</v>
      </c>
      <c r="AB128" s="46">
        <v>0.0</v>
      </c>
      <c r="AC128" s="46">
        <v>0.0</v>
      </c>
      <c r="AD128" s="46">
        <v>0.0</v>
      </c>
      <c r="AE128" s="46">
        <v>0.0</v>
      </c>
      <c r="AF128" s="46">
        <v>0.0</v>
      </c>
      <c r="AG128" s="46">
        <v>0.0</v>
      </c>
      <c r="AH128" s="46">
        <v>0.0</v>
      </c>
      <c r="AI128" s="46">
        <v>0.0</v>
      </c>
      <c r="AJ128" s="46">
        <v>0.0</v>
      </c>
      <c r="AK128" s="46">
        <v>0.0</v>
      </c>
      <c r="AL128" s="46">
        <v>0.0</v>
      </c>
      <c r="AM128" s="46">
        <v>0.0</v>
      </c>
      <c r="AN128" s="46">
        <v>0.0</v>
      </c>
      <c r="AO128" s="46">
        <v>0.0</v>
      </c>
      <c r="AP128" s="46">
        <v>0.0</v>
      </c>
      <c r="AQ128" s="46">
        <v>0.0</v>
      </c>
      <c r="AR128" s="46">
        <v>0.0</v>
      </c>
      <c r="AS128" s="46">
        <v>0.0</v>
      </c>
      <c r="AT128" s="46">
        <v>0.0</v>
      </c>
      <c r="AU128" s="46">
        <v>0.0</v>
      </c>
      <c r="AV128" s="46">
        <v>0.0</v>
      </c>
      <c r="AW128" s="46">
        <v>0.0</v>
      </c>
      <c r="AX128" s="46">
        <v>0.0</v>
      </c>
      <c r="AY128" s="46">
        <v>0.0</v>
      </c>
      <c r="AZ128" s="46">
        <f t="shared" si="4"/>
        <v>0</v>
      </c>
      <c r="BA128" s="49">
        <f t="shared" si="5"/>
        <v>632</v>
      </c>
    </row>
    <row r="129">
      <c r="A129" s="47"/>
      <c r="B129" s="47" t="s">
        <v>352</v>
      </c>
      <c r="C129" s="47" t="s">
        <v>59</v>
      </c>
      <c r="D129" s="48">
        <f t="shared" si="1"/>
        <v>2.262266292</v>
      </c>
      <c r="E129" s="47" t="s">
        <v>264</v>
      </c>
      <c r="F129" s="47" t="s">
        <v>265</v>
      </c>
      <c r="G129" s="49">
        <v>926.9</v>
      </c>
      <c r="H129" s="47" t="s">
        <v>266</v>
      </c>
      <c r="I129" s="46"/>
      <c r="J129" s="46">
        <v>0.0024406799999999998</v>
      </c>
      <c r="K129" s="47" t="s">
        <v>274</v>
      </c>
      <c r="L129" s="45" t="s">
        <v>268</v>
      </c>
      <c r="M129" s="46"/>
      <c r="N129" s="46"/>
      <c r="O129" s="46"/>
      <c r="P129" s="47">
        <v>9.0</v>
      </c>
      <c r="Q129" s="46"/>
      <c r="R129" s="46"/>
      <c r="S129" s="46"/>
      <c r="T129" s="46">
        <f t="shared" si="2"/>
        <v>9</v>
      </c>
      <c r="U129" s="46">
        <v>9.0</v>
      </c>
      <c r="V129" s="46">
        <v>9.0</v>
      </c>
      <c r="W129" s="46">
        <v>9.0</v>
      </c>
      <c r="X129" s="46">
        <v>9.0</v>
      </c>
      <c r="Y129" s="46">
        <v>9.0</v>
      </c>
      <c r="Z129" s="46">
        <v>9.0</v>
      </c>
      <c r="AA129" s="46">
        <v>9.0</v>
      </c>
      <c r="AB129" s="46">
        <v>9.0</v>
      </c>
      <c r="AC129" s="46">
        <v>9.0</v>
      </c>
      <c r="AD129" s="46">
        <v>9.0</v>
      </c>
      <c r="AE129" s="46">
        <v>9.0</v>
      </c>
      <c r="AF129" s="46">
        <v>9.0</v>
      </c>
      <c r="AG129" s="46">
        <v>9.0</v>
      </c>
      <c r="AH129" s="46">
        <v>9.0</v>
      </c>
      <c r="AI129" s="46">
        <v>9.0</v>
      </c>
      <c r="AJ129" s="46">
        <v>9.0</v>
      </c>
      <c r="AK129" s="46">
        <v>9.0</v>
      </c>
      <c r="AL129" s="46">
        <v>9.0</v>
      </c>
      <c r="AM129" s="46">
        <v>9.0</v>
      </c>
      <c r="AN129" s="46">
        <v>9.0</v>
      </c>
      <c r="AO129" s="46">
        <v>9.0</v>
      </c>
      <c r="AP129" s="46">
        <v>9.0</v>
      </c>
      <c r="AQ129" s="46">
        <v>9.0</v>
      </c>
      <c r="AR129" s="46">
        <v>9.0</v>
      </c>
      <c r="AS129" s="46">
        <v>9.0</v>
      </c>
      <c r="AT129" s="46">
        <v>9.0</v>
      </c>
      <c r="AU129" s="46">
        <v>9.0</v>
      </c>
      <c r="AV129" s="46">
        <v>9.0</v>
      </c>
      <c r="AW129" s="46">
        <v>9.0</v>
      </c>
      <c r="AX129" s="46">
        <v>9.0</v>
      </c>
      <c r="AY129" s="46">
        <v>9.0</v>
      </c>
      <c r="AZ129" s="46">
        <f t="shared" si="4"/>
        <v>288</v>
      </c>
      <c r="BA129" s="49">
        <f t="shared" si="5"/>
        <v>638.9</v>
      </c>
    </row>
    <row r="130">
      <c r="A130" s="73" t="s">
        <v>28</v>
      </c>
      <c r="B130" s="47" t="s">
        <v>528</v>
      </c>
      <c r="C130" s="47" t="s">
        <v>162</v>
      </c>
      <c r="D130" s="48">
        <f t="shared" si="1"/>
        <v>1.2966</v>
      </c>
      <c r="E130" s="47" t="s">
        <v>264</v>
      </c>
      <c r="F130" s="53" t="s">
        <v>289</v>
      </c>
      <c r="G130" s="49">
        <v>648.3</v>
      </c>
      <c r="H130" s="47" t="s">
        <v>266</v>
      </c>
      <c r="I130" s="47">
        <v>2020.0</v>
      </c>
      <c r="J130" s="46">
        <v>0.002</v>
      </c>
      <c r="K130" s="53" t="s">
        <v>271</v>
      </c>
      <c r="L130" s="50" t="s">
        <v>529</v>
      </c>
      <c r="M130" s="51"/>
      <c r="N130" s="51" t="s">
        <v>530</v>
      </c>
      <c r="O130" s="46"/>
      <c r="P130" s="51"/>
      <c r="Q130" s="46"/>
      <c r="R130" s="49"/>
      <c r="S130" s="46"/>
      <c r="T130" s="46" t="str">
        <f t="shared" si="2"/>
        <v/>
      </c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>
        <f t="shared" si="4"/>
        <v>0</v>
      </c>
      <c r="BA130" s="49">
        <f t="shared" si="5"/>
        <v>648.3</v>
      </c>
    </row>
    <row r="131">
      <c r="A131" s="73" t="s">
        <v>28</v>
      </c>
      <c r="B131" s="53" t="s">
        <v>426</v>
      </c>
      <c r="C131" s="53" t="s">
        <v>59</v>
      </c>
      <c r="D131" s="54">
        <f t="shared" si="1"/>
        <v>1.71387033</v>
      </c>
      <c r="E131" s="51" t="s">
        <v>264</v>
      </c>
      <c r="F131" s="53" t="s">
        <v>289</v>
      </c>
      <c r="G131" s="55">
        <v>653.0</v>
      </c>
      <c r="H131" s="53" t="s">
        <v>266</v>
      </c>
      <c r="I131" s="53"/>
      <c r="J131" s="56">
        <v>0.00262461</v>
      </c>
      <c r="K131" s="53" t="s">
        <v>316</v>
      </c>
      <c r="L131" s="57" t="s">
        <v>268</v>
      </c>
      <c r="M131" s="53"/>
      <c r="N131" s="53"/>
      <c r="O131" s="46"/>
      <c r="P131" s="51">
        <v>0.0</v>
      </c>
      <c r="Q131" s="51">
        <v>2019.0</v>
      </c>
      <c r="R131" s="46"/>
      <c r="S131" s="46"/>
      <c r="T131" s="46">
        <f t="shared" si="2"/>
        <v>0</v>
      </c>
      <c r="U131" s="46">
        <v>0.0</v>
      </c>
      <c r="V131" s="46">
        <v>0.0</v>
      </c>
      <c r="W131" s="46">
        <v>0.0</v>
      </c>
      <c r="X131" s="46">
        <v>0.0</v>
      </c>
      <c r="Y131" s="46">
        <v>0.0</v>
      </c>
      <c r="Z131" s="46">
        <v>0.0</v>
      </c>
      <c r="AA131" s="46">
        <v>0.0</v>
      </c>
      <c r="AB131" s="46">
        <v>0.0</v>
      </c>
      <c r="AC131" s="46">
        <v>0.0</v>
      </c>
      <c r="AD131" s="46">
        <v>0.0</v>
      </c>
      <c r="AE131" s="46">
        <v>0.0</v>
      </c>
      <c r="AF131" s="46">
        <v>0.0</v>
      </c>
      <c r="AG131" s="46">
        <v>0.0</v>
      </c>
      <c r="AH131" s="46">
        <v>0.0</v>
      </c>
      <c r="AI131" s="46">
        <v>0.0</v>
      </c>
      <c r="AJ131" s="46">
        <v>0.0</v>
      </c>
      <c r="AK131" s="46">
        <v>0.0</v>
      </c>
      <c r="AL131" s="46">
        <v>0.0</v>
      </c>
      <c r="AM131" s="46">
        <v>0.0</v>
      </c>
      <c r="AN131" s="46">
        <v>0.0</v>
      </c>
      <c r="AO131" s="46">
        <v>0.0</v>
      </c>
      <c r="AP131" s="46">
        <v>0.0</v>
      </c>
      <c r="AQ131" s="46">
        <v>0.0</v>
      </c>
      <c r="AR131" s="46">
        <v>0.0</v>
      </c>
      <c r="AS131" s="46">
        <v>0.0</v>
      </c>
      <c r="AT131" s="46">
        <v>0.0</v>
      </c>
      <c r="AU131" s="46">
        <v>0.0</v>
      </c>
      <c r="AV131" s="46">
        <v>0.0</v>
      </c>
      <c r="AW131" s="46">
        <v>0.0</v>
      </c>
      <c r="AX131" s="46">
        <v>0.0</v>
      </c>
      <c r="AY131" s="46">
        <v>0.0</v>
      </c>
      <c r="AZ131" s="46">
        <f t="shared" si="4"/>
        <v>0</v>
      </c>
      <c r="BA131" s="49">
        <f t="shared" si="5"/>
        <v>653</v>
      </c>
    </row>
    <row r="132">
      <c r="A132" s="73" t="s">
        <v>28</v>
      </c>
      <c r="B132" s="53" t="s">
        <v>477</v>
      </c>
      <c r="C132" s="53" t="s">
        <v>88</v>
      </c>
      <c r="D132" s="54">
        <f t="shared" si="1"/>
        <v>1.3103</v>
      </c>
      <c r="E132" s="51" t="s">
        <v>264</v>
      </c>
      <c r="F132" s="53" t="s">
        <v>289</v>
      </c>
      <c r="G132" s="55">
        <v>655.15</v>
      </c>
      <c r="H132" s="53" t="s">
        <v>478</v>
      </c>
      <c r="I132" s="56">
        <v>2019.0</v>
      </c>
      <c r="J132" s="56">
        <v>0.002</v>
      </c>
      <c r="K132" s="53" t="s">
        <v>287</v>
      </c>
      <c r="L132" s="77" t="s">
        <v>473</v>
      </c>
      <c r="M132" s="56">
        <v>9.8</v>
      </c>
      <c r="N132" s="53" t="s">
        <v>479</v>
      </c>
      <c r="O132" s="46"/>
      <c r="P132" s="51">
        <v>0.0</v>
      </c>
      <c r="Q132" s="51">
        <v>2019.0</v>
      </c>
      <c r="R132" s="46"/>
      <c r="S132" s="46"/>
      <c r="T132" s="46">
        <f t="shared" si="2"/>
        <v>0</v>
      </c>
      <c r="U132" s="46">
        <v>0.0</v>
      </c>
      <c r="V132" s="46">
        <v>0.0</v>
      </c>
      <c r="W132" s="46">
        <v>0.0</v>
      </c>
      <c r="X132" s="46">
        <v>0.0</v>
      </c>
      <c r="Y132" s="46">
        <v>0.0</v>
      </c>
      <c r="Z132" s="46">
        <v>0.0</v>
      </c>
      <c r="AA132" s="46">
        <v>0.0</v>
      </c>
      <c r="AB132" s="46">
        <v>0.0</v>
      </c>
      <c r="AC132" s="46">
        <v>0.0</v>
      </c>
      <c r="AD132" s="46">
        <v>0.0</v>
      </c>
      <c r="AE132" s="46">
        <v>0.0</v>
      </c>
      <c r="AF132" s="46">
        <v>0.0</v>
      </c>
      <c r="AG132" s="46">
        <v>0.0</v>
      </c>
      <c r="AH132" s="46">
        <v>0.0</v>
      </c>
      <c r="AI132" s="46">
        <v>0.0</v>
      </c>
      <c r="AJ132" s="46">
        <v>0.0</v>
      </c>
      <c r="AK132" s="46">
        <v>0.0</v>
      </c>
      <c r="AL132" s="46">
        <v>0.0</v>
      </c>
      <c r="AM132" s="46">
        <v>0.0</v>
      </c>
      <c r="AN132" s="46">
        <v>0.0</v>
      </c>
      <c r="AO132" s="46">
        <v>0.0</v>
      </c>
      <c r="AP132" s="46">
        <v>0.0</v>
      </c>
      <c r="AQ132" s="46">
        <v>0.0</v>
      </c>
      <c r="AR132" s="46">
        <v>0.0</v>
      </c>
      <c r="AS132" s="46">
        <v>0.0</v>
      </c>
      <c r="AT132" s="46">
        <v>0.0</v>
      </c>
      <c r="AU132" s="46">
        <v>0.0</v>
      </c>
      <c r="AV132" s="46">
        <v>0.0</v>
      </c>
      <c r="AW132" s="46">
        <v>0.0</v>
      </c>
      <c r="AX132" s="46">
        <v>0.0</v>
      </c>
      <c r="AY132" s="46">
        <v>0.0</v>
      </c>
      <c r="AZ132" s="46">
        <f t="shared" si="4"/>
        <v>0</v>
      </c>
      <c r="BA132" s="49">
        <f t="shared" si="5"/>
        <v>655.15</v>
      </c>
    </row>
    <row r="133">
      <c r="A133" s="51" t="s">
        <v>28</v>
      </c>
      <c r="B133" s="51" t="s">
        <v>484</v>
      </c>
      <c r="C133" s="51" t="s">
        <v>88</v>
      </c>
      <c r="D133" s="48">
        <f t="shared" si="1"/>
        <v>1.31316</v>
      </c>
      <c r="E133" s="47" t="s">
        <v>264</v>
      </c>
      <c r="F133" s="53" t="s">
        <v>289</v>
      </c>
      <c r="G133" s="83">
        <v>656.58</v>
      </c>
      <c r="H133" s="51" t="s">
        <v>478</v>
      </c>
      <c r="I133" s="46"/>
      <c r="J133" s="56">
        <v>0.002</v>
      </c>
      <c r="K133" s="53" t="s">
        <v>287</v>
      </c>
      <c r="L133" s="84" t="s">
        <v>485</v>
      </c>
      <c r="M133" s="46"/>
      <c r="N133" s="46"/>
      <c r="O133" s="46"/>
      <c r="P133" s="47"/>
      <c r="Q133" s="46"/>
      <c r="R133" s="46"/>
      <c r="S133" s="46"/>
      <c r="T133" s="46" t="str">
        <f t="shared" si="2"/>
        <v/>
      </c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>
        <f t="shared" si="4"/>
        <v>0</v>
      </c>
      <c r="BA133" s="49">
        <f t="shared" si="5"/>
        <v>656.58</v>
      </c>
    </row>
    <row r="134">
      <c r="A134" s="73" t="s">
        <v>28</v>
      </c>
      <c r="B134" s="53" t="s">
        <v>453</v>
      </c>
      <c r="C134" s="53" t="s">
        <v>71</v>
      </c>
      <c r="D134" s="54">
        <f t="shared" si="1"/>
        <v>1.64013696</v>
      </c>
      <c r="E134" s="51" t="s">
        <v>264</v>
      </c>
      <c r="F134" s="53" t="s">
        <v>289</v>
      </c>
      <c r="G134" s="55">
        <v>672.0</v>
      </c>
      <c r="H134" s="53" t="s">
        <v>266</v>
      </c>
      <c r="I134" s="53"/>
      <c r="J134" s="56">
        <v>0.0024406799999999998</v>
      </c>
      <c r="K134" s="53" t="s">
        <v>274</v>
      </c>
      <c r="L134" s="57" t="s">
        <v>268</v>
      </c>
      <c r="M134" s="53"/>
      <c r="N134" s="53"/>
      <c r="O134" s="46"/>
      <c r="P134" s="51">
        <v>0.0</v>
      </c>
      <c r="Q134" s="51">
        <v>2019.0</v>
      </c>
      <c r="R134" s="44"/>
      <c r="S134" s="46"/>
      <c r="T134" s="46">
        <f t="shared" si="2"/>
        <v>0</v>
      </c>
      <c r="U134" s="46">
        <v>0.0</v>
      </c>
      <c r="V134" s="46">
        <v>0.0</v>
      </c>
      <c r="W134" s="46">
        <v>0.0</v>
      </c>
      <c r="X134" s="46">
        <v>0.0</v>
      </c>
      <c r="Y134" s="46">
        <v>0.0</v>
      </c>
      <c r="Z134" s="46">
        <v>0.0</v>
      </c>
      <c r="AA134" s="46">
        <v>0.0</v>
      </c>
      <c r="AB134" s="46">
        <v>0.0</v>
      </c>
      <c r="AC134" s="46">
        <v>0.0</v>
      </c>
      <c r="AD134" s="46">
        <v>0.0</v>
      </c>
      <c r="AE134" s="46">
        <v>0.0</v>
      </c>
      <c r="AF134" s="46">
        <v>0.0</v>
      </c>
      <c r="AG134" s="46">
        <v>0.0</v>
      </c>
      <c r="AH134" s="46">
        <v>0.0</v>
      </c>
      <c r="AI134" s="46">
        <v>0.0</v>
      </c>
      <c r="AJ134" s="46">
        <v>0.0</v>
      </c>
      <c r="AK134" s="46">
        <v>0.0</v>
      </c>
      <c r="AL134" s="46">
        <v>0.0</v>
      </c>
      <c r="AM134" s="46">
        <v>0.0</v>
      </c>
      <c r="AN134" s="46">
        <v>0.0</v>
      </c>
      <c r="AO134" s="46">
        <v>0.0</v>
      </c>
      <c r="AP134" s="46">
        <v>0.0</v>
      </c>
      <c r="AQ134" s="46">
        <v>0.0</v>
      </c>
      <c r="AR134" s="46">
        <v>0.0</v>
      </c>
      <c r="AS134" s="46">
        <v>0.0</v>
      </c>
      <c r="AT134" s="46">
        <v>0.0</v>
      </c>
      <c r="AU134" s="46">
        <v>0.0</v>
      </c>
      <c r="AV134" s="46">
        <v>0.0</v>
      </c>
      <c r="AW134" s="46">
        <v>0.0</v>
      </c>
      <c r="AX134" s="46">
        <v>0.0</v>
      </c>
      <c r="AY134" s="46">
        <v>0.0</v>
      </c>
      <c r="AZ134" s="46">
        <f t="shared" si="4"/>
        <v>0</v>
      </c>
      <c r="BA134" s="49">
        <f t="shared" si="5"/>
        <v>672</v>
      </c>
    </row>
    <row r="135">
      <c r="A135" s="41"/>
      <c r="B135" s="41" t="s">
        <v>390</v>
      </c>
      <c r="C135" s="41" t="s">
        <v>59</v>
      </c>
      <c r="D135" s="42">
        <f t="shared" si="1"/>
        <v>1.5792966</v>
      </c>
      <c r="E135" s="41" t="s">
        <v>264</v>
      </c>
      <c r="F135" s="41" t="s">
        <v>265</v>
      </c>
      <c r="G135" s="61">
        <v>1314.0</v>
      </c>
      <c r="H135" s="41" t="s">
        <v>266</v>
      </c>
      <c r="I135" s="44"/>
      <c r="J135" s="44">
        <v>0.0012019</v>
      </c>
      <c r="K135" s="41" t="s">
        <v>305</v>
      </c>
      <c r="L135" s="45" t="s">
        <v>268</v>
      </c>
      <c r="M135" s="44"/>
      <c r="N135" s="44"/>
      <c r="O135" s="44"/>
      <c r="P135" s="41">
        <v>20.0</v>
      </c>
      <c r="Q135" s="44"/>
      <c r="R135" s="44"/>
      <c r="S135" s="46"/>
      <c r="T135" s="46">
        <f t="shared" si="2"/>
        <v>20</v>
      </c>
      <c r="U135" s="46">
        <v>20.0</v>
      </c>
      <c r="V135" s="46">
        <v>20.0</v>
      </c>
      <c r="W135" s="46">
        <v>20.0</v>
      </c>
      <c r="X135" s="46">
        <v>20.0</v>
      </c>
      <c r="Y135" s="46">
        <v>20.0</v>
      </c>
      <c r="Z135" s="46">
        <v>20.0</v>
      </c>
      <c r="AA135" s="46">
        <v>20.0</v>
      </c>
      <c r="AB135" s="46">
        <v>20.0</v>
      </c>
      <c r="AC135" s="46">
        <v>20.0</v>
      </c>
      <c r="AD135" s="46">
        <v>20.0</v>
      </c>
      <c r="AE135" s="46">
        <v>20.0</v>
      </c>
      <c r="AF135" s="46">
        <v>20.0</v>
      </c>
      <c r="AG135" s="46">
        <v>20.0</v>
      </c>
      <c r="AH135" s="46">
        <v>20.0</v>
      </c>
      <c r="AI135" s="46">
        <v>20.0</v>
      </c>
      <c r="AJ135" s="46">
        <v>20.0</v>
      </c>
      <c r="AK135" s="46">
        <v>20.0</v>
      </c>
      <c r="AL135" s="46">
        <v>20.0</v>
      </c>
      <c r="AM135" s="46">
        <v>20.0</v>
      </c>
      <c r="AN135" s="46">
        <v>20.0</v>
      </c>
      <c r="AO135" s="46">
        <v>20.0</v>
      </c>
      <c r="AP135" s="46">
        <v>20.0</v>
      </c>
      <c r="AQ135" s="46">
        <v>20.0</v>
      </c>
      <c r="AR135" s="46">
        <v>20.0</v>
      </c>
      <c r="AS135" s="46">
        <v>20.0</v>
      </c>
      <c r="AT135" s="46">
        <v>20.0</v>
      </c>
      <c r="AU135" s="46">
        <v>20.0</v>
      </c>
      <c r="AV135" s="46">
        <v>20.0</v>
      </c>
      <c r="AW135" s="46">
        <v>20.0</v>
      </c>
      <c r="AX135" s="46">
        <v>20.0</v>
      </c>
      <c r="AY135" s="46">
        <v>20.0</v>
      </c>
      <c r="AZ135" s="46">
        <f t="shared" si="4"/>
        <v>640</v>
      </c>
      <c r="BA135" s="49">
        <f t="shared" si="5"/>
        <v>674</v>
      </c>
    </row>
    <row r="136">
      <c r="A136" s="73" t="s">
        <v>28</v>
      </c>
      <c r="B136" s="53" t="s">
        <v>427</v>
      </c>
      <c r="C136" s="53" t="s">
        <v>59</v>
      </c>
      <c r="D136" s="54">
        <f t="shared" si="1"/>
        <v>1.674721396</v>
      </c>
      <c r="E136" s="51" t="s">
        <v>264</v>
      </c>
      <c r="F136" s="53" t="s">
        <v>289</v>
      </c>
      <c r="G136" s="55">
        <v>686.17</v>
      </c>
      <c r="H136" s="53" t="s">
        <v>266</v>
      </c>
      <c r="I136" s="53"/>
      <c r="J136" s="56">
        <v>0.0024406799999999998</v>
      </c>
      <c r="K136" s="53" t="s">
        <v>274</v>
      </c>
      <c r="L136" s="57" t="s">
        <v>268</v>
      </c>
      <c r="M136" s="53"/>
      <c r="N136" s="53"/>
      <c r="O136" s="46"/>
      <c r="P136" s="51">
        <v>0.0</v>
      </c>
      <c r="Q136" s="51">
        <v>2019.0</v>
      </c>
      <c r="R136" s="46"/>
      <c r="S136" s="46"/>
      <c r="T136" s="46">
        <f t="shared" si="2"/>
        <v>0</v>
      </c>
      <c r="U136" s="46">
        <v>0.0</v>
      </c>
      <c r="V136" s="46">
        <v>0.0</v>
      </c>
      <c r="W136" s="46">
        <v>0.0</v>
      </c>
      <c r="X136" s="46">
        <v>0.0</v>
      </c>
      <c r="Y136" s="46">
        <v>0.0</v>
      </c>
      <c r="Z136" s="46">
        <v>0.0</v>
      </c>
      <c r="AA136" s="46">
        <v>0.0</v>
      </c>
      <c r="AB136" s="46">
        <v>0.0</v>
      </c>
      <c r="AC136" s="46">
        <v>0.0</v>
      </c>
      <c r="AD136" s="46">
        <v>0.0</v>
      </c>
      <c r="AE136" s="46">
        <v>0.0</v>
      </c>
      <c r="AF136" s="46">
        <v>0.0</v>
      </c>
      <c r="AG136" s="46">
        <v>0.0</v>
      </c>
      <c r="AH136" s="46">
        <v>0.0</v>
      </c>
      <c r="AI136" s="46">
        <v>0.0</v>
      </c>
      <c r="AJ136" s="46">
        <v>0.0</v>
      </c>
      <c r="AK136" s="46">
        <v>0.0</v>
      </c>
      <c r="AL136" s="46">
        <v>0.0</v>
      </c>
      <c r="AM136" s="46">
        <v>0.0</v>
      </c>
      <c r="AN136" s="46">
        <v>0.0</v>
      </c>
      <c r="AO136" s="46">
        <v>0.0</v>
      </c>
      <c r="AP136" s="46">
        <v>0.0</v>
      </c>
      <c r="AQ136" s="46">
        <v>0.0</v>
      </c>
      <c r="AR136" s="46">
        <v>0.0</v>
      </c>
      <c r="AS136" s="46">
        <v>0.0</v>
      </c>
      <c r="AT136" s="46">
        <v>0.0</v>
      </c>
      <c r="AU136" s="46">
        <v>0.0</v>
      </c>
      <c r="AV136" s="46">
        <v>0.0</v>
      </c>
      <c r="AW136" s="46">
        <v>0.0</v>
      </c>
      <c r="AX136" s="46">
        <v>0.0</v>
      </c>
      <c r="AY136" s="46">
        <v>0.0</v>
      </c>
      <c r="AZ136" s="46">
        <f t="shared" si="4"/>
        <v>0</v>
      </c>
      <c r="BA136" s="49">
        <f t="shared" si="5"/>
        <v>686.17</v>
      </c>
    </row>
    <row r="137">
      <c r="A137" s="73" t="s">
        <v>28</v>
      </c>
      <c r="B137" s="53" t="s">
        <v>537</v>
      </c>
      <c r="C137" s="53" t="s">
        <v>244</v>
      </c>
      <c r="D137" s="54">
        <f t="shared" si="1"/>
        <v>1.6962726</v>
      </c>
      <c r="E137" s="51" t="s">
        <v>264</v>
      </c>
      <c r="F137" s="53" t="s">
        <v>289</v>
      </c>
      <c r="G137" s="55">
        <v>695.0</v>
      </c>
      <c r="H137" s="53" t="s">
        <v>266</v>
      </c>
      <c r="I137" s="53"/>
      <c r="J137" s="56">
        <v>0.0024406799999999998</v>
      </c>
      <c r="K137" s="53" t="s">
        <v>274</v>
      </c>
      <c r="L137" s="57" t="s">
        <v>268</v>
      </c>
      <c r="M137" s="53"/>
      <c r="N137" s="53"/>
      <c r="O137" s="46"/>
      <c r="P137" s="51">
        <v>0.0</v>
      </c>
      <c r="Q137" s="51">
        <v>2019.0</v>
      </c>
      <c r="R137" s="46"/>
      <c r="S137" s="46"/>
      <c r="T137" s="46">
        <f t="shared" si="2"/>
        <v>0</v>
      </c>
      <c r="U137" s="46">
        <v>0.0</v>
      </c>
      <c r="V137" s="46">
        <v>0.0</v>
      </c>
      <c r="W137" s="46">
        <v>0.0</v>
      </c>
      <c r="X137" s="46">
        <v>0.0</v>
      </c>
      <c r="Y137" s="46">
        <v>0.0</v>
      </c>
      <c r="Z137" s="46">
        <v>0.0</v>
      </c>
      <c r="AA137" s="46">
        <v>0.0</v>
      </c>
      <c r="AB137" s="46">
        <v>0.0</v>
      </c>
      <c r="AC137" s="46">
        <v>0.0</v>
      </c>
      <c r="AD137" s="46">
        <v>0.0</v>
      </c>
      <c r="AE137" s="46">
        <v>0.0</v>
      </c>
      <c r="AF137" s="46">
        <v>0.0</v>
      </c>
      <c r="AG137" s="46">
        <v>0.0</v>
      </c>
      <c r="AH137" s="46">
        <v>0.0</v>
      </c>
      <c r="AI137" s="46">
        <v>0.0</v>
      </c>
      <c r="AJ137" s="46">
        <v>0.0</v>
      </c>
      <c r="AK137" s="46">
        <v>0.0</v>
      </c>
      <c r="AL137" s="46">
        <v>0.0</v>
      </c>
      <c r="AM137" s="46">
        <v>0.0</v>
      </c>
      <c r="AN137" s="46">
        <v>0.0</v>
      </c>
      <c r="AO137" s="46">
        <v>0.0</v>
      </c>
      <c r="AP137" s="46">
        <v>0.0</v>
      </c>
      <c r="AQ137" s="46">
        <v>0.0</v>
      </c>
      <c r="AR137" s="46">
        <v>0.0</v>
      </c>
      <c r="AS137" s="46">
        <v>0.0</v>
      </c>
      <c r="AT137" s="46">
        <v>0.0</v>
      </c>
      <c r="AU137" s="46">
        <v>0.0</v>
      </c>
      <c r="AV137" s="46">
        <v>0.0</v>
      </c>
      <c r="AW137" s="46">
        <v>0.0</v>
      </c>
      <c r="AX137" s="46">
        <v>0.0</v>
      </c>
      <c r="AY137" s="46">
        <v>0.0</v>
      </c>
      <c r="AZ137" s="46">
        <f t="shared" si="4"/>
        <v>0</v>
      </c>
      <c r="BA137" s="49">
        <f t="shared" si="5"/>
        <v>695</v>
      </c>
    </row>
    <row r="138">
      <c r="A138" s="52" t="s">
        <v>28</v>
      </c>
      <c r="B138" s="53" t="s">
        <v>294</v>
      </c>
      <c r="C138" s="53" t="s">
        <v>30</v>
      </c>
      <c r="D138" s="54">
        <f t="shared" si="1"/>
        <v>1.867404</v>
      </c>
      <c r="E138" s="51" t="s">
        <v>264</v>
      </c>
      <c r="F138" s="53" t="s">
        <v>289</v>
      </c>
      <c r="G138" s="55">
        <v>700.0</v>
      </c>
      <c r="H138" s="53" t="s">
        <v>266</v>
      </c>
      <c r="I138" s="46"/>
      <c r="J138" s="56">
        <v>0.0026677199999999997</v>
      </c>
      <c r="K138" s="53" t="s">
        <v>271</v>
      </c>
      <c r="L138" s="57" t="s">
        <v>268</v>
      </c>
      <c r="M138" s="46"/>
      <c r="N138" s="53"/>
      <c r="O138" s="53"/>
      <c r="P138" s="51">
        <v>0.0</v>
      </c>
      <c r="Q138" s="51">
        <v>2019.0</v>
      </c>
      <c r="R138" s="46"/>
      <c r="S138" s="46"/>
      <c r="T138" s="46">
        <f t="shared" si="2"/>
        <v>0</v>
      </c>
      <c r="U138" s="46">
        <v>0.0</v>
      </c>
      <c r="V138" s="46">
        <v>0.0</v>
      </c>
      <c r="W138" s="46">
        <v>0.0</v>
      </c>
      <c r="X138" s="46">
        <v>0.0</v>
      </c>
      <c r="Y138" s="46">
        <v>0.0</v>
      </c>
      <c r="Z138" s="46">
        <v>0.0</v>
      </c>
      <c r="AA138" s="46">
        <v>0.0</v>
      </c>
      <c r="AB138" s="46">
        <v>0.0</v>
      </c>
      <c r="AC138" s="46">
        <v>0.0</v>
      </c>
      <c r="AD138" s="46">
        <v>0.0</v>
      </c>
      <c r="AE138" s="46">
        <v>0.0</v>
      </c>
      <c r="AF138" s="46">
        <v>0.0</v>
      </c>
      <c r="AG138" s="46">
        <v>0.0</v>
      </c>
      <c r="AH138" s="46">
        <v>0.0</v>
      </c>
      <c r="AI138" s="46">
        <v>0.0</v>
      </c>
      <c r="AJ138" s="46">
        <v>0.0</v>
      </c>
      <c r="AK138" s="46">
        <v>0.0</v>
      </c>
      <c r="AL138" s="46">
        <v>0.0</v>
      </c>
      <c r="AM138" s="46">
        <v>0.0</v>
      </c>
      <c r="AN138" s="46">
        <v>0.0</v>
      </c>
      <c r="AO138" s="46">
        <v>0.0</v>
      </c>
      <c r="AP138" s="46">
        <v>0.0</v>
      </c>
      <c r="AQ138" s="46">
        <v>0.0</v>
      </c>
      <c r="AR138" s="46">
        <v>0.0</v>
      </c>
      <c r="AS138" s="46">
        <v>0.0</v>
      </c>
      <c r="AT138" s="46">
        <v>0.0</v>
      </c>
      <c r="AU138" s="46">
        <v>0.0</v>
      </c>
      <c r="AV138" s="46">
        <v>0.0</v>
      </c>
      <c r="AW138" s="46">
        <v>0.0</v>
      </c>
      <c r="AX138" s="46">
        <v>0.0</v>
      </c>
      <c r="AY138" s="46">
        <v>0.0</v>
      </c>
      <c r="AZ138" s="46">
        <f t="shared" si="4"/>
        <v>0</v>
      </c>
      <c r="BA138" s="49">
        <f t="shared" si="5"/>
        <v>700</v>
      </c>
    </row>
    <row r="139">
      <c r="A139" s="73" t="s">
        <v>28</v>
      </c>
      <c r="B139" s="53" t="s">
        <v>425</v>
      </c>
      <c r="C139" s="53" t="s">
        <v>59</v>
      </c>
      <c r="D139" s="54">
        <f t="shared" si="1"/>
        <v>1.719483467</v>
      </c>
      <c r="E139" s="51" t="s">
        <v>264</v>
      </c>
      <c r="F139" s="53" t="s">
        <v>289</v>
      </c>
      <c r="G139" s="55">
        <v>704.51</v>
      </c>
      <c r="H139" s="53" t="s">
        <v>266</v>
      </c>
      <c r="I139" s="53"/>
      <c r="J139" s="56">
        <v>0.0024406799999999998</v>
      </c>
      <c r="K139" s="53" t="s">
        <v>274</v>
      </c>
      <c r="L139" s="57" t="s">
        <v>268</v>
      </c>
      <c r="M139" s="53"/>
      <c r="N139" s="53"/>
      <c r="O139" s="46"/>
      <c r="P139" s="51">
        <v>0.0</v>
      </c>
      <c r="Q139" s="51">
        <v>2019.0</v>
      </c>
      <c r="R139" s="46"/>
      <c r="S139" s="46"/>
      <c r="T139" s="46">
        <f t="shared" si="2"/>
        <v>0</v>
      </c>
      <c r="U139" s="46">
        <v>0.0</v>
      </c>
      <c r="V139" s="46">
        <v>0.0</v>
      </c>
      <c r="W139" s="46">
        <v>0.0</v>
      </c>
      <c r="X139" s="46">
        <v>0.0</v>
      </c>
      <c r="Y139" s="46">
        <v>0.0</v>
      </c>
      <c r="Z139" s="46">
        <v>0.0</v>
      </c>
      <c r="AA139" s="46">
        <v>0.0</v>
      </c>
      <c r="AB139" s="46">
        <v>0.0</v>
      </c>
      <c r="AC139" s="46">
        <v>0.0</v>
      </c>
      <c r="AD139" s="46">
        <v>0.0</v>
      </c>
      <c r="AE139" s="46">
        <v>0.0</v>
      </c>
      <c r="AF139" s="46">
        <v>0.0</v>
      </c>
      <c r="AG139" s="46">
        <v>0.0</v>
      </c>
      <c r="AH139" s="46">
        <v>0.0</v>
      </c>
      <c r="AI139" s="46">
        <v>0.0</v>
      </c>
      <c r="AJ139" s="46">
        <v>0.0</v>
      </c>
      <c r="AK139" s="46">
        <v>0.0</v>
      </c>
      <c r="AL139" s="46">
        <v>0.0</v>
      </c>
      <c r="AM139" s="46">
        <v>0.0</v>
      </c>
      <c r="AN139" s="46">
        <v>0.0</v>
      </c>
      <c r="AO139" s="46">
        <v>0.0</v>
      </c>
      <c r="AP139" s="46">
        <v>0.0</v>
      </c>
      <c r="AQ139" s="46">
        <v>0.0</v>
      </c>
      <c r="AR139" s="46">
        <v>0.0</v>
      </c>
      <c r="AS139" s="46">
        <v>0.0</v>
      </c>
      <c r="AT139" s="46">
        <v>0.0</v>
      </c>
      <c r="AU139" s="46">
        <v>0.0</v>
      </c>
      <c r="AV139" s="46">
        <v>0.0</v>
      </c>
      <c r="AW139" s="46">
        <v>0.0</v>
      </c>
      <c r="AX139" s="46">
        <v>0.0</v>
      </c>
      <c r="AY139" s="46">
        <v>0.0</v>
      </c>
      <c r="AZ139" s="46">
        <f t="shared" si="4"/>
        <v>0</v>
      </c>
      <c r="BA139" s="49">
        <f t="shared" si="5"/>
        <v>704.51</v>
      </c>
    </row>
    <row r="140">
      <c r="A140" s="47"/>
      <c r="B140" s="47" t="s">
        <v>514</v>
      </c>
      <c r="C140" s="47" t="s">
        <v>162</v>
      </c>
      <c r="D140" s="48">
        <f t="shared" si="1"/>
        <v>1.634661</v>
      </c>
      <c r="E140" s="47" t="s">
        <v>264</v>
      </c>
      <c r="F140" s="47" t="s">
        <v>265</v>
      </c>
      <c r="G140" s="49">
        <v>900.0</v>
      </c>
      <c r="H140" s="47" t="s">
        <v>270</v>
      </c>
      <c r="I140" s="46"/>
      <c r="J140" s="46">
        <v>0.0018162899999999997</v>
      </c>
      <c r="K140" s="47" t="s">
        <v>267</v>
      </c>
      <c r="L140" s="45" t="s">
        <v>268</v>
      </c>
      <c r="M140" s="46"/>
      <c r="N140" s="46"/>
      <c r="O140" s="46"/>
      <c r="P140" s="47">
        <v>6.0</v>
      </c>
      <c r="Q140" s="46"/>
      <c r="R140" s="46"/>
      <c r="S140" s="46"/>
      <c r="T140" s="46">
        <f t="shared" si="2"/>
        <v>6</v>
      </c>
      <c r="U140" s="46">
        <v>6.0</v>
      </c>
      <c r="V140" s="46">
        <v>6.0</v>
      </c>
      <c r="W140" s="46">
        <v>6.0</v>
      </c>
      <c r="X140" s="46">
        <v>6.0</v>
      </c>
      <c r="Y140" s="46">
        <v>6.0</v>
      </c>
      <c r="Z140" s="46">
        <v>6.0</v>
      </c>
      <c r="AA140" s="46">
        <v>6.0</v>
      </c>
      <c r="AB140" s="46">
        <v>6.0</v>
      </c>
      <c r="AC140" s="46">
        <v>6.0</v>
      </c>
      <c r="AD140" s="46">
        <v>6.0</v>
      </c>
      <c r="AE140" s="46">
        <v>6.0</v>
      </c>
      <c r="AF140" s="46">
        <v>6.0</v>
      </c>
      <c r="AG140" s="46">
        <v>6.0</v>
      </c>
      <c r="AH140" s="46">
        <v>6.0</v>
      </c>
      <c r="AI140" s="46">
        <v>6.0</v>
      </c>
      <c r="AJ140" s="46">
        <v>6.0</v>
      </c>
      <c r="AK140" s="46">
        <v>6.0</v>
      </c>
      <c r="AL140" s="46">
        <v>6.0</v>
      </c>
      <c r="AM140" s="46">
        <v>6.0</v>
      </c>
      <c r="AN140" s="46">
        <v>6.0</v>
      </c>
      <c r="AO140" s="46">
        <v>6.0</v>
      </c>
      <c r="AP140" s="46">
        <v>6.0</v>
      </c>
      <c r="AQ140" s="46">
        <v>6.0</v>
      </c>
      <c r="AR140" s="46">
        <v>6.0</v>
      </c>
      <c r="AS140" s="46">
        <v>6.0</v>
      </c>
      <c r="AT140" s="46">
        <v>6.0</v>
      </c>
      <c r="AU140" s="46">
        <v>6.0</v>
      </c>
      <c r="AV140" s="46">
        <v>6.0</v>
      </c>
      <c r="AW140" s="46">
        <v>6.0</v>
      </c>
      <c r="AX140" s="46">
        <v>6.0</v>
      </c>
      <c r="AY140" s="46">
        <v>6.0</v>
      </c>
      <c r="AZ140" s="46">
        <f t="shared" si="4"/>
        <v>192</v>
      </c>
      <c r="BA140" s="49">
        <f t="shared" si="5"/>
        <v>708</v>
      </c>
    </row>
    <row r="141">
      <c r="A141" s="47"/>
      <c r="B141" s="47" t="s">
        <v>511</v>
      </c>
      <c r="C141" s="47" t="s">
        <v>162</v>
      </c>
      <c r="D141" s="48">
        <f t="shared" si="1"/>
        <v>2.416722228</v>
      </c>
      <c r="E141" s="47" t="s">
        <v>264</v>
      </c>
      <c r="F141" s="47" t="s">
        <v>265</v>
      </c>
      <c r="G141" s="83">
        <v>905.913</v>
      </c>
      <c r="H141" s="51" t="s">
        <v>512</v>
      </c>
      <c r="I141" s="51">
        <v>2020.0</v>
      </c>
      <c r="J141" s="46">
        <v>0.0026677199999999997</v>
      </c>
      <c r="K141" s="47" t="s">
        <v>271</v>
      </c>
      <c r="L141" s="84" t="s">
        <v>513</v>
      </c>
      <c r="M141" s="46"/>
      <c r="N141" s="46"/>
      <c r="O141" s="46"/>
      <c r="P141" s="47">
        <v>5.5</v>
      </c>
      <c r="Q141" s="46"/>
      <c r="R141" s="46"/>
      <c r="S141" s="46"/>
      <c r="T141" s="46">
        <f t="shared" si="2"/>
        <v>5.5</v>
      </c>
      <c r="U141" s="46">
        <v>5.5</v>
      </c>
      <c r="V141" s="46">
        <v>5.5</v>
      </c>
      <c r="W141" s="46">
        <v>5.5</v>
      </c>
      <c r="X141" s="46">
        <v>5.5</v>
      </c>
      <c r="Y141" s="46">
        <v>5.5</v>
      </c>
      <c r="Z141" s="46">
        <v>5.5</v>
      </c>
      <c r="AA141" s="46">
        <v>5.5</v>
      </c>
      <c r="AB141" s="46">
        <v>5.5</v>
      </c>
      <c r="AC141" s="46">
        <v>5.5</v>
      </c>
      <c r="AD141" s="46">
        <v>5.5</v>
      </c>
      <c r="AE141" s="46">
        <v>5.5</v>
      </c>
      <c r="AF141" s="46">
        <v>5.5</v>
      </c>
      <c r="AG141" s="46">
        <v>5.5</v>
      </c>
      <c r="AH141" s="46">
        <v>5.5</v>
      </c>
      <c r="AI141" s="46">
        <v>5.5</v>
      </c>
      <c r="AJ141" s="46">
        <v>5.5</v>
      </c>
      <c r="AK141" s="46">
        <v>5.5</v>
      </c>
      <c r="AL141" s="46">
        <v>5.5</v>
      </c>
      <c r="AM141" s="46">
        <v>5.5</v>
      </c>
      <c r="AN141" s="46">
        <v>5.5</v>
      </c>
      <c r="AO141" s="46">
        <v>5.5</v>
      </c>
      <c r="AP141" s="46">
        <v>5.5</v>
      </c>
      <c r="AQ141" s="46">
        <v>5.5</v>
      </c>
      <c r="AR141" s="46">
        <v>5.5</v>
      </c>
      <c r="AS141" s="46">
        <v>5.5</v>
      </c>
      <c r="AT141" s="46">
        <v>5.5</v>
      </c>
      <c r="AU141" s="46">
        <v>5.5</v>
      </c>
      <c r="AV141" s="46">
        <v>5.5</v>
      </c>
      <c r="AW141" s="46">
        <v>5.5</v>
      </c>
      <c r="AX141" s="46">
        <v>5.5</v>
      </c>
      <c r="AY141" s="46">
        <v>5.5</v>
      </c>
      <c r="AZ141" s="46">
        <f t="shared" si="4"/>
        <v>176</v>
      </c>
      <c r="BA141" s="49">
        <f t="shared" si="5"/>
        <v>729.913</v>
      </c>
    </row>
    <row r="142">
      <c r="A142" s="47"/>
      <c r="B142" s="47" t="s">
        <v>510</v>
      </c>
      <c r="C142" s="47" t="s">
        <v>162</v>
      </c>
      <c r="D142" s="48">
        <f t="shared" si="1"/>
        <v>2.3876094</v>
      </c>
      <c r="E142" s="47" t="s">
        <v>264</v>
      </c>
      <c r="F142" s="47" t="s">
        <v>265</v>
      </c>
      <c r="G142" s="49">
        <v>895.0</v>
      </c>
      <c r="H142" s="47" t="s">
        <v>266</v>
      </c>
      <c r="I142" s="46"/>
      <c r="J142" s="46">
        <v>0.0026677199999999997</v>
      </c>
      <c r="K142" s="47" t="s">
        <v>271</v>
      </c>
      <c r="L142" s="45" t="s">
        <v>268</v>
      </c>
      <c r="M142" s="46"/>
      <c r="N142" s="46"/>
      <c r="O142" s="46"/>
      <c r="P142" s="47">
        <v>5.0</v>
      </c>
      <c r="Q142" s="46"/>
      <c r="R142" s="46"/>
      <c r="S142" s="46"/>
      <c r="T142" s="46">
        <f t="shared" si="2"/>
        <v>5</v>
      </c>
      <c r="U142" s="46">
        <v>5.0</v>
      </c>
      <c r="V142" s="46">
        <v>5.0</v>
      </c>
      <c r="W142" s="46">
        <v>5.0</v>
      </c>
      <c r="X142" s="46">
        <v>5.0</v>
      </c>
      <c r="Y142" s="46">
        <v>5.0</v>
      </c>
      <c r="Z142" s="46">
        <v>5.0</v>
      </c>
      <c r="AA142" s="46">
        <v>5.0</v>
      </c>
      <c r="AB142" s="46">
        <v>5.0</v>
      </c>
      <c r="AC142" s="46">
        <v>5.0</v>
      </c>
      <c r="AD142" s="46">
        <v>5.0</v>
      </c>
      <c r="AE142" s="46">
        <v>5.0</v>
      </c>
      <c r="AF142" s="46">
        <v>5.0</v>
      </c>
      <c r="AG142" s="46">
        <v>5.0</v>
      </c>
      <c r="AH142" s="46">
        <v>5.0</v>
      </c>
      <c r="AI142" s="46">
        <v>5.0</v>
      </c>
      <c r="AJ142" s="46">
        <v>5.0</v>
      </c>
      <c r="AK142" s="46">
        <v>5.0</v>
      </c>
      <c r="AL142" s="46">
        <v>5.0</v>
      </c>
      <c r="AM142" s="46">
        <v>5.0</v>
      </c>
      <c r="AN142" s="46">
        <v>5.0</v>
      </c>
      <c r="AO142" s="46">
        <v>5.0</v>
      </c>
      <c r="AP142" s="46">
        <v>5.0</v>
      </c>
      <c r="AQ142" s="46">
        <v>5.0</v>
      </c>
      <c r="AR142" s="46">
        <v>5.0</v>
      </c>
      <c r="AS142" s="46">
        <v>5.0</v>
      </c>
      <c r="AT142" s="46">
        <v>5.0</v>
      </c>
      <c r="AU142" s="46">
        <v>5.0</v>
      </c>
      <c r="AV142" s="46">
        <v>5.0</v>
      </c>
      <c r="AW142" s="46">
        <v>5.0</v>
      </c>
      <c r="AX142" s="46">
        <v>5.0</v>
      </c>
      <c r="AY142" s="46">
        <v>5.0</v>
      </c>
      <c r="AZ142" s="46">
        <f t="shared" si="4"/>
        <v>160</v>
      </c>
      <c r="BA142" s="49">
        <f t="shared" si="5"/>
        <v>735</v>
      </c>
    </row>
    <row r="143">
      <c r="A143" s="73" t="s">
        <v>28</v>
      </c>
      <c r="B143" s="53" t="s">
        <v>524</v>
      </c>
      <c r="C143" s="47" t="s">
        <v>162</v>
      </c>
      <c r="D143" s="54">
        <f t="shared" si="1"/>
        <v>1.81586592</v>
      </c>
      <c r="E143" s="51" t="s">
        <v>264</v>
      </c>
      <c r="F143" s="53" t="s">
        <v>289</v>
      </c>
      <c r="G143" s="55">
        <v>744.0</v>
      </c>
      <c r="H143" s="53" t="s">
        <v>266</v>
      </c>
      <c r="I143" s="53"/>
      <c r="J143" s="56">
        <v>0.0024406799999999998</v>
      </c>
      <c r="K143" s="53" t="s">
        <v>274</v>
      </c>
      <c r="L143" s="57" t="s">
        <v>268</v>
      </c>
      <c r="M143" s="53"/>
      <c r="N143" s="53"/>
      <c r="O143" s="46"/>
      <c r="P143" s="51">
        <v>0.0</v>
      </c>
      <c r="Q143" s="51">
        <v>2019.0</v>
      </c>
      <c r="R143" s="46"/>
      <c r="S143" s="46"/>
      <c r="T143" s="46">
        <f t="shared" si="2"/>
        <v>0</v>
      </c>
      <c r="U143" s="46">
        <v>0.0</v>
      </c>
      <c r="V143" s="46">
        <v>0.0</v>
      </c>
      <c r="W143" s="46">
        <v>0.0</v>
      </c>
      <c r="X143" s="46">
        <v>0.0</v>
      </c>
      <c r="Y143" s="46">
        <v>0.0</v>
      </c>
      <c r="Z143" s="46">
        <v>0.0</v>
      </c>
      <c r="AA143" s="46">
        <v>0.0</v>
      </c>
      <c r="AB143" s="46">
        <v>0.0</v>
      </c>
      <c r="AC143" s="46">
        <v>0.0</v>
      </c>
      <c r="AD143" s="46">
        <v>0.0</v>
      </c>
      <c r="AE143" s="46">
        <v>0.0</v>
      </c>
      <c r="AF143" s="46">
        <v>0.0</v>
      </c>
      <c r="AG143" s="46">
        <v>0.0</v>
      </c>
      <c r="AH143" s="46">
        <v>0.0</v>
      </c>
      <c r="AI143" s="46">
        <v>0.0</v>
      </c>
      <c r="AJ143" s="46">
        <v>0.0</v>
      </c>
      <c r="AK143" s="46">
        <v>0.0</v>
      </c>
      <c r="AL143" s="46">
        <v>0.0</v>
      </c>
      <c r="AM143" s="46">
        <v>0.0</v>
      </c>
      <c r="AN143" s="46">
        <v>0.0</v>
      </c>
      <c r="AO143" s="46">
        <v>0.0</v>
      </c>
      <c r="AP143" s="46">
        <v>0.0</v>
      </c>
      <c r="AQ143" s="46">
        <v>0.0</v>
      </c>
      <c r="AR143" s="46">
        <v>0.0</v>
      </c>
      <c r="AS143" s="46">
        <v>0.0</v>
      </c>
      <c r="AT143" s="46">
        <v>0.0</v>
      </c>
      <c r="AU143" s="46">
        <v>0.0</v>
      </c>
      <c r="AV143" s="46">
        <v>0.0</v>
      </c>
      <c r="AW143" s="46">
        <v>0.0</v>
      </c>
      <c r="AX143" s="46">
        <v>0.0</v>
      </c>
      <c r="AY143" s="46">
        <v>0.0</v>
      </c>
      <c r="AZ143" s="46">
        <f t="shared" si="4"/>
        <v>0</v>
      </c>
      <c r="BA143" s="49">
        <f t="shared" si="5"/>
        <v>744</v>
      </c>
    </row>
    <row r="144">
      <c r="A144" s="52" t="s">
        <v>28</v>
      </c>
      <c r="B144" s="59" t="s">
        <v>476</v>
      </c>
      <c r="C144" s="59" t="s">
        <v>88</v>
      </c>
      <c r="D144" s="60">
        <f t="shared" si="1"/>
        <v>1.37311524</v>
      </c>
      <c r="E144" s="51" t="s">
        <v>264</v>
      </c>
      <c r="F144" s="59" t="s">
        <v>289</v>
      </c>
      <c r="G144" s="61">
        <v>756.0</v>
      </c>
      <c r="H144" s="59" t="s">
        <v>266</v>
      </c>
      <c r="I144" s="46"/>
      <c r="J144" s="62">
        <v>0.0018162899999999997</v>
      </c>
      <c r="K144" s="59" t="s">
        <v>267</v>
      </c>
      <c r="L144" s="57" t="s">
        <v>268</v>
      </c>
      <c r="M144" s="46"/>
      <c r="N144" s="59"/>
      <c r="O144" s="59"/>
      <c r="P144" s="51">
        <v>0.0</v>
      </c>
      <c r="Q144" s="51">
        <v>2019.0</v>
      </c>
      <c r="R144" s="46"/>
      <c r="S144" s="46"/>
      <c r="T144" s="46">
        <f t="shared" si="2"/>
        <v>0</v>
      </c>
      <c r="U144" s="46">
        <v>0.0</v>
      </c>
      <c r="V144" s="46">
        <v>0.0</v>
      </c>
      <c r="W144" s="46">
        <v>0.0</v>
      </c>
      <c r="X144" s="46">
        <v>0.0</v>
      </c>
      <c r="Y144" s="46">
        <v>0.0</v>
      </c>
      <c r="Z144" s="46">
        <v>0.0</v>
      </c>
      <c r="AA144" s="46">
        <v>0.0</v>
      </c>
      <c r="AB144" s="46">
        <v>0.0</v>
      </c>
      <c r="AC144" s="46">
        <v>0.0</v>
      </c>
      <c r="AD144" s="46">
        <v>0.0</v>
      </c>
      <c r="AE144" s="46">
        <v>0.0</v>
      </c>
      <c r="AF144" s="46">
        <v>0.0</v>
      </c>
      <c r="AG144" s="46">
        <v>0.0</v>
      </c>
      <c r="AH144" s="46">
        <v>0.0</v>
      </c>
      <c r="AI144" s="46">
        <v>0.0</v>
      </c>
      <c r="AJ144" s="46">
        <v>0.0</v>
      </c>
      <c r="AK144" s="46">
        <v>0.0</v>
      </c>
      <c r="AL144" s="46">
        <v>0.0</v>
      </c>
      <c r="AM144" s="46">
        <v>0.0</v>
      </c>
      <c r="AN144" s="46">
        <v>0.0</v>
      </c>
      <c r="AO144" s="46">
        <v>0.0</v>
      </c>
      <c r="AP144" s="46">
        <v>0.0</v>
      </c>
      <c r="AQ144" s="46">
        <v>0.0</v>
      </c>
      <c r="AR144" s="46">
        <v>0.0</v>
      </c>
      <c r="AS144" s="46">
        <v>0.0</v>
      </c>
      <c r="AT144" s="46">
        <v>0.0</v>
      </c>
      <c r="AU144" s="46">
        <v>0.0</v>
      </c>
      <c r="AV144" s="46">
        <v>0.0</v>
      </c>
      <c r="AW144" s="46">
        <v>0.0</v>
      </c>
      <c r="AX144" s="46">
        <v>0.0</v>
      </c>
      <c r="AY144" s="46">
        <v>0.0</v>
      </c>
      <c r="AZ144" s="46">
        <f t="shared" si="4"/>
        <v>0</v>
      </c>
      <c r="BA144" s="49">
        <f t="shared" si="5"/>
        <v>756</v>
      </c>
    </row>
    <row r="145">
      <c r="A145" s="52" t="s">
        <v>28</v>
      </c>
      <c r="B145" s="53" t="s">
        <v>293</v>
      </c>
      <c r="C145" s="53" t="s">
        <v>30</v>
      </c>
      <c r="D145" s="54">
        <f t="shared" si="1"/>
        <v>2.03280264</v>
      </c>
      <c r="E145" s="51" t="s">
        <v>264</v>
      </c>
      <c r="F145" s="53" t="s">
        <v>289</v>
      </c>
      <c r="G145" s="55">
        <v>762.0</v>
      </c>
      <c r="H145" s="53" t="s">
        <v>270</v>
      </c>
      <c r="I145" s="46"/>
      <c r="J145" s="56">
        <v>0.0026677199999999997</v>
      </c>
      <c r="K145" s="53" t="s">
        <v>271</v>
      </c>
      <c r="L145" s="57" t="s">
        <v>268</v>
      </c>
      <c r="M145" s="46"/>
      <c r="N145" s="53"/>
      <c r="O145" s="53"/>
      <c r="P145" s="51">
        <v>0.0</v>
      </c>
      <c r="Q145" s="51">
        <v>2019.0</v>
      </c>
      <c r="R145" s="46"/>
      <c r="S145" s="46"/>
      <c r="T145" s="46">
        <f t="shared" si="2"/>
        <v>0</v>
      </c>
      <c r="U145" s="46">
        <v>0.0</v>
      </c>
      <c r="V145" s="46">
        <v>0.0</v>
      </c>
      <c r="W145" s="46">
        <v>0.0</v>
      </c>
      <c r="X145" s="46">
        <v>0.0</v>
      </c>
      <c r="Y145" s="46">
        <v>0.0</v>
      </c>
      <c r="Z145" s="46">
        <v>0.0</v>
      </c>
      <c r="AA145" s="46">
        <v>0.0</v>
      </c>
      <c r="AB145" s="46">
        <v>0.0</v>
      </c>
      <c r="AC145" s="46">
        <v>0.0</v>
      </c>
      <c r="AD145" s="46">
        <v>0.0</v>
      </c>
      <c r="AE145" s="46">
        <v>0.0</v>
      </c>
      <c r="AF145" s="46">
        <v>0.0</v>
      </c>
      <c r="AG145" s="46">
        <v>0.0</v>
      </c>
      <c r="AH145" s="46">
        <v>0.0</v>
      </c>
      <c r="AI145" s="46">
        <v>0.0</v>
      </c>
      <c r="AJ145" s="46">
        <v>0.0</v>
      </c>
      <c r="AK145" s="46">
        <v>0.0</v>
      </c>
      <c r="AL145" s="46">
        <v>0.0</v>
      </c>
      <c r="AM145" s="46">
        <v>0.0</v>
      </c>
      <c r="AN145" s="46">
        <v>0.0</v>
      </c>
      <c r="AO145" s="46">
        <v>0.0</v>
      </c>
      <c r="AP145" s="46">
        <v>0.0</v>
      </c>
      <c r="AQ145" s="46">
        <v>0.0</v>
      </c>
      <c r="AR145" s="46">
        <v>0.0</v>
      </c>
      <c r="AS145" s="46">
        <v>0.0</v>
      </c>
      <c r="AT145" s="46">
        <v>0.0</v>
      </c>
      <c r="AU145" s="46">
        <v>0.0</v>
      </c>
      <c r="AV145" s="46">
        <v>0.0</v>
      </c>
      <c r="AW145" s="46">
        <v>0.0</v>
      </c>
      <c r="AX145" s="46">
        <v>0.0</v>
      </c>
      <c r="AY145" s="46">
        <v>0.0</v>
      </c>
      <c r="AZ145" s="46">
        <f t="shared" si="4"/>
        <v>0</v>
      </c>
      <c r="BA145" s="49">
        <f t="shared" si="5"/>
        <v>762</v>
      </c>
    </row>
    <row r="146">
      <c r="A146" s="73" t="s">
        <v>28</v>
      </c>
      <c r="B146" s="53" t="s">
        <v>420</v>
      </c>
      <c r="C146" s="53" t="s">
        <v>59</v>
      </c>
      <c r="D146" s="54">
        <f t="shared" si="1"/>
        <v>2.0209497</v>
      </c>
      <c r="E146" s="51" t="s">
        <v>264</v>
      </c>
      <c r="F146" s="53" t="s">
        <v>289</v>
      </c>
      <c r="G146" s="55">
        <v>770.0</v>
      </c>
      <c r="H146" s="53" t="s">
        <v>266</v>
      </c>
      <c r="I146" s="53"/>
      <c r="J146" s="56">
        <v>0.00262461</v>
      </c>
      <c r="K146" s="53" t="s">
        <v>316</v>
      </c>
      <c r="L146" s="57" t="s">
        <v>268</v>
      </c>
      <c r="M146" s="53"/>
      <c r="N146" s="53"/>
      <c r="O146" s="46"/>
      <c r="P146" s="51">
        <v>0.0</v>
      </c>
      <c r="Q146" s="51">
        <v>2019.0</v>
      </c>
      <c r="R146" s="46"/>
      <c r="S146" s="46"/>
      <c r="T146" s="46">
        <f t="shared" si="2"/>
        <v>0</v>
      </c>
      <c r="U146" s="46">
        <v>0.0</v>
      </c>
      <c r="V146" s="46">
        <v>0.0</v>
      </c>
      <c r="W146" s="46">
        <v>0.0</v>
      </c>
      <c r="X146" s="46">
        <v>0.0</v>
      </c>
      <c r="Y146" s="46">
        <v>0.0</v>
      </c>
      <c r="Z146" s="46">
        <v>0.0</v>
      </c>
      <c r="AA146" s="46">
        <v>0.0</v>
      </c>
      <c r="AB146" s="46">
        <v>0.0</v>
      </c>
      <c r="AC146" s="46">
        <v>0.0</v>
      </c>
      <c r="AD146" s="46">
        <v>0.0</v>
      </c>
      <c r="AE146" s="46">
        <v>0.0</v>
      </c>
      <c r="AF146" s="46">
        <v>0.0</v>
      </c>
      <c r="AG146" s="46">
        <v>0.0</v>
      </c>
      <c r="AH146" s="46">
        <v>0.0</v>
      </c>
      <c r="AI146" s="46">
        <v>0.0</v>
      </c>
      <c r="AJ146" s="46">
        <v>0.0</v>
      </c>
      <c r="AK146" s="46">
        <v>0.0</v>
      </c>
      <c r="AL146" s="46">
        <v>0.0</v>
      </c>
      <c r="AM146" s="46">
        <v>0.0</v>
      </c>
      <c r="AN146" s="46">
        <v>0.0</v>
      </c>
      <c r="AO146" s="46">
        <v>0.0</v>
      </c>
      <c r="AP146" s="46">
        <v>0.0</v>
      </c>
      <c r="AQ146" s="46">
        <v>0.0</v>
      </c>
      <c r="AR146" s="46">
        <v>0.0</v>
      </c>
      <c r="AS146" s="46">
        <v>0.0</v>
      </c>
      <c r="AT146" s="46">
        <v>0.0</v>
      </c>
      <c r="AU146" s="46">
        <v>0.0</v>
      </c>
      <c r="AV146" s="46">
        <v>0.0</v>
      </c>
      <c r="AW146" s="46">
        <v>0.0</v>
      </c>
      <c r="AX146" s="46">
        <v>0.0</v>
      </c>
      <c r="AY146" s="46">
        <v>0.0</v>
      </c>
      <c r="AZ146" s="46">
        <f t="shared" si="4"/>
        <v>0</v>
      </c>
      <c r="BA146" s="49">
        <f t="shared" si="5"/>
        <v>770</v>
      </c>
    </row>
    <row r="147">
      <c r="A147" s="47"/>
      <c r="B147" s="47" t="s">
        <v>325</v>
      </c>
      <c r="C147" s="47" t="s">
        <v>59</v>
      </c>
      <c r="D147" s="48">
        <f t="shared" si="1"/>
        <v>2.58235296</v>
      </c>
      <c r="E147" s="47" t="s">
        <v>264</v>
      </c>
      <c r="F147" s="47" t="s">
        <v>265</v>
      </c>
      <c r="G147" s="49">
        <v>968.0</v>
      </c>
      <c r="H147" s="47" t="s">
        <v>266</v>
      </c>
      <c r="I147" s="46"/>
      <c r="J147" s="46">
        <v>0.0026677199999999997</v>
      </c>
      <c r="K147" s="47" t="s">
        <v>271</v>
      </c>
      <c r="L147" s="45" t="s">
        <v>268</v>
      </c>
      <c r="M147" s="46"/>
      <c r="N147" s="46"/>
      <c r="O147" s="46"/>
      <c r="P147" s="47">
        <v>6.0</v>
      </c>
      <c r="Q147" s="46"/>
      <c r="R147" s="46"/>
      <c r="S147" s="46"/>
      <c r="T147" s="46">
        <f t="shared" si="2"/>
        <v>6</v>
      </c>
      <c r="U147" s="46">
        <v>6.0</v>
      </c>
      <c r="V147" s="46">
        <v>6.0</v>
      </c>
      <c r="W147" s="46">
        <v>6.0</v>
      </c>
      <c r="X147" s="46">
        <v>6.0</v>
      </c>
      <c r="Y147" s="46">
        <v>6.0</v>
      </c>
      <c r="Z147" s="46">
        <v>6.0</v>
      </c>
      <c r="AA147" s="46">
        <v>6.0</v>
      </c>
      <c r="AB147" s="46">
        <v>6.0</v>
      </c>
      <c r="AC147" s="46">
        <v>6.0</v>
      </c>
      <c r="AD147" s="46">
        <v>6.0</v>
      </c>
      <c r="AE147" s="46">
        <v>6.0</v>
      </c>
      <c r="AF147" s="46">
        <v>6.0</v>
      </c>
      <c r="AG147" s="46">
        <v>6.0</v>
      </c>
      <c r="AH147" s="46">
        <v>6.0</v>
      </c>
      <c r="AI147" s="46">
        <v>6.0</v>
      </c>
      <c r="AJ147" s="46">
        <v>6.0</v>
      </c>
      <c r="AK147" s="46">
        <v>6.0</v>
      </c>
      <c r="AL147" s="46">
        <v>6.0</v>
      </c>
      <c r="AM147" s="46">
        <v>6.0</v>
      </c>
      <c r="AN147" s="46">
        <v>6.0</v>
      </c>
      <c r="AO147" s="46">
        <v>6.0</v>
      </c>
      <c r="AP147" s="46">
        <v>6.0</v>
      </c>
      <c r="AQ147" s="46">
        <v>6.0</v>
      </c>
      <c r="AR147" s="46">
        <v>6.0</v>
      </c>
      <c r="AS147" s="46">
        <v>6.0</v>
      </c>
      <c r="AT147" s="46">
        <v>6.0</v>
      </c>
      <c r="AU147" s="46">
        <v>6.0</v>
      </c>
      <c r="AV147" s="46">
        <v>6.0</v>
      </c>
      <c r="AW147" s="46">
        <v>6.0</v>
      </c>
      <c r="AX147" s="46">
        <v>6.0</v>
      </c>
      <c r="AY147" s="46">
        <v>6.0</v>
      </c>
      <c r="AZ147" s="46">
        <f t="shared" si="4"/>
        <v>192</v>
      </c>
      <c r="BA147" s="49">
        <f t="shared" si="5"/>
        <v>776</v>
      </c>
    </row>
    <row r="148">
      <c r="A148" s="52" t="s">
        <v>28</v>
      </c>
      <c r="B148" s="59" t="s">
        <v>313</v>
      </c>
      <c r="C148" s="59" t="s">
        <v>49</v>
      </c>
      <c r="D148" s="60">
        <f t="shared" si="1"/>
        <v>2.0808216</v>
      </c>
      <c r="E148" s="51" t="s">
        <v>264</v>
      </c>
      <c r="F148" s="59" t="s">
        <v>289</v>
      </c>
      <c r="G148" s="61">
        <v>780.0</v>
      </c>
      <c r="H148" s="59" t="s">
        <v>270</v>
      </c>
      <c r="I148" s="46"/>
      <c r="J148" s="62">
        <v>0.0026677199999999997</v>
      </c>
      <c r="K148" s="59" t="s">
        <v>271</v>
      </c>
      <c r="L148" s="57" t="s">
        <v>268</v>
      </c>
      <c r="M148" s="46"/>
      <c r="N148" s="59"/>
      <c r="O148" s="59"/>
      <c r="P148" s="51">
        <v>0.0</v>
      </c>
      <c r="Q148" s="51">
        <v>2019.0</v>
      </c>
      <c r="R148" s="46"/>
      <c r="S148" s="46"/>
      <c r="T148" s="46">
        <f t="shared" si="2"/>
        <v>0</v>
      </c>
      <c r="U148" s="46">
        <v>0.0</v>
      </c>
      <c r="V148" s="46">
        <v>0.0</v>
      </c>
      <c r="W148" s="46">
        <v>0.0</v>
      </c>
      <c r="X148" s="46">
        <v>0.0</v>
      </c>
      <c r="Y148" s="46">
        <v>0.0</v>
      </c>
      <c r="Z148" s="46">
        <v>0.0</v>
      </c>
      <c r="AA148" s="46">
        <v>0.0</v>
      </c>
      <c r="AB148" s="46">
        <v>0.0</v>
      </c>
      <c r="AC148" s="46">
        <v>0.0</v>
      </c>
      <c r="AD148" s="46">
        <v>0.0</v>
      </c>
      <c r="AE148" s="46">
        <v>0.0</v>
      </c>
      <c r="AF148" s="46">
        <v>0.0</v>
      </c>
      <c r="AG148" s="46">
        <v>0.0</v>
      </c>
      <c r="AH148" s="46">
        <v>0.0</v>
      </c>
      <c r="AI148" s="46">
        <v>0.0</v>
      </c>
      <c r="AJ148" s="46">
        <v>0.0</v>
      </c>
      <c r="AK148" s="46">
        <v>0.0</v>
      </c>
      <c r="AL148" s="46">
        <v>0.0</v>
      </c>
      <c r="AM148" s="46">
        <v>0.0</v>
      </c>
      <c r="AN148" s="46">
        <v>0.0</v>
      </c>
      <c r="AO148" s="46">
        <v>0.0</v>
      </c>
      <c r="AP148" s="46">
        <v>0.0</v>
      </c>
      <c r="AQ148" s="46">
        <v>0.0</v>
      </c>
      <c r="AR148" s="46">
        <v>0.0</v>
      </c>
      <c r="AS148" s="46">
        <v>0.0</v>
      </c>
      <c r="AT148" s="46">
        <v>0.0</v>
      </c>
      <c r="AU148" s="46">
        <v>0.0</v>
      </c>
      <c r="AV148" s="46">
        <v>0.0</v>
      </c>
      <c r="AW148" s="46">
        <v>0.0</v>
      </c>
      <c r="AX148" s="46">
        <v>0.0</v>
      </c>
      <c r="AY148" s="46">
        <v>0.0</v>
      </c>
      <c r="AZ148" s="46">
        <f t="shared" si="4"/>
        <v>0</v>
      </c>
      <c r="BA148" s="49">
        <f t="shared" si="5"/>
        <v>780</v>
      </c>
    </row>
    <row r="149">
      <c r="A149" s="47"/>
      <c r="B149" s="47" t="s">
        <v>283</v>
      </c>
      <c r="C149" s="47" t="s">
        <v>30</v>
      </c>
      <c r="D149" s="48">
        <f t="shared" si="1"/>
        <v>3.0513672</v>
      </c>
      <c r="E149" s="47" t="s">
        <v>264</v>
      </c>
      <c r="F149" s="47" t="s">
        <v>265</v>
      </c>
      <c r="G149" s="49">
        <v>1680.0</v>
      </c>
      <c r="H149" s="47" t="s">
        <v>270</v>
      </c>
      <c r="I149" s="46"/>
      <c r="J149" s="46">
        <v>0.0018162899999999997</v>
      </c>
      <c r="K149" s="47" t="s">
        <v>267</v>
      </c>
      <c r="L149" s="45" t="s">
        <v>268</v>
      </c>
      <c r="M149" s="46"/>
      <c r="N149" s="46"/>
      <c r="O149" s="46"/>
      <c r="P149" s="47">
        <v>28.0</v>
      </c>
      <c r="Q149" s="46"/>
      <c r="R149" s="46"/>
      <c r="S149" s="46"/>
      <c r="T149" s="46">
        <f t="shared" si="2"/>
        <v>28</v>
      </c>
      <c r="U149" s="46">
        <v>28.0</v>
      </c>
      <c r="V149" s="46">
        <v>28.0</v>
      </c>
      <c r="W149" s="46">
        <v>28.0</v>
      </c>
      <c r="X149" s="46">
        <v>28.0</v>
      </c>
      <c r="Y149" s="46">
        <v>28.0</v>
      </c>
      <c r="Z149" s="46">
        <v>28.0</v>
      </c>
      <c r="AA149" s="46">
        <v>28.0</v>
      </c>
      <c r="AB149" s="46">
        <v>28.0</v>
      </c>
      <c r="AC149" s="46">
        <v>28.0</v>
      </c>
      <c r="AD149" s="46">
        <v>28.0</v>
      </c>
      <c r="AE149" s="46">
        <v>28.0</v>
      </c>
      <c r="AF149" s="46">
        <v>28.0</v>
      </c>
      <c r="AG149" s="46">
        <v>28.0</v>
      </c>
      <c r="AH149" s="46">
        <v>28.0</v>
      </c>
      <c r="AI149" s="46">
        <v>28.0</v>
      </c>
      <c r="AJ149" s="46">
        <v>28.0</v>
      </c>
      <c r="AK149" s="46">
        <v>28.0</v>
      </c>
      <c r="AL149" s="46">
        <v>28.0</v>
      </c>
      <c r="AM149" s="46">
        <v>28.0</v>
      </c>
      <c r="AN149" s="46">
        <v>28.0</v>
      </c>
      <c r="AO149" s="46">
        <v>28.0</v>
      </c>
      <c r="AP149" s="46">
        <v>28.0</v>
      </c>
      <c r="AQ149" s="46">
        <v>28.0</v>
      </c>
      <c r="AR149" s="46">
        <v>28.0</v>
      </c>
      <c r="AS149" s="46">
        <v>28.0</v>
      </c>
      <c r="AT149" s="46">
        <v>28.0</v>
      </c>
      <c r="AU149" s="46">
        <v>28.0</v>
      </c>
      <c r="AV149" s="46">
        <v>28.0</v>
      </c>
      <c r="AW149" s="46">
        <v>28.0</v>
      </c>
      <c r="AX149" s="46">
        <v>28.0</v>
      </c>
      <c r="AY149" s="46">
        <v>28.0</v>
      </c>
      <c r="AZ149" s="46">
        <f t="shared" si="4"/>
        <v>896</v>
      </c>
      <c r="BA149" s="49">
        <f t="shared" si="5"/>
        <v>784</v>
      </c>
    </row>
    <row r="150">
      <c r="A150" s="47"/>
      <c r="B150" s="47" t="s">
        <v>379</v>
      </c>
      <c r="C150" s="47" t="s">
        <v>59</v>
      </c>
      <c r="D150" s="48">
        <f t="shared" si="1"/>
        <v>3.08990088</v>
      </c>
      <c r="E150" s="47" t="s">
        <v>264</v>
      </c>
      <c r="F150" s="47" t="s">
        <v>265</v>
      </c>
      <c r="G150" s="49">
        <v>1266.0</v>
      </c>
      <c r="H150" s="47" t="s">
        <v>266</v>
      </c>
      <c r="I150" s="46"/>
      <c r="J150" s="46">
        <v>0.0024406799999999998</v>
      </c>
      <c r="K150" s="47" t="s">
        <v>274</v>
      </c>
      <c r="L150" s="45" t="s">
        <v>268</v>
      </c>
      <c r="M150" s="46"/>
      <c r="N150" s="46"/>
      <c r="O150" s="46"/>
      <c r="P150" s="47">
        <v>15.0</v>
      </c>
      <c r="Q150" s="46"/>
      <c r="R150" s="46"/>
      <c r="S150" s="46"/>
      <c r="T150" s="46">
        <f t="shared" si="2"/>
        <v>15</v>
      </c>
      <c r="U150" s="46">
        <v>15.0</v>
      </c>
      <c r="V150" s="46">
        <v>15.0</v>
      </c>
      <c r="W150" s="46">
        <v>15.0</v>
      </c>
      <c r="X150" s="46">
        <v>15.0</v>
      </c>
      <c r="Y150" s="46">
        <v>15.0</v>
      </c>
      <c r="Z150" s="46">
        <v>15.0</v>
      </c>
      <c r="AA150" s="46">
        <v>15.0</v>
      </c>
      <c r="AB150" s="46">
        <v>15.0</v>
      </c>
      <c r="AC150" s="46">
        <v>15.0</v>
      </c>
      <c r="AD150" s="46">
        <v>15.0</v>
      </c>
      <c r="AE150" s="46">
        <v>15.0</v>
      </c>
      <c r="AF150" s="46">
        <v>15.0</v>
      </c>
      <c r="AG150" s="46">
        <v>15.0</v>
      </c>
      <c r="AH150" s="46">
        <v>15.0</v>
      </c>
      <c r="AI150" s="46">
        <v>15.0</v>
      </c>
      <c r="AJ150" s="46">
        <v>15.0</v>
      </c>
      <c r="AK150" s="46">
        <v>15.0</v>
      </c>
      <c r="AL150" s="46">
        <v>15.0</v>
      </c>
      <c r="AM150" s="46">
        <v>15.0</v>
      </c>
      <c r="AN150" s="46">
        <v>15.0</v>
      </c>
      <c r="AO150" s="46">
        <v>15.0</v>
      </c>
      <c r="AP150" s="46">
        <v>15.0</v>
      </c>
      <c r="AQ150" s="46">
        <v>15.0</v>
      </c>
      <c r="AR150" s="46">
        <v>15.0</v>
      </c>
      <c r="AS150" s="46">
        <v>15.0</v>
      </c>
      <c r="AT150" s="46">
        <v>15.0</v>
      </c>
      <c r="AU150" s="46">
        <v>15.0</v>
      </c>
      <c r="AV150" s="46">
        <v>15.0</v>
      </c>
      <c r="AW150" s="46">
        <v>15.0</v>
      </c>
      <c r="AX150" s="46">
        <v>15.0</v>
      </c>
      <c r="AY150" s="46">
        <v>15.0</v>
      </c>
      <c r="AZ150" s="46">
        <f t="shared" si="4"/>
        <v>480</v>
      </c>
      <c r="BA150" s="49">
        <f t="shared" si="5"/>
        <v>786</v>
      </c>
    </row>
    <row r="151">
      <c r="A151" s="73" t="s">
        <v>28</v>
      </c>
      <c r="B151" s="53" t="s">
        <v>422</v>
      </c>
      <c r="C151" s="53" t="s">
        <v>59</v>
      </c>
      <c r="D151" s="54">
        <f t="shared" si="1"/>
        <v>1.933750764</v>
      </c>
      <c r="E151" s="51" t="s">
        <v>264</v>
      </c>
      <c r="F151" s="53" t="s">
        <v>289</v>
      </c>
      <c r="G151" s="55">
        <v>792.3</v>
      </c>
      <c r="H151" s="53" t="s">
        <v>266</v>
      </c>
      <c r="I151" s="53"/>
      <c r="J151" s="56">
        <v>0.0024406799999999998</v>
      </c>
      <c r="K151" s="53" t="s">
        <v>274</v>
      </c>
      <c r="L151" s="57" t="s">
        <v>268</v>
      </c>
      <c r="M151" s="53"/>
      <c r="N151" s="53"/>
      <c r="O151" s="46"/>
      <c r="P151" s="51">
        <v>0.0</v>
      </c>
      <c r="Q151" s="51">
        <v>2019.0</v>
      </c>
      <c r="R151" s="46"/>
      <c r="S151" s="46"/>
      <c r="T151" s="46">
        <f t="shared" si="2"/>
        <v>0</v>
      </c>
      <c r="U151" s="46">
        <v>0.0</v>
      </c>
      <c r="V151" s="46">
        <v>0.0</v>
      </c>
      <c r="W151" s="46">
        <v>0.0</v>
      </c>
      <c r="X151" s="46">
        <v>0.0</v>
      </c>
      <c r="Y151" s="46">
        <v>0.0</v>
      </c>
      <c r="Z151" s="46">
        <v>0.0</v>
      </c>
      <c r="AA151" s="46">
        <v>0.0</v>
      </c>
      <c r="AB151" s="46">
        <v>0.0</v>
      </c>
      <c r="AC151" s="46">
        <v>0.0</v>
      </c>
      <c r="AD151" s="46">
        <v>0.0</v>
      </c>
      <c r="AE151" s="46">
        <v>0.0</v>
      </c>
      <c r="AF151" s="46">
        <v>0.0</v>
      </c>
      <c r="AG151" s="46">
        <v>0.0</v>
      </c>
      <c r="AH151" s="46">
        <v>0.0</v>
      </c>
      <c r="AI151" s="46">
        <v>0.0</v>
      </c>
      <c r="AJ151" s="46">
        <v>0.0</v>
      </c>
      <c r="AK151" s="46">
        <v>0.0</v>
      </c>
      <c r="AL151" s="46">
        <v>0.0</v>
      </c>
      <c r="AM151" s="46">
        <v>0.0</v>
      </c>
      <c r="AN151" s="46">
        <v>0.0</v>
      </c>
      <c r="AO151" s="46">
        <v>0.0</v>
      </c>
      <c r="AP151" s="46">
        <v>0.0</v>
      </c>
      <c r="AQ151" s="46">
        <v>0.0</v>
      </c>
      <c r="AR151" s="46">
        <v>0.0</v>
      </c>
      <c r="AS151" s="46">
        <v>0.0</v>
      </c>
      <c r="AT151" s="46">
        <v>0.0</v>
      </c>
      <c r="AU151" s="46">
        <v>0.0</v>
      </c>
      <c r="AV151" s="46">
        <v>0.0</v>
      </c>
      <c r="AW151" s="46">
        <v>0.0</v>
      </c>
      <c r="AX151" s="46">
        <v>0.0</v>
      </c>
      <c r="AY151" s="46">
        <v>0.0</v>
      </c>
      <c r="AZ151" s="46">
        <f t="shared" si="4"/>
        <v>0</v>
      </c>
      <c r="BA151" s="49">
        <f t="shared" si="5"/>
        <v>792.3</v>
      </c>
    </row>
    <row r="152">
      <c r="A152" s="73" t="s">
        <v>28</v>
      </c>
      <c r="B152" s="53" t="s">
        <v>421</v>
      </c>
      <c r="C152" s="53" t="s">
        <v>59</v>
      </c>
      <c r="D152" s="54">
        <f t="shared" si="1"/>
        <v>1.934043646</v>
      </c>
      <c r="E152" s="51" t="s">
        <v>264</v>
      </c>
      <c r="F152" s="53" t="s">
        <v>289</v>
      </c>
      <c r="G152" s="55">
        <v>792.42</v>
      </c>
      <c r="H152" s="53" t="s">
        <v>266</v>
      </c>
      <c r="I152" s="53"/>
      <c r="J152" s="56">
        <v>0.0024406799999999998</v>
      </c>
      <c r="K152" s="53" t="s">
        <v>274</v>
      </c>
      <c r="L152" s="57" t="s">
        <v>268</v>
      </c>
      <c r="M152" s="53"/>
      <c r="N152" s="53"/>
      <c r="O152" s="46"/>
      <c r="P152" s="51">
        <v>0.0</v>
      </c>
      <c r="Q152" s="51">
        <v>2019.0</v>
      </c>
      <c r="R152" s="46"/>
      <c r="S152" s="46"/>
      <c r="T152" s="46">
        <f t="shared" si="2"/>
        <v>0</v>
      </c>
      <c r="U152" s="46">
        <v>0.0</v>
      </c>
      <c r="V152" s="46">
        <v>0.0</v>
      </c>
      <c r="W152" s="46">
        <v>0.0</v>
      </c>
      <c r="X152" s="46">
        <v>0.0</v>
      </c>
      <c r="Y152" s="46">
        <v>0.0</v>
      </c>
      <c r="Z152" s="46">
        <v>0.0</v>
      </c>
      <c r="AA152" s="46">
        <v>0.0</v>
      </c>
      <c r="AB152" s="46">
        <v>0.0</v>
      </c>
      <c r="AC152" s="46">
        <v>0.0</v>
      </c>
      <c r="AD152" s="46">
        <v>0.0</v>
      </c>
      <c r="AE152" s="46">
        <v>0.0</v>
      </c>
      <c r="AF152" s="46">
        <v>0.0</v>
      </c>
      <c r="AG152" s="46">
        <v>0.0</v>
      </c>
      <c r="AH152" s="46">
        <v>0.0</v>
      </c>
      <c r="AI152" s="46">
        <v>0.0</v>
      </c>
      <c r="AJ152" s="46">
        <v>0.0</v>
      </c>
      <c r="AK152" s="46">
        <v>0.0</v>
      </c>
      <c r="AL152" s="46">
        <v>0.0</v>
      </c>
      <c r="AM152" s="46">
        <v>0.0</v>
      </c>
      <c r="AN152" s="46">
        <v>0.0</v>
      </c>
      <c r="AO152" s="46">
        <v>0.0</v>
      </c>
      <c r="AP152" s="46">
        <v>0.0</v>
      </c>
      <c r="AQ152" s="46">
        <v>0.0</v>
      </c>
      <c r="AR152" s="46">
        <v>0.0</v>
      </c>
      <c r="AS152" s="46">
        <v>0.0</v>
      </c>
      <c r="AT152" s="46">
        <v>0.0</v>
      </c>
      <c r="AU152" s="46">
        <v>0.0</v>
      </c>
      <c r="AV152" s="46">
        <v>0.0</v>
      </c>
      <c r="AW152" s="46">
        <v>0.0</v>
      </c>
      <c r="AX152" s="46">
        <v>0.0</v>
      </c>
      <c r="AY152" s="46">
        <v>0.0</v>
      </c>
      <c r="AZ152" s="46">
        <f t="shared" si="4"/>
        <v>0</v>
      </c>
      <c r="BA152" s="49">
        <f t="shared" si="5"/>
        <v>792.42</v>
      </c>
    </row>
    <row r="153">
      <c r="A153" s="51" t="s">
        <v>28</v>
      </c>
      <c r="B153" s="51" t="s">
        <v>481</v>
      </c>
      <c r="C153" s="51" t="s">
        <v>88</v>
      </c>
      <c r="D153" s="48">
        <f t="shared" si="1"/>
        <v>1.6</v>
      </c>
      <c r="E153" s="78" t="s">
        <v>264</v>
      </c>
      <c r="F153" s="79" t="s">
        <v>289</v>
      </c>
      <c r="G153" s="80">
        <v>800.0</v>
      </c>
      <c r="H153" s="78" t="s">
        <v>472</v>
      </c>
      <c r="I153" s="78">
        <v>2017.0</v>
      </c>
      <c r="J153" s="81">
        <v>0.002</v>
      </c>
      <c r="K153" s="78" t="s">
        <v>287</v>
      </c>
      <c r="L153" s="82" t="s">
        <v>482</v>
      </c>
      <c r="M153" s="51">
        <v>9.7</v>
      </c>
      <c r="N153" s="51" t="s">
        <v>483</v>
      </c>
      <c r="O153" s="46"/>
      <c r="P153" s="47"/>
      <c r="Q153" s="46"/>
      <c r="R153" s="46"/>
      <c r="S153" s="46"/>
      <c r="T153" s="46" t="str">
        <f t="shared" si="2"/>
        <v/>
      </c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>
        <f t="shared" si="4"/>
        <v>0</v>
      </c>
      <c r="BA153" s="49">
        <f t="shared" si="5"/>
        <v>800</v>
      </c>
    </row>
    <row r="154">
      <c r="A154" s="73" t="s">
        <v>28</v>
      </c>
      <c r="B154" s="53" t="s">
        <v>523</v>
      </c>
      <c r="C154" s="47" t="s">
        <v>162</v>
      </c>
      <c r="D154" s="54">
        <f t="shared" si="1"/>
        <v>2.15285004</v>
      </c>
      <c r="E154" s="51" t="s">
        <v>264</v>
      </c>
      <c r="F154" s="53" t="s">
        <v>289</v>
      </c>
      <c r="G154" s="55">
        <v>807.0</v>
      </c>
      <c r="H154" s="53" t="s">
        <v>266</v>
      </c>
      <c r="I154" s="46"/>
      <c r="J154" s="56">
        <v>0.0026677199999999997</v>
      </c>
      <c r="K154" s="53" t="s">
        <v>271</v>
      </c>
      <c r="L154" s="57" t="s">
        <v>268</v>
      </c>
      <c r="M154" s="46"/>
      <c r="N154" s="53"/>
      <c r="O154" s="53"/>
      <c r="P154" s="51">
        <v>0.0</v>
      </c>
      <c r="Q154" s="51">
        <v>2019.0</v>
      </c>
      <c r="R154" s="46"/>
      <c r="S154" s="46"/>
      <c r="T154" s="46">
        <f t="shared" si="2"/>
        <v>0</v>
      </c>
      <c r="U154" s="46">
        <v>0.0</v>
      </c>
      <c r="V154" s="46">
        <v>0.0</v>
      </c>
      <c r="W154" s="46">
        <v>0.0</v>
      </c>
      <c r="X154" s="46">
        <v>0.0</v>
      </c>
      <c r="Y154" s="46">
        <v>0.0</v>
      </c>
      <c r="Z154" s="46">
        <v>0.0</v>
      </c>
      <c r="AA154" s="46">
        <v>0.0</v>
      </c>
      <c r="AB154" s="46">
        <v>0.0</v>
      </c>
      <c r="AC154" s="46">
        <v>0.0</v>
      </c>
      <c r="AD154" s="46">
        <v>0.0</v>
      </c>
      <c r="AE154" s="46">
        <v>0.0</v>
      </c>
      <c r="AF154" s="46">
        <v>0.0</v>
      </c>
      <c r="AG154" s="46">
        <v>0.0</v>
      </c>
      <c r="AH154" s="46">
        <v>0.0</v>
      </c>
      <c r="AI154" s="46">
        <v>0.0</v>
      </c>
      <c r="AJ154" s="46">
        <v>0.0</v>
      </c>
      <c r="AK154" s="46">
        <v>0.0</v>
      </c>
      <c r="AL154" s="46">
        <v>0.0</v>
      </c>
      <c r="AM154" s="46">
        <v>0.0</v>
      </c>
      <c r="AN154" s="46">
        <v>0.0</v>
      </c>
      <c r="AO154" s="46">
        <v>0.0</v>
      </c>
      <c r="AP154" s="46">
        <v>0.0</v>
      </c>
      <c r="AQ154" s="46">
        <v>0.0</v>
      </c>
      <c r="AR154" s="46">
        <v>0.0</v>
      </c>
      <c r="AS154" s="46">
        <v>0.0</v>
      </c>
      <c r="AT154" s="46">
        <v>0.0</v>
      </c>
      <c r="AU154" s="46">
        <v>0.0</v>
      </c>
      <c r="AV154" s="46">
        <v>0.0</v>
      </c>
      <c r="AW154" s="46">
        <v>0.0</v>
      </c>
      <c r="AX154" s="46">
        <v>0.0</v>
      </c>
      <c r="AY154" s="46">
        <v>0.0</v>
      </c>
      <c r="AZ154" s="46">
        <f t="shared" si="4"/>
        <v>0</v>
      </c>
      <c r="BA154" s="49">
        <f t="shared" si="5"/>
        <v>807</v>
      </c>
    </row>
    <row r="155">
      <c r="A155" s="47"/>
      <c r="B155" s="47" t="s">
        <v>547</v>
      </c>
      <c r="C155" s="47" t="s">
        <v>220</v>
      </c>
      <c r="D155" s="48">
        <f t="shared" si="1"/>
        <v>2.87756172</v>
      </c>
      <c r="E155" s="47" t="s">
        <v>264</v>
      </c>
      <c r="F155" s="47" t="s">
        <v>265</v>
      </c>
      <c r="G155" s="49">
        <v>1179.0</v>
      </c>
      <c r="H155" s="47" t="s">
        <v>266</v>
      </c>
      <c r="I155" s="46"/>
      <c r="J155" s="46">
        <v>0.0024406799999999998</v>
      </c>
      <c r="K155" s="47" t="s">
        <v>274</v>
      </c>
      <c r="L155" s="45" t="s">
        <v>268</v>
      </c>
      <c r="M155" s="46"/>
      <c r="N155" s="46"/>
      <c r="O155" s="46"/>
      <c r="P155" s="47">
        <v>11.5</v>
      </c>
      <c r="Q155" s="46"/>
      <c r="R155" s="46"/>
      <c r="S155" s="46"/>
      <c r="T155" s="46">
        <f t="shared" si="2"/>
        <v>11.5</v>
      </c>
      <c r="U155" s="46">
        <v>11.5</v>
      </c>
      <c r="V155" s="46">
        <v>11.5</v>
      </c>
      <c r="W155" s="46">
        <v>11.5</v>
      </c>
      <c r="X155" s="46">
        <v>11.5</v>
      </c>
      <c r="Y155" s="46">
        <v>11.5</v>
      </c>
      <c r="Z155" s="46">
        <v>11.5</v>
      </c>
      <c r="AA155" s="46">
        <v>11.5</v>
      </c>
      <c r="AB155" s="46">
        <v>11.5</v>
      </c>
      <c r="AC155" s="46">
        <v>11.5</v>
      </c>
      <c r="AD155" s="46">
        <v>11.5</v>
      </c>
      <c r="AE155" s="46">
        <v>11.5</v>
      </c>
      <c r="AF155" s="46">
        <v>11.5</v>
      </c>
      <c r="AG155" s="46">
        <v>11.5</v>
      </c>
      <c r="AH155" s="46">
        <v>11.5</v>
      </c>
      <c r="AI155" s="46">
        <v>11.5</v>
      </c>
      <c r="AJ155" s="46">
        <v>11.5</v>
      </c>
      <c r="AK155" s="46">
        <v>11.5</v>
      </c>
      <c r="AL155" s="46">
        <v>11.5</v>
      </c>
      <c r="AM155" s="46">
        <v>11.5</v>
      </c>
      <c r="AN155" s="46">
        <v>11.5</v>
      </c>
      <c r="AO155" s="46">
        <v>11.5</v>
      </c>
      <c r="AP155" s="46">
        <v>11.5</v>
      </c>
      <c r="AQ155" s="46">
        <v>11.5</v>
      </c>
      <c r="AR155" s="46">
        <v>11.5</v>
      </c>
      <c r="AS155" s="46">
        <v>11.5</v>
      </c>
      <c r="AT155" s="46">
        <v>11.5</v>
      </c>
      <c r="AU155" s="46">
        <v>11.5</v>
      </c>
      <c r="AV155" s="46">
        <v>11.5</v>
      </c>
      <c r="AW155" s="46">
        <v>11.5</v>
      </c>
      <c r="AX155" s="46">
        <v>11.5</v>
      </c>
      <c r="AY155" s="46">
        <v>11.5</v>
      </c>
      <c r="AZ155" s="46">
        <f t="shared" si="4"/>
        <v>368</v>
      </c>
      <c r="BA155" s="49">
        <f t="shared" si="5"/>
        <v>811</v>
      </c>
    </row>
    <row r="156">
      <c r="A156" s="47"/>
      <c r="B156" s="47" t="s">
        <v>389</v>
      </c>
      <c r="C156" s="47" t="s">
        <v>59</v>
      </c>
      <c r="D156" s="48">
        <f t="shared" si="1"/>
        <v>2.64996711</v>
      </c>
      <c r="E156" s="47" t="s">
        <v>264</v>
      </c>
      <c r="F156" s="47" t="s">
        <v>265</v>
      </c>
      <c r="G156" s="49">
        <v>1459.0</v>
      </c>
      <c r="H156" s="47" t="s">
        <v>266</v>
      </c>
      <c r="I156" s="46"/>
      <c r="J156" s="46">
        <v>0.0018162899999999997</v>
      </c>
      <c r="K156" s="47" t="s">
        <v>267</v>
      </c>
      <c r="L156" s="45" t="s">
        <v>268</v>
      </c>
      <c r="M156" s="46"/>
      <c r="N156" s="46"/>
      <c r="O156" s="46"/>
      <c r="P156" s="47">
        <v>20.0</v>
      </c>
      <c r="Q156" s="46"/>
      <c r="R156" s="46"/>
      <c r="S156" s="46"/>
      <c r="T156" s="46">
        <f t="shared" si="2"/>
        <v>20</v>
      </c>
      <c r="U156" s="46">
        <v>20.0</v>
      </c>
      <c r="V156" s="46">
        <v>20.0</v>
      </c>
      <c r="W156" s="46">
        <v>20.0</v>
      </c>
      <c r="X156" s="46">
        <v>20.0</v>
      </c>
      <c r="Y156" s="46">
        <v>20.0</v>
      </c>
      <c r="Z156" s="46">
        <v>20.0</v>
      </c>
      <c r="AA156" s="46">
        <v>20.0</v>
      </c>
      <c r="AB156" s="46">
        <v>20.0</v>
      </c>
      <c r="AC156" s="46">
        <v>20.0</v>
      </c>
      <c r="AD156" s="46">
        <v>20.0</v>
      </c>
      <c r="AE156" s="46">
        <v>20.0</v>
      </c>
      <c r="AF156" s="46">
        <v>20.0</v>
      </c>
      <c r="AG156" s="46">
        <v>20.0</v>
      </c>
      <c r="AH156" s="46">
        <v>20.0</v>
      </c>
      <c r="AI156" s="46">
        <v>20.0</v>
      </c>
      <c r="AJ156" s="46">
        <v>20.0</v>
      </c>
      <c r="AK156" s="46">
        <v>20.0</v>
      </c>
      <c r="AL156" s="46">
        <v>20.0</v>
      </c>
      <c r="AM156" s="46">
        <v>20.0</v>
      </c>
      <c r="AN156" s="46">
        <v>20.0</v>
      </c>
      <c r="AO156" s="46">
        <v>20.0</v>
      </c>
      <c r="AP156" s="46">
        <v>20.0</v>
      </c>
      <c r="AQ156" s="46">
        <v>20.0</v>
      </c>
      <c r="AR156" s="46">
        <v>20.0</v>
      </c>
      <c r="AS156" s="46">
        <v>20.0</v>
      </c>
      <c r="AT156" s="46">
        <v>20.0</v>
      </c>
      <c r="AU156" s="46">
        <v>20.0</v>
      </c>
      <c r="AV156" s="46">
        <v>20.0</v>
      </c>
      <c r="AW156" s="46">
        <v>20.0</v>
      </c>
      <c r="AX156" s="46">
        <v>20.0</v>
      </c>
      <c r="AY156" s="46">
        <v>20.0</v>
      </c>
      <c r="AZ156" s="46">
        <f t="shared" si="4"/>
        <v>640</v>
      </c>
      <c r="BA156" s="49">
        <f t="shared" si="5"/>
        <v>819</v>
      </c>
    </row>
    <row r="157">
      <c r="A157" s="47"/>
      <c r="B157" s="47" t="s">
        <v>324</v>
      </c>
      <c r="C157" s="47" t="s">
        <v>59</v>
      </c>
      <c r="D157" s="48">
        <f t="shared" si="1"/>
        <v>2.72374212</v>
      </c>
      <c r="E157" s="47" t="s">
        <v>264</v>
      </c>
      <c r="F157" s="47" t="s">
        <v>265</v>
      </c>
      <c r="G157" s="49">
        <v>1021.0</v>
      </c>
      <c r="H157" s="47" t="s">
        <v>266</v>
      </c>
      <c r="I157" s="46"/>
      <c r="J157" s="46">
        <v>0.0026677199999999997</v>
      </c>
      <c r="K157" s="47" t="s">
        <v>271</v>
      </c>
      <c r="L157" s="45" t="s">
        <v>268</v>
      </c>
      <c r="M157" s="46"/>
      <c r="N157" s="46"/>
      <c r="O157" s="46"/>
      <c r="P157" s="47">
        <v>6.0</v>
      </c>
      <c r="Q157" s="46"/>
      <c r="R157" s="46"/>
      <c r="S157" s="46"/>
      <c r="T157" s="46">
        <f t="shared" si="2"/>
        <v>6</v>
      </c>
      <c r="U157" s="46">
        <v>6.0</v>
      </c>
      <c r="V157" s="46">
        <v>6.0</v>
      </c>
      <c r="W157" s="46">
        <v>6.0</v>
      </c>
      <c r="X157" s="46">
        <v>6.0</v>
      </c>
      <c r="Y157" s="46">
        <v>6.0</v>
      </c>
      <c r="Z157" s="46">
        <v>6.0</v>
      </c>
      <c r="AA157" s="46">
        <v>6.0</v>
      </c>
      <c r="AB157" s="46">
        <v>6.0</v>
      </c>
      <c r="AC157" s="46">
        <v>6.0</v>
      </c>
      <c r="AD157" s="46">
        <v>6.0</v>
      </c>
      <c r="AE157" s="46">
        <v>6.0</v>
      </c>
      <c r="AF157" s="46">
        <v>6.0</v>
      </c>
      <c r="AG157" s="46">
        <v>6.0</v>
      </c>
      <c r="AH157" s="46">
        <v>6.0</v>
      </c>
      <c r="AI157" s="46">
        <v>6.0</v>
      </c>
      <c r="AJ157" s="46">
        <v>6.0</v>
      </c>
      <c r="AK157" s="46">
        <v>6.0</v>
      </c>
      <c r="AL157" s="46">
        <v>6.0</v>
      </c>
      <c r="AM157" s="46">
        <v>6.0</v>
      </c>
      <c r="AN157" s="46">
        <v>6.0</v>
      </c>
      <c r="AO157" s="46">
        <v>6.0</v>
      </c>
      <c r="AP157" s="46">
        <v>6.0</v>
      </c>
      <c r="AQ157" s="46">
        <v>6.0</v>
      </c>
      <c r="AR157" s="46">
        <v>6.0</v>
      </c>
      <c r="AS157" s="46">
        <v>6.0</v>
      </c>
      <c r="AT157" s="46">
        <v>6.0</v>
      </c>
      <c r="AU157" s="46">
        <v>6.0</v>
      </c>
      <c r="AV157" s="46">
        <v>6.0</v>
      </c>
      <c r="AW157" s="46">
        <v>6.0</v>
      </c>
      <c r="AX157" s="46">
        <v>6.0</v>
      </c>
      <c r="AY157" s="46">
        <v>6.0</v>
      </c>
      <c r="AZ157" s="46">
        <f t="shared" si="4"/>
        <v>192</v>
      </c>
      <c r="BA157" s="49">
        <f t="shared" si="5"/>
        <v>829</v>
      </c>
    </row>
    <row r="158">
      <c r="A158" s="47"/>
      <c r="B158" s="47" t="s">
        <v>360</v>
      </c>
      <c r="C158" s="47" t="s">
        <v>59</v>
      </c>
      <c r="D158" s="48">
        <f t="shared" si="1"/>
        <v>2.82630744</v>
      </c>
      <c r="E158" s="47" t="s">
        <v>264</v>
      </c>
      <c r="F158" s="47" t="s">
        <v>265</v>
      </c>
      <c r="G158" s="49">
        <v>1158.0</v>
      </c>
      <c r="H158" s="47" t="s">
        <v>266</v>
      </c>
      <c r="I158" s="46"/>
      <c r="J158" s="46">
        <v>0.0024406799999999998</v>
      </c>
      <c r="K158" s="47" t="s">
        <v>274</v>
      </c>
      <c r="L158" s="45" t="s">
        <v>268</v>
      </c>
      <c r="M158" s="46"/>
      <c r="N158" s="46"/>
      <c r="O158" s="46"/>
      <c r="P158" s="47">
        <v>10.0</v>
      </c>
      <c r="Q158" s="46"/>
      <c r="R158" s="46"/>
      <c r="S158" s="46"/>
      <c r="T158" s="46">
        <f t="shared" si="2"/>
        <v>10</v>
      </c>
      <c r="U158" s="46">
        <v>10.0</v>
      </c>
      <c r="V158" s="46">
        <v>10.0</v>
      </c>
      <c r="W158" s="46">
        <v>10.0</v>
      </c>
      <c r="X158" s="46">
        <v>10.0</v>
      </c>
      <c r="Y158" s="46">
        <v>10.0</v>
      </c>
      <c r="Z158" s="46">
        <v>10.0</v>
      </c>
      <c r="AA158" s="46">
        <v>10.0</v>
      </c>
      <c r="AB158" s="46">
        <v>10.0</v>
      </c>
      <c r="AC158" s="46">
        <v>10.0</v>
      </c>
      <c r="AD158" s="46">
        <v>10.0</v>
      </c>
      <c r="AE158" s="46">
        <v>10.0</v>
      </c>
      <c r="AF158" s="46">
        <v>10.0</v>
      </c>
      <c r="AG158" s="46">
        <v>10.0</v>
      </c>
      <c r="AH158" s="46">
        <v>10.0</v>
      </c>
      <c r="AI158" s="46">
        <v>10.0</v>
      </c>
      <c r="AJ158" s="46">
        <v>10.0</v>
      </c>
      <c r="AK158" s="46">
        <v>10.0</v>
      </c>
      <c r="AL158" s="46">
        <v>10.0</v>
      </c>
      <c r="AM158" s="46">
        <v>10.0</v>
      </c>
      <c r="AN158" s="46">
        <v>10.0</v>
      </c>
      <c r="AO158" s="46">
        <v>10.0</v>
      </c>
      <c r="AP158" s="46">
        <v>10.0</v>
      </c>
      <c r="AQ158" s="46">
        <v>10.0</v>
      </c>
      <c r="AR158" s="46">
        <v>10.0</v>
      </c>
      <c r="AS158" s="46">
        <v>10.0</v>
      </c>
      <c r="AT158" s="46">
        <v>10.0</v>
      </c>
      <c r="AU158" s="46">
        <v>10.0</v>
      </c>
      <c r="AV158" s="46">
        <v>10.0</v>
      </c>
      <c r="AW158" s="46">
        <v>10.0</v>
      </c>
      <c r="AX158" s="46">
        <v>10.0</v>
      </c>
      <c r="AY158" s="46">
        <v>10.0</v>
      </c>
      <c r="AZ158" s="46">
        <f t="shared" si="4"/>
        <v>320</v>
      </c>
      <c r="BA158" s="49">
        <f t="shared" si="5"/>
        <v>838</v>
      </c>
    </row>
    <row r="159">
      <c r="A159" s="73" t="s">
        <v>28</v>
      </c>
      <c r="B159" s="53" t="s">
        <v>418</v>
      </c>
      <c r="C159" s="53" t="s">
        <v>59</v>
      </c>
      <c r="D159" s="54">
        <f t="shared" si="1"/>
        <v>2.180771987</v>
      </c>
      <c r="E159" s="51" t="s">
        <v>264</v>
      </c>
      <c r="F159" s="53" t="s">
        <v>289</v>
      </c>
      <c r="G159" s="55">
        <v>893.51</v>
      </c>
      <c r="H159" s="53" t="s">
        <v>266</v>
      </c>
      <c r="I159" s="53"/>
      <c r="J159" s="56">
        <v>0.0024406799999999998</v>
      </c>
      <c r="K159" s="53" t="s">
        <v>274</v>
      </c>
      <c r="L159" s="57" t="s">
        <v>268</v>
      </c>
      <c r="M159" s="53"/>
      <c r="N159" s="53"/>
      <c r="O159" s="46"/>
      <c r="P159" s="51">
        <v>0.0</v>
      </c>
      <c r="Q159" s="51">
        <v>2019.0</v>
      </c>
      <c r="R159" s="46"/>
      <c r="S159" s="46"/>
      <c r="T159" s="46">
        <f t="shared" si="2"/>
        <v>0</v>
      </c>
      <c r="U159" s="46">
        <v>0.0</v>
      </c>
      <c r="V159" s="46">
        <v>0.0</v>
      </c>
      <c r="W159" s="46">
        <v>0.0</v>
      </c>
      <c r="X159" s="46">
        <v>0.0</v>
      </c>
      <c r="Y159" s="46">
        <v>0.0</v>
      </c>
      <c r="Z159" s="46">
        <v>0.0</v>
      </c>
      <c r="AA159" s="46">
        <v>0.0</v>
      </c>
      <c r="AB159" s="46">
        <v>0.0</v>
      </c>
      <c r="AC159" s="46">
        <v>0.0</v>
      </c>
      <c r="AD159" s="46">
        <v>0.0</v>
      </c>
      <c r="AE159" s="46">
        <v>0.0</v>
      </c>
      <c r="AF159" s="46">
        <v>0.0</v>
      </c>
      <c r="AG159" s="46">
        <v>0.0</v>
      </c>
      <c r="AH159" s="46">
        <v>0.0</v>
      </c>
      <c r="AI159" s="46">
        <v>0.0</v>
      </c>
      <c r="AJ159" s="46">
        <v>0.0</v>
      </c>
      <c r="AK159" s="46">
        <v>0.0</v>
      </c>
      <c r="AL159" s="46">
        <v>0.0</v>
      </c>
      <c r="AM159" s="46">
        <v>0.0</v>
      </c>
      <c r="AN159" s="46">
        <v>0.0</v>
      </c>
      <c r="AO159" s="46">
        <v>0.0</v>
      </c>
      <c r="AP159" s="46">
        <v>0.0</v>
      </c>
      <c r="AQ159" s="46">
        <v>0.0</v>
      </c>
      <c r="AR159" s="46">
        <v>0.0</v>
      </c>
      <c r="AS159" s="46">
        <v>0.0</v>
      </c>
      <c r="AT159" s="46">
        <v>0.0</v>
      </c>
      <c r="AU159" s="46">
        <v>0.0</v>
      </c>
      <c r="AV159" s="46">
        <v>0.0</v>
      </c>
      <c r="AW159" s="46">
        <v>0.0</v>
      </c>
      <c r="AX159" s="46">
        <v>0.0</v>
      </c>
      <c r="AY159" s="46">
        <v>0.0</v>
      </c>
      <c r="AZ159" s="46">
        <f t="shared" si="4"/>
        <v>0</v>
      </c>
      <c r="BA159" s="49">
        <f t="shared" si="5"/>
        <v>893.51</v>
      </c>
    </row>
    <row r="160">
      <c r="A160" s="73" t="s">
        <v>28</v>
      </c>
      <c r="B160" s="53" t="s">
        <v>417</v>
      </c>
      <c r="C160" s="53" t="s">
        <v>59</v>
      </c>
      <c r="D160" s="54">
        <f t="shared" si="1"/>
        <v>2.192462844</v>
      </c>
      <c r="E160" s="51" t="s">
        <v>264</v>
      </c>
      <c r="F160" s="53" t="s">
        <v>289</v>
      </c>
      <c r="G160" s="55">
        <v>898.3</v>
      </c>
      <c r="H160" s="53" t="s">
        <v>266</v>
      </c>
      <c r="I160" s="53"/>
      <c r="J160" s="56">
        <v>0.0024406799999999998</v>
      </c>
      <c r="K160" s="53" t="s">
        <v>274</v>
      </c>
      <c r="L160" s="57" t="s">
        <v>268</v>
      </c>
      <c r="M160" s="53"/>
      <c r="N160" s="53"/>
      <c r="O160" s="46"/>
      <c r="P160" s="51">
        <v>0.0</v>
      </c>
      <c r="Q160" s="51">
        <v>2019.0</v>
      </c>
      <c r="R160" s="46"/>
      <c r="S160" s="46"/>
      <c r="T160" s="46">
        <f t="shared" si="2"/>
        <v>0</v>
      </c>
      <c r="U160" s="46">
        <v>0.0</v>
      </c>
      <c r="V160" s="46">
        <v>0.0</v>
      </c>
      <c r="W160" s="46">
        <v>0.0</v>
      </c>
      <c r="X160" s="46">
        <v>0.0</v>
      </c>
      <c r="Y160" s="46">
        <v>0.0</v>
      </c>
      <c r="Z160" s="46">
        <v>0.0</v>
      </c>
      <c r="AA160" s="46">
        <v>0.0</v>
      </c>
      <c r="AB160" s="46">
        <v>0.0</v>
      </c>
      <c r="AC160" s="46">
        <v>0.0</v>
      </c>
      <c r="AD160" s="46">
        <v>0.0</v>
      </c>
      <c r="AE160" s="46">
        <v>0.0</v>
      </c>
      <c r="AF160" s="46">
        <v>0.0</v>
      </c>
      <c r="AG160" s="46">
        <v>0.0</v>
      </c>
      <c r="AH160" s="46">
        <v>0.0</v>
      </c>
      <c r="AI160" s="46">
        <v>0.0</v>
      </c>
      <c r="AJ160" s="46">
        <v>0.0</v>
      </c>
      <c r="AK160" s="46">
        <v>0.0</v>
      </c>
      <c r="AL160" s="46">
        <v>0.0</v>
      </c>
      <c r="AM160" s="46">
        <v>0.0</v>
      </c>
      <c r="AN160" s="46">
        <v>0.0</v>
      </c>
      <c r="AO160" s="46">
        <v>0.0</v>
      </c>
      <c r="AP160" s="46">
        <v>0.0</v>
      </c>
      <c r="AQ160" s="46">
        <v>0.0</v>
      </c>
      <c r="AR160" s="46">
        <v>0.0</v>
      </c>
      <c r="AS160" s="46">
        <v>0.0</v>
      </c>
      <c r="AT160" s="46">
        <v>0.0</v>
      </c>
      <c r="AU160" s="46">
        <v>0.0</v>
      </c>
      <c r="AV160" s="46">
        <v>0.0</v>
      </c>
      <c r="AW160" s="46">
        <v>0.0</v>
      </c>
      <c r="AX160" s="46">
        <v>0.0</v>
      </c>
      <c r="AY160" s="46">
        <v>0.0</v>
      </c>
      <c r="AZ160" s="46">
        <f t="shared" si="4"/>
        <v>0</v>
      </c>
      <c r="BA160" s="49">
        <f t="shared" si="5"/>
        <v>898.3</v>
      </c>
    </row>
    <row r="161">
      <c r="A161" s="73" t="s">
        <v>28</v>
      </c>
      <c r="B161" s="53" t="s">
        <v>496</v>
      </c>
      <c r="C161" s="53" t="s">
        <v>84</v>
      </c>
      <c r="D161" s="54">
        <f t="shared" si="1"/>
        <v>1.0949309</v>
      </c>
      <c r="E161" s="51" t="s">
        <v>264</v>
      </c>
      <c r="F161" s="53" t="s">
        <v>289</v>
      </c>
      <c r="G161" s="55">
        <v>911.0</v>
      </c>
      <c r="H161" s="53" t="s">
        <v>266</v>
      </c>
      <c r="I161" s="46"/>
      <c r="J161" s="56">
        <v>0.0012019</v>
      </c>
      <c r="K161" s="53" t="s">
        <v>305</v>
      </c>
      <c r="L161" s="57" t="s">
        <v>268</v>
      </c>
      <c r="M161" s="46"/>
      <c r="N161" s="53"/>
      <c r="O161" s="53"/>
      <c r="P161" s="51">
        <v>0.0</v>
      </c>
      <c r="Q161" s="51">
        <v>2019.0</v>
      </c>
      <c r="R161" s="46"/>
      <c r="S161" s="46"/>
      <c r="T161" s="46">
        <f t="shared" si="2"/>
        <v>0</v>
      </c>
      <c r="U161" s="46">
        <v>0.0</v>
      </c>
      <c r="V161" s="46">
        <v>0.0</v>
      </c>
      <c r="W161" s="46">
        <v>0.0</v>
      </c>
      <c r="X161" s="46">
        <v>0.0</v>
      </c>
      <c r="Y161" s="46">
        <v>0.0</v>
      </c>
      <c r="Z161" s="46">
        <v>0.0</v>
      </c>
      <c r="AA161" s="46">
        <v>0.0</v>
      </c>
      <c r="AB161" s="46">
        <v>0.0</v>
      </c>
      <c r="AC161" s="46">
        <v>0.0</v>
      </c>
      <c r="AD161" s="46">
        <v>0.0</v>
      </c>
      <c r="AE161" s="46">
        <v>0.0</v>
      </c>
      <c r="AF161" s="46">
        <v>0.0</v>
      </c>
      <c r="AG161" s="46">
        <v>0.0</v>
      </c>
      <c r="AH161" s="46">
        <v>0.0</v>
      </c>
      <c r="AI161" s="46">
        <v>0.0</v>
      </c>
      <c r="AJ161" s="46">
        <v>0.0</v>
      </c>
      <c r="AK161" s="46">
        <v>0.0</v>
      </c>
      <c r="AL161" s="46">
        <v>0.0</v>
      </c>
      <c r="AM161" s="46">
        <v>0.0</v>
      </c>
      <c r="AN161" s="46">
        <v>0.0</v>
      </c>
      <c r="AO161" s="46">
        <v>0.0</v>
      </c>
      <c r="AP161" s="46">
        <v>0.0</v>
      </c>
      <c r="AQ161" s="46">
        <v>0.0</v>
      </c>
      <c r="AR161" s="46">
        <v>0.0</v>
      </c>
      <c r="AS161" s="46">
        <v>0.0</v>
      </c>
      <c r="AT161" s="46">
        <v>0.0</v>
      </c>
      <c r="AU161" s="46">
        <v>0.0</v>
      </c>
      <c r="AV161" s="46">
        <v>0.0</v>
      </c>
      <c r="AW161" s="46">
        <v>0.0</v>
      </c>
      <c r="AX161" s="46">
        <v>0.0</v>
      </c>
      <c r="AY161" s="46">
        <v>0.0</v>
      </c>
      <c r="AZ161" s="46">
        <f t="shared" si="4"/>
        <v>0</v>
      </c>
      <c r="BA161" s="49">
        <f t="shared" si="5"/>
        <v>911</v>
      </c>
    </row>
    <row r="162">
      <c r="A162" s="73" t="s">
        <v>28</v>
      </c>
      <c r="B162" s="53" t="s">
        <v>416</v>
      </c>
      <c r="C162" s="53" t="s">
        <v>59</v>
      </c>
      <c r="D162" s="54">
        <f t="shared" si="1"/>
        <v>2.228926603</v>
      </c>
      <c r="E162" s="51" t="s">
        <v>264</v>
      </c>
      <c r="F162" s="53" t="s">
        <v>289</v>
      </c>
      <c r="G162" s="55">
        <v>913.24</v>
      </c>
      <c r="H162" s="53" t="s">
        <v>266</v>
      </c>
      <c r="I162" s="53"/>
      <c r="J162" s="56">
        <v>0.0024406799999999998</v>
      </c>
      <c r="K162" s="53" t="s">
        <v>274</v>
      </c>
      <c r="L162" s="57" t="s">
        <v>268</v>
      </c>
      <c r="M162" s="53"/>
      <c r="N162" s="53"/>
      <c r="O162" s="46"/>
      <c r="P162" s="51">
        <v>0.0</v>
      </c>
      <c r="Q162" s="51">
        <v>2019.0</v>
      </c>
      <c r="R162" s="46"/>
      <c r="S162" s="46"/>
      <c r="T162" s="46">
        <f t="shared" si="2"/>
        <v>0</v>
      </c>
      <c r="U162" s="46">
        <v>0.0</v>
      </c>
      <c r="V162" s="46">
        <v>0.0</v>
      </c>
      <c r="W162" s="46">
        <v>0.0</v>
      </c>
      <c r="X162" s="46">
        <v>0.0</v>
      </c>
      <c r="Y162" s="46">
        <v>0.0</v>
      </c>
      <c r="Z162" s="46">
        <v>0.0</v>
      </c>
      <c r="AA162" s="46">
        <v>0.0</v>
      </c>
      <c r="AB162" s="46">
        <v>0.0</v>
      </c>
      <c r="AC162" s="46">
        <v>0.0</v>
      </c>
      <c r="AD162" s="46">
        <v>0.0</v>
      </c>
      <c r="AE162" s="46">
        <v>0.0</v>
      </c>
      <c r="AF162" s="46">
        <v>0.0</v>
      </c>
      <c r="AG162" s="46">
        <v>0.0</v>
      </c>
      <c r="AH162" s="46">
        <v>0.0</v>
      </c>
      <c r="AI162" s="46">
        <v>0.0</v>
      </c>
      <c r="AJ162" s="46">
        <v>0.0</v>
      </c>
      <c r="AK162" s="46">
        <v>0.0</v>
      </c>
      <c r="AL162" s="46">
        <v>0.0</v>
      </c>
      <c r="AM162" s="46">
        <v>0.0</v>
      </c>
      <c r="AN162" s="46">
        <v>0.0</v>
      </c>
      <c r="AO162" s="46">
        <v>0.0</v>
      </c>
      <c r="AP162" s="46">
        <v>0.0</v>
      </c>
      <c r="AQ162" s="46">
        <v>0.0</v>
      </c>
      <c r="AR162" s="46">
        <v>0.0</v>
      </c>
      <c r="AS162" s="46">
        <v>0.0</v>
      </c>
      <c r="AT162" s="46">
        <v>0.0</v>
      </c>
      <c r="AU162" s="46">
        <v>0.0</v>
      </c>
      <c r="AV162" s="46">
        <v>0.0</v>
      </c>
      <c r="AW162" s="46">
        <v>0.0</v>
      </c>
      <c r="AX162" s="46">
        <v>0.0</v>
      </c>
      <c r="AY162" s="46">
        <v>0.0</v>
      </c>
      <c r="AZ162" s="46">
        <f t="shared" si="4"/>
        <v>0</v>
      </c>
      <c r="BA162" s="49">
        <f t="shared" si="5"/>
        <v>913.24</v>
      </c>
    </row>
    <row r="163">
      <c r="A163" s="73" t="s">
        <v>28</v>
      </c>
      <c r="B163" s="53" t="s">
        <v>471</v>
      </c>
      <c r="C163" s="53" t="s">
        <v>88</v>
      </c>
      <c r="D163" s="54">
        <f t="shared" si="1"/>
        <v>1.83304</v>
      </c>
      <c r="E163" s="51" t="s">
        <v>264</v>
      </c>
      <c r="F163" s="53" t="s">
        <v>289</v>
      </c>
      <c r="G163" s="55">
        <v>916.52</v>
      </c>
      <c r="H163" s="73" t="s">
        <v>472</v>
      </c>
      <c r="I163" s="56">
        <v>2019.0</v>
      </c>
      <c r="J163" s="56">
        <v>0.002</v>
      </c>
      <c r="K163" s="53" t="s">
        <v>287</v>
      </c>
      <c r="L163" s="77" t="s">
        <v>473</v>
      </c>
      <c r="M163" s="56">
        <v>9.7</v>
      </c>
      <c r="N163" s="53" t="s">
        <v>474</v>
      </c>
      <c r="O163" s="46"/>
      <c r="P163" s="51">
        <v>0.0</v>
      </c>
      <c r="Q163" s="51">
        <v>2019.0</v>
      </c>
      <c r="R163" s="46"/>
      <c r="S163" s="46"/>
      <c r="T163" s="46">
        <f t="shared" si="2"/>
        <v>0</v>
      </c>
      <c r="U163" s="46">
        <v>0.0</v>
      </c>
      <c r="V163" s="46">
        <v>0.0</v>
      </c>
      <c r="W163" s="46">
        <v>0.0</v>
      </c>
      <c r="X163" s="46">
        <v>0.0</v>
      </c>
      <c r="Y163" s="46">
        <v>0.0</v>
      </c>
      <c r="Z163" s="46">
        <v>0.0</v>
      </c>
      <c r="AA163" s="46">
        <v>0.0</v>
      </c>
      <c r="AB163" s="46">
        <v>0.0</v>
      </c>
      <c r="AC163" s="46">
        <v>0.0</v>
      </c>
      <c r="AD163" s="46">
        <v>0.0</v>
      </c>
      <c r="AE163" s="46">
        <v>0.0</v>
      </c>
      <c r="AF163" s="46">
        <v>0.0</v>
      </c>
      <c r="AG163" s="46">
        <v>0.0</v>
      </c>
      <c r="AH163" s="46">
        <v>0.0</v>
      </c>
      <c r="AI163" s="46">
        <v>0.0</v>
      </c>
      <c r="AJ163" s="46">
        <v>0.0</v>
      </c>
      <c r="AK163" s="46">
        <v>0.0</v>
      </c>
      <c r="AL163" s="46">
        <v>0.0</v>
      </c>
      <c r="AM163" s="46">
        <v>0.0</v>
      </c>
      <c r="AN163" s="46">
        <v>0.0</v>
      </c>
      <c r="AO163" s="46">
        <v>0.0</v>
      </c>
      <c r="AP163" s="46">
        <v>0.0</v>
      </c>
      <c r="AQ163" s="46">
        <v>0.0</v>
      </c>
      <c r="AR163" s="46">
        <v>0.0</v>
      </c>
      <c r="AS163" s="46">
        <v>0.0</v>
      </c>
      <c r="AT163" s="46">
        <v>0.0</v>
      </c>
      <c r="AU163" s="46">
        <v>0.0</v>
      </c>
      <c r="AV163" s="46">
        <v>0.0</v>
      </c>
      <c r="AW163" s="46">
        <v>0.0</v>
      </c>
      <c r="AX163" s="46">
        <v>0.0</v>
      </c>
      <c r="AY163" s="46">
        <v>0.0</v>
      </c>
      <c r="AZ163" s="46">
        <f t="shared" si="4"/>
        <v>0</v>
      </c>
      <c r="BA163" s="49">
        <f t="shared" si="5"/>
        <v>916.52</v>
      </c>
    </row>
    <row r="164">
      <c r="A164" s="47"/>
      <c r="B164" s="47" t="s">
        <v>460</v>
      </c>
      <c r="C164" s="47" t="s">
        <v>461</v>
      </c>
      <c r="D164" s="48">
        <f t="shared" si="1"/>
        <v>2.16342</v>
      </c>
      <c r="E164" s="47" t="s">
        <v>264</v>
      </c>
      <c r="F164" s="47" t="s">
        <v>265</v>
      </c>
      <c r="G164" s="49">
        <v>1800.0</v>
      </c>
      <c r="H164" s="47" t="s">
        <v>266</v>
      </c>
      <c r="I164" s="46"/>
      <c r="J164" s="46">
        <v>0.0012019</v>
      </c>
      <c r="K164" s="47" t="s">
        <v>305</v>
      </c>
      <c r="L164" s="45" t="s">
        <v>268</v>
      </c>
      <c r="M164" s="46"/>
      <c r="N164" s="46"/>
      <c r="O164" s="46"/>
      <c r="P164" s="47">
        <v>27.2</v>
      </c>
      <c r="Q164" s="46"/>
      <c r="R164" s="46"/>
      <c r="S164" s="46"/>
      <c r="T164" s="46">
        <f t="shared" si="2"/>
        <v>27.2</v>
      </c>
      <c r="U164" s="46">
        <v>27.2</v>
      </c>
      <c r="V164" s="46">
        <v>27.2</v>
      </c>
      <c r="W164" s="46">
        <v>27.2</v>
      </c>
      <c r="X164" s="46">
        <v>27.2</v>
      </c>
      <c r="Y164" s="46">
        <v>27.2</v>
      </c>
      <c r="Z164" s="46">
        <v>27.2</v>
      </c>
      <c r="AA164" s="46">
        <v>27.2</v>
      </c>
      <c r="AB164" s="46">
        <v>27.2</v>
      </c>
      <c r="AC164" s="46">
        <v>27.2</v>
      </c>
      <c r="AD164" s="46">
        <v>27.2</v>
      </c>
      <c r="AE164" s="46">
        <v>27.2</v>
      </c>
      <c r="AF164" s="46">
        <v>27.2</v>
      </c>
      <c r="AG164" s="46">
        <v>27.2</v>
      </c>
      <c r="AH164" s="46">
        <v>27.2</v>
      </c>
      <c r="AI164" s="46">
        <v>27.2</v>
      </c>
      <c r="AJ164" s="46">
        <v>27.2</v>
      </c>
      <c r="AK164" s="46">
        <v>27.2</v>
      </c>
      <c r="AL164" s="46">
        <v>27.2</v>
      </c>
      <c r="AM164" s="46">
        <v>27.2</v>
      </c>
      <c r="AN164" s="46">
        <v>27.2</v>
      </c>
      <c r="AO164" s="46">
        <v>27.2</v>
      </c>
      <c r="AP164" s="46">
        <v>27.2</v>
      </c>
      <c r="AQ164" s="46">
        <v>27.2</v>
      </c>
      <c r="AR164" s="46">
        <v>27.2</v>
      </c>
      <c r="AS164" s="46">
        <v>27.2</v>
      </c>
      <c r="AT164" s="46">
        <v>27.2</v>
      </c>
      <c r="AU164" s="46">
        <v>27.2</v>
      </c>
      <c r="AV164" s="46">
        <v>27.2</v>
      </c>
      <c r="AW164" s="46">
        <v>27.2</v>
      </c>
      <c r="AX164" s="46">
        <v>27.2</v>
      </c>
      <c r="AY164" s="46">
        <v>27.2</v>
      </c>
      <c r="AZ164" s="46">
        <f t="shared" si="4"/>
        <v>870.4</v>
      </c>
      <c r="BA164" s="49">
        <f t="shared" si="5"/>
        <v>929.6</v>
      </c>
    </row>
    <row r="165">
      <c r="A165" s="47"/>
      <c r="B165" s="47" t="s">
        <v>341</v>
      </c>
      <c r="C165" s="47" t="s">
        <v>59</v>
      </c>
      <c r="D165" s="48">
        <f t="shared" si="1"/>
        <v>2.899771908</v>
      </c>
      <c r="E165" s="47" t="s">
        <v>264</v>
      </c>
      <c r="F165" s="47" t="s">
        <v>265</v>
      </c>
      <c r="G165" s="49">
        <v>1188.1</v>
      </c>
      <c r="H165" s="47" t="s">
        <v>266</v>
      </c>
      <c r="I165" s="46"/>
      <c r="J165" s="46">
        <v>0.0024406799999999998</v>
      </c>
      <c r="K165" s="47" t="s">
        <v>274</v>
      </c>
      <c r="L165" s="45" t="s">
        <v>268</v>
      </c>
      <c r="M165" s="46"/>
      <c r="N165" s="46"/>
      <c r="O165" s="46"/>
      <c r="P165" s="47">
        <v>8.0</v>
      </c>
      <c r="Q165" s="46"/>
      <c r="R165" s="46"/>
      <c r="S165" s="46"/>
      <c r="T165" s="46">
        <f t="shared" si="2"/>
        <v>8</v>
      </c>
      <c r="U165" s="46">
        <v>8.0</v>
      </c>
      <c r="V165" s="46">
        <v>8.0</v>
      </c>
      <c r="W165" s="46">
        <v>8.0</v>
      </c>
      <c r="X165" s="46">
        <v>8.0</v>
      </c>
      <c r="Y165" s="46">
        <v>8.0</v>
      </c>
      <c r="Z165" s="46">
        <v>8.0</v>
      </c>
      <c r="AA165" s="46">
        <v>8.0</v>
      </c>
      <c r="AB165" s="46">
        <v>8.0</v>
      </c>
      <c r="AC165" s="46">
        <v>8.0</v>
      </c>
      <c r="AD165" s="46">
        <v>8.0</v>
      </c>
      <c r="AE165" s="46">
        <v>8.0</v>
      </c>
      <c r="AF165" s="46">
        <v>8.0</v>
      </c>
      <c r="AG165" s="46">
        <v>8.0</v>
      </c>
      <c r="AH165" s="46">
        <v>8.0</v>
      </c>
      <c r="AI165" s="46">
        <v>8.0</v>
      </c>
      <c r="AJ165" s="46">
        <v>8.0</v>
      </c>
      <c r="AK165" s="46">
        <v>8.0</v>
      </c>
      <c r="AL165" s="46">
        <v>8.0</v>
      </c>
      <c r="AM165" s="46">
        <v>8.0</v>
      </c>
      <c r="AN165" s="46">
        <v>8.0</v>
      </c>
      <c r="AO165" s="46">
        <v>8.0</v>
      </c>
      <c r="AP165" s="46">
        <v>8.0</v>
      </c>
      <c r="AQ165" s="46">
        <v>8.0</v>
      </c>
      <c r="AR165" s="46">
        <v>8.0</v>
      </c>
      <c r="AS165" s="46">
        <v>8.0</v>
      </c>
      <c r="AT165" s="46">
        <v>8.0</v>
      </c>
      <c r="AU165" s="46">
        <v>8.0</v>
      </c>
      <c r="AV165" s="46">
        <v>8.0</v>
      </c>
      <c r="AW165" s="46">
        <v>8.0</v>
      </c>
      <c r="AX165" s="46">
        <v>8.0</v>
      </c>
      <c r="AY165" s="46">
        <v>8.0</v>
      </c>
      <c r="AZ165" s="46">
        <f t="shared" si="4"/>
        <v>256</v>
      </c>
      <c r="BA165" s="49">
        <f t="shared" si="5"/>
        <v>932.1</v>
      </c>
    </row>
    <row r="166">
      <c r="A166" s="73" t="s">
        <v>28</v>
      </c>
      <c r="B166" s="53" t="s">
        <v>415</v>
      </c>
      <c r="C166" s="53" t="s">
        <v>59</v>
      </c>
      <c r="D166" s="54">
        <f t="shared" si="1"/>
        <v>2.299511069</v>
      </c>
      <c r="E166" s="51" t="s">
        <v>264</v>
      </c>
      <c r="F166" s="53" t="s">
        <v>289</v>
      </c>
      <c r="G166" s="55">
        <v>942.16</v>
      </c>
      <c r="H166" s="53" t="s">
        <v>266</v>
      </c>
      <c r="I166" s="53"/>
      <c r="J166" s="56">
        <v>0.0024406799999999998</v>
      </c>
      <c r="K166" s="53" t="s">
        <v>274</v>
      </c>
      <c r="L166" s="57" t="s">
        <v>268</v>
      </c>
      <c r="M166" s="53"/>
      <c r="N166" s="53"/>
      <c r="O166" s="46"/>
      <c r="P166" s="51">
        <v>0.0</v>
      </c>
      <c r="Q166" s="51">
        <v>2019.0</v>
      </c>
      <c r="R166" s="46"/>
      <c r="S166" s="46"/>
      <c r="T166" s="46">
        <f t="shared" si="2"/>
        <v>0</v>
      </c>
      <c r="U166" s="46">
        <v>0.0</v>
      </c>
      <c r="V166" s="46">
        <v>0.0</v>
      </c>
      <c r="W166" s="46">
        <v>0.0</v>
      </c>
      <c r="X166" s="46">
        <v>0.0</v>
      </c>
      <c r="Y166" s="46">
        <v>0.0</v>
      </c>
      <c r="Z166" s="46">
        <v>0.0</v>
      </c>
      <c r="AA166" s="46">
        <v>0.0</v>
      </c>
      <c r="AB166" s="46">
        <v>0.0</v>
      </c>
      <c r="AC166" s="46">
        <v>0.0</v>
      </c>
      <c r="AD166" s="46">
        <v>0.0</v>
      </c>
      <c r="AE166" s="46">
        <v>0.0</v>
      </c>
      <c r="AF166" s="46">
        <v>0.0</v>
      </c>
      <c r="AG166" s="46">
        <v>0.0</v>
      </c>
      <c r="AH166" s="46">
        <v>0.0</v>
      </c>
      <c r="AI166" s="46">
        <v>0.0</v>
      </c>
      <c r="AJ166" s="46">
        <v>0.0</v>
      </c>
      <c r="AK166" s="46">
        <v>0.0</v>
      </c>
      <c r="AL166" s="46">
        <v>0.0</v>
      </c>
      <c r="AM166" s="46">
        <v>0.0</v>
      </c>
      <c r="AN166" s="46">
        <v>0.0</v>
      </c>
      <c r="AO166" s="46">
        <v>0.0</v>
      </c>
      <c r="AP166" s="46">
        <v>0.0</v>
      </c>
      <c r="AQ166" s="46">
        <v>0.0</v>
      </c>
      <c r="AR166" s="46">
        <v>0.0</v>
      </c>
      <c r="AS166" s="46">
        <v>0.0</v>
      </c>
      <c r="AT166" s="46">
        <v>0.0</v>
      </c>
      <c r="AU166" s="46">
        <v>0.0</v>
      </c>
      <c r="AV166" s="46">
        <v>0.0</v>
      </c>
      <c r="AW166" s="46">
        <v>0.0</v>
      </c>
      <c r="AX166" s="46">
        <v>0.0</v>
      </c>
      <c r="AY166" s="46">
        <v>0.0</v>
      </c>
      <c r="AZ166" s="46">
        <f t="shared" si="4"/>
        <v>0</v>
      </c>
      <c r="BA166" s="49">
        <f t="shared" si="5"/>
        <v>942.16</v>
      </c>
    </row>
    <row r="167">
      <c r="A167" s="47"/>
      <c r="B167" s="47" t="s">
        <v>359</v>
      </c>
      <c r="C167" s="47" t="s">
        <v>59</v>
      </c>
      <c r="D167" s="48">
        <f t="shared" si="1"/>
        <v>3.17044332</v>
      </c>
      <c r="E167" s="47" t="s">
        <v>264</v>
      </c>
      <c r="F167" s="47" t="s">
        <v>265</v>
      </c>
      <c r="G167" s="49">
        <v>1299.0</v>
      </c>
      <c r="H167" s="47" t="s">
        <v>266</v>
      </c>
      <c r="I167" s="46"/>
      <c r="J167" s="46">
        <v>0.0024406799999999998</v>
      </c>
      <c r="K167" s="47" t="s">
        <v>274</v>
      </c>
      <c r="L167" s="45" t="s">
        <v>268</v>
      </c>
      <c r="M167" s="46"/>
      <c r="N167" s="46"/>
      <c r="O167" s="46"/>
      <c r="P167" s="47">
        <v>10.0</v>
      </c>
      <c r="Q167" s="46"/>
      <c r="R167" s="46"/>
      <c r="S167" s="46"/>
      <c r="T167" s="46">
        <f t="shared" si="2"/>
        <v>10</v>
      </c>
      <c r="U167" s="46">
        <v>10.0</v>
      </c>
      <c r="V167" s="46">
        <v>10.0</v>
      </c>
      <c r="W167" s="46">
        <v>10.0</v>
      </c>
      <c r="X167" s="46">
        <v>10.0</v>
      </c>
      <c r="Y167" s="46">
        <v>10.0</v>
      </c>
      <c r="Z167" s="46">
        <v>10.0</v>
      </c>
      <c r="AA167" s="46">
        <v>10.0</v>
      </c>
      <c r="AB167" s="46">
        <v>10.0</v>
      </c>
      <c r="AC167" s="46">
        <v>10.0</v>
      </c>
      <c r="AD167" s="46">
        <v>10.0</v>
      </c>
      <c r="AE167" s="46">
        <v>10.0</v>
      </c>
      <c r="AF167" s="46">
        <v>10.0</v>
      </c>
      <c r="AG167" s="46">
        <v>10.0</v>
      </c>
      <c r="AH167" s="46">
        <v>10.0</v>
      </c>
      <c r="AI167" s="46">
        <v>10.0</v>
      </c>
      <c r="AJ167" s="46">
        <v>10.0</v>
      </c>
      <c r="AK167" s="46">
        <v>10.0</v>
      </c>
      <c r="AL167" s="46">
        <v>10.0</v>
      </c>
      <c r="AM167" s="46">
        <v>10.0</v>
      </c>
      <c r="AN167" s="46">
        <v>10.0</v>
      </c>
      <c r="AO167" s="46">
        <v>10.0</v>
      </c>
      <c r="AP167" s="46">
        <v>10.0</v>
      </c>
      <c r="AQ167" s="46">
        <v>10.0</v>
      </c>
      <c r="AR167" s="46">
        <v>10.0</v>
      </c>
      <c r="AS167" s="46">
        <v>10.0</v>
      </c>
      <c r="AT167" s="46">
        <v>10.0</v>
      </c>
      <c r="AU167" s="46">
        <v>10.0</v>
      </c>
      <c r="AV167" s="46">
        <v>10.0</v>
      </c>
      <c r="AW167" s="46">
        <v>10.0</v>
      </c>
      <c r="AX167" s="46">
        <v>10.0</v>
      </c>
      <c r="AY167" s="46">
        <v>10.0</v>
      </c>
      <c r="AZ167" s="46">
        <f t="shared" si="4"/>
        <v>320</v>
      </c>
      <c r="BA167" s="49">
        <f t="shared" si="5"/>
        <v>979</v>
      </c>
    </row>
    <row r="168">
      <c r="A168" s="47"/>
      <c r="B168" s="47" t="s">
        <v>447</v>
      </c>
      <c r="C168" s="47" t="s">
        <v>71</v>
      </c>
      <c r="D168" s="48">
        <f t="shared" si="1"/>
        <v>4.149156</v>
      </c>
      <c r="E168" s="47" t="s">
        <v>264</v>
      </c>
      <c r="F168" s="47" t="s">
        <v>265</v>
      </c>
      <c r="G168" s="49">
        <v>1700.0</v>
      </c>
      <c r="H168" s="47" t="s">
        <v>266</v>
      </c>
      <c r="I168" s="46"/>
      <c r="J168" s="46">
        <v>0.0024406799999999998</v>
      </c>
      <c r="K168" s="47" t="s">
        <v>274</v>
      </c>
      <c r="L168" s="45" t="s">
        <v>268</v>
      </c>
      <c r="M168" s="46"/>
      <c r="N168" s="46"/>
      <c r="O168" s="46"/>
      <c r="P168" s="47">
        <v>22.5</v>
      </c>
      <c r="Q168" s="46"/>
      <c r="R168" s="46"/>
      <c r="S168" s="46"/>
      <c r="T168" s="46">
        <f t="shared" si="2"/>
        <v>22.5</v>
      </c>
      <c r="U168" s="46">
        <v>22.5</v>
      </c>
      <c r="V168" s="46">
        <v>22.5</v>
      </c>
      <c r="W168" s="46">
        <v>22.5</v>
      </c>
      <c r="X168" s="46">
        <v>22.5</v>
      </c>
      <c r="Y168" s="46">
        <v>22.5</v>
      </c>
      <c r="Z168" s="46">
        <v>22.5</v>
      </c>
      <c r="AA168" s="46">
        <v>22.5</v>
      </c>
      <c r="AB168" s="46">
        <v>22.5</v>
      </c>
      <c r="AC168" s="46">
        <v>22.5</v>
      </c>
      <c r="AD168" s="46">
        <v>22.5</v>
      </c>
      <c r="AE168" s="46">
        <v>22.5</v>
      </c>
      <c r="AF168" s="46">
        <v>22.5</v>
      </c>
      <c r="AG168" s="46">
        <v>22.5</v>
      </c>
      <c r="AH168" s="46">
        <v>22.5</v>
      </c>
      <c r="AI168" s="46">
        <v>22.5</v>
      </c>
      <c r="AJ168" s="46">
        <v>22.5</v>
      </c>
      <c r="AK168" s="46">
        <v>22.5</v>
      </c>
      <c r="AL168" s="46">
        <v>22.5</v>
      </c>
      <c r="AM168" s="46">
        <v>22.5</v>
      </c>
      <c r="AN168" s="46">
        <v>22.5</v>
      </c>
      <c r="AO168" s="46">
        <v>22.5</v>
      </c>
      <c r="AP168" s="46">
        <v>22.5</v>
      </c>
      <c r="AQ168" s="46">
        <v>22.5</v>
      </c>
      <c r="AR168" s="46">
        <v>22.5</v>
      </c>
      <c r="AS168" s="46">
        <v>22.5</v>
      </c>
      <c r="AT168" s="46">
        <v>22.5</v>
      </c>
      <c r="AU168" s="46">
        <v>22.5</v>
      </c>
      <c r="AV168" s="46">
        <v>22.5</v>
      </c>
      <c r="AW168" s="46">
        <v>22.5</v>
      </c>
      <c r="AX168" s="46">
        <v>22.5</v>
      </c>
      <c r="AY168" s="46">
        <v>22.5</v>
      </c>
      <c r="AZ168" s="46">
        <f t="shared" si="4"/>
        <v>720</v>
      </c>
      <c r="BA168" s="49">
        <f t="shared" si="5"/>
        <v>980</v>
      </c>
    </row>
    <row r="169">
      <c r="A169" s="47"/>
      <c r="B169" s="47" t="s">
        <v>391</v>
      </c>
      <c r="C169" s="47" t="s">
        <v>59</v>
      </c>
      <c r="D169" s="48">
        <f t="shared" si="1"/>
        <v>2.0336148</v>
      </c>
      <c r="E169" s="47" t="s">
        <v>264</v>
      </c>
      <c r="F169" s="47" t="s">
        <v>265</v>
      </c>
      <c r="G169" s="49">
        <v>1692.0</v>
      </c>
      <c r="H169" s="47" t="s">
        <v>266</v>
      </c>
      <c r="I169" s="46"/>
      <c r="J169" s="46">
        <v>0.0012019</v>
      </c>
      <c r="K169" s="47" t="s">
        <v>305</v>
      </c>
      <c r="L169" s="46" t="s">
        <v>371</v>
      </c>
      <c r="M169" s="46"/>
      <c r="N169" s="46"/>
      <c r="O169" s="46"/>
      <c r="P169" s="47">
        <v>22.0</v>
      </c>
      <c r="Q169" s="46"/>
      <c r="R169" s="46"/>
      <c r="S169" s="46"/>
      <c r="T169" s="46">
        <f t="shared" si="2"/>
        <v>22</v>
      </c>
      <c r="U169" s="46">
        <v>22.0</v>
      </c>
      <c r="V169" s="46">
        <v>22.0</v>
      </c>
      <c r="W169" s="46">
        <v>22.0</v>
      </c>
      <c r="X169" s="46">
        <v>22.0</v>
      </c>
      <c r="Y169" s="46">
        <v>22.0</v>
      </c>
      <c r="Z169" s="46">
        <v>22.0</v>
      </c>
      <c r="AA169" s="46">
        <v>22.0</v>
      </c>
      <c r="AB169" s="46">
        <v>22.0</v>
      </c>
      <c r="AC169" s="46">
        <v>22.0</v>
      </c>
      <c r="AD169" s="46">
        <v>22.0</v>
      </c>
      <c r="AE169" s="46">
        <v>22.0</v>
      </c>
      <c r="AF169" s="46">
        <v>22.0</v>
      </c>
      <c r="AG169" s="46">
        <v>22.0</v>
      </c>
      <c r="AH169" s="46">
        <v>22.0</v>
      </c>
      <c r="AI169" s="46">
        <v>22.0</v>
      </c>
      <c r="AJ169" s="46">
        <v>22.0</v>
      </c>
      <c r="AK169" s="46">
        <v>22.0</v>
      </c>
      <c r="AL169" s="46">
        <v>22.0</v>
      </c>
      <c r="AM169" s="46">
        <v>22.0</v>
      </c>
      <c r="AN169" s="46">
        <v>22.0</v>
      </c>
      <c r="AO169" s="46">
        <v>22.0</v>
      </c>
      <c r="AP169" s="46">
        <v>22.0</v>
      </c>
      <c r="AQ169" s="46">
        <v>22.0</v>
      </c>
      <c r="AR169" s="46">
        <v>22.0</v>
      </c>
      <c r="AS169" s="46">
        <v>22.0</v>
      </c>
      <c r="AT169" s="46">
        <v>22.0</v>
      </c>
      <c r="AU169" s="46">
        <v>22.0</v>
      </c>
      <c r="AV169" s="46">
        <v>22.0</v>
      </c>
      <c r="AW169" s="46">
        <v>22.0</v>
      </c>
      <c r="AX169" s="46">
        <v>22.0</v>
      </c>
      <c r="AY169" s="46">
        <v>22.0</v>
      </c>
      <c r="AZ169" s="46">
        <f t="shared" si="4"/>
        <v>704</v>
      </c>
      <c r="BA169" s="49">
        <f t="shared" si="5"/>
        <v>988</v>
      </c>
    </row>
    <row r="170">
      <c r="A170" s="73" t="s">
        <v>28</v>
      </c>
      <c r="B170" s="53" t="s">
        <v>414</v>
      </c>
      <c r="C170" s="53" t="s">
        <v>59</v>
      </c>
      <c r="D170" s="54">
        <f t="shared" si="1"/>
        <v>2.416834556</v>
      </c>
      <c r="E170" s="51" t="s">
        <v>264</v>
      </c>
      <c r="F170" s="53" t="s">
        <v>289</v>
      </c>
      <c r="G170" s="55">
        <v>990.23</v>
      </c>
      <c r="H170" s="53" t="s">
        <v>266</v>
      </c>
      <c r="I170" s="53"/>
      <c r="J170" s="56">
        <v>0.0024406799999999998</v>
      </c>
      <c r="K170" s="53" t="s">
        <v>274</v>
      </c>
      <c r="L170" s="57" t="s">
        <v>268</v>
      </c>
      <c r="M170" s="53"/>
      <c r="N170" s="53"/>
      <c r="O170" s="46"/>
      <c r="P170" s="51">
        <v>0.0</v>
      </c>
      <c r="Q170" s="51">
        <v>2019.0</v>
      </c>
      <c r="R170" s="46"/>
      <c r="S170" s="46"/>
      <c r="T170" s="46">
        <f t="shared" si="2"/>
        <v>0</v>
      </c>
      <c r="U170" s="46">
        <v>0.0</v>
      </c>
      <c r="V170" s="46">
        <v>0.0</v>
      </c>
      <c r="W170" s="46">
        <v>0.0</v>
      </c>
      <c r="X170" s="46">
        <v>0.0</v>
      </c>
      <c r="Y170" s="46">
        <v>0.0</v>
      </c>
      <c r="Z170" s="46">
        <v>0.0</v>
      </c>
      <c r="AA170" s="46">
        <v>0.0</v>
      </c>
      <c r="AB170" s="46">
        <v>0.0</v>
      </c>
      <c r="AC170" s="46">
        <v>0.0</v>
      </c>
      <c r="AD170" s="46">
        <v>0.0</v>
      </c>
      <c r="AE170" s="46">
        <v>0.0</v>
      </c>
      <c r="AF170" s="46">
        <v>0.0</v>
      </c>
      <c r="AG170" s="46">
        <v>0.0</v>
      </c>
      <c r="AH170" s="46">
        <v>0.0</v>
      </c>
      <c r="AI170" s="46">
        <v>0.0</v>
      </c>
      <c r="AJ170" s="46">
        <v>0.0</v>
      </c>
      <c r="AK170" s="46">
        <v>0.0</v>
      </c>
      <c r="AL170" s="46">
        <v>0.0</v>
      </c>
      <c r="AM170" s="46">
        <v>0.0</v>
      </c>
      <c r="AN170" s="46">
        <v>0.0</v>
      </c>
      <c r="AO170" s="46">
        <v>0.0</v>
      </c>
      <c r="AP170" s="46">
        <v>0.0</v>
      </c>
      <c r="AQ170" s="46">
        <v>0.0</v>
      </c>
      <c r="AR170" s="46">
        <v>0.0</v>
      </c>
      <c r="AS170" s="46">
        <v>0.0</v>
      </c>
      <c r="AT170" s="46">
        <v>0.0</v>
      </c>
      <c r="AU170" s="46">
        <v>0.0</v>
      </c>
      <c r="AV170" s="46">
        <v>0.0</v>
      </c>
      <c r="AW170" s="46">
        <v>0.0</v>
      </c>
      <c r="AX170" s="46">
        <v>0.0</v>
      </c>
      <c r="AY170" s="46">
        <v>0.0</v>
      </c>
      <c r="AZ170" s="46">
        <f t="shared" si="4"/>
        <v>0</v>
      </c>
      <c r="BA170" s="49">
        <f t="shared" si="5"/>
        <v>990.23</v>
      </c>
    </row>
    <row r="171">
      <c r="A171" s="73" t="s">
        <v>28</v>
      </c>
      <c r="B171" s="53" t="s">
        <v>536</v>
      </c>
      <c r="C171" s="53" t="s">
        <v>244</v>
      </c>
      <c r="D171" s="54">
        <f t="shared" si="1"/>
        <v>2.4284766</v>
      </c>
      <c r="E171" s="51" t="s">
        <v>264</v>
      </c>
      <c r="F171" s="53" t="s">
        <v>289</v>
      </c>
      <c r="G171" s="55">
        <v>995.0</v>
      </c>
      <c r="H171" s="53" t="s">
        <v>266</v>
      </c>
      <c r="I171" s="53"/>
      <c r="J171" s="56">
        <v>0.0024406799999999998</v>
      </c>
      <c r="K171" s="53" t="s">
        <v>274</v>
      </c>
      <c r="L171" s="57" t="s">
        <v>268</v>
      </c>
      <c r="M171" s="53"/>
      <c r="N171" s="53"/>
      <c r="O171" s="46"/>
      <c r="P171" s="51">
        <v>0.0</v>
      </c>
      <c r="Q171" s="51">
        <v>2019.0</v>
      </c>
      <c r="R171" s="46"/>
      <c r="S171" s="46"/>
      <c r="T171" s="46">
        <f t="shared" si="2"/>
        <v>0</v>
      </c>
      <c r="U171" s="46">
        <v>0.0</v>
      </c>
      <c r="V171" s="46">
        <v>0.0</v>
      </c>
      <c r="W171" s="46">
        <v>0.0</v>
      </c>
      <c r="X171" s="46">
        <v>0.0</v>
      </c>
      <c r="Y171" s="46">
        <v>0.0</v>
      </c>
      <c r="Z171" s="46">
        <v>0.0</v>
      </c>
      <c r="AA171" s="46">
        <v>0.0</v>
      </c>
      <c r="AB171" s="46">
        <v>0.0</v>
      </c>
      <c r="AC171" s="46">
        <v>0.0</v>
      </c>
      <c r="AD171" s="46">
        <v>0.0</v>
      </c>
      <c r="AE171" s="46">
        <v>0.0</v>
      </c>
      <c r="AF171" s="46">
        <v>0.0</v>
      </c>
      <c r="AG171" s="46">
        <v>0.0</v>
      </c>
      <c r="AH171" s="46">
        <v>0.0</v>
      </c>
      <c r="AI171" s="46">
        <v>0.0</v>
      </c>
      <c r="AJ171" s="46">
        <v>0.0</v>
      </c>
      <c r="AK171" s="46">
        <v>0.0</v>
      </c>
      <c r="AL171" s="46">
        <v>0.0</v>
      </c>
      <c r="AM171" s="46">
        <v>0.0</v>
      </c>
      <c r="AN171" s="46">
        <v>0.0</v>
      </c>
      <c r="AO171" s="46">
        <v>0.0</v>
      </c>
      <c r="AP171" s="46">
        <v>0.0</v>
      </c>
      <c r="AQ171" s="46">
        <v>0.0</v>
      </c>
      <c r="AR171" s="46">
        <v>0.0</v>
      </c>
      <c r="AS171" s="46">
        <v>0.0</v>
      </c>
      <c r="AT171" s="46">
        <v>0.0</v>
      </c>
      <c r="AU171" s="46">
        <v>0.0</v>
      </c>
      <c r="AV171" s="46">
        <v>0.0</v>
      </c>
      <c r="AW171" s="46">
        <v>0.0</v>
      </c>
      <c r="AX171" s="46">
        <v>0.0</v>
      </c>
      <c r="AY171" s="46">
        <v>0.0</v>
      </c>
      <c r="AZ171" s="46">
        <f t="shared" si="4"/>
        <v>0</v>
      </c>
      <c r="BA171" s="49">
        <f t="shared" si="5"/>
        <v>995</v>
      </c>
    </row>
    <row r="172">
      <c r="A172" s="52" t="s">
        <v>28</v>
      </c>
      <c r="B172" s="53" t="s">
        <v>290</v>
      </c>
      <c r="C172" s="53" t="s">
        <v>30</v>
      </c>
      <c r="D172" s="54">
        <f t="shared" si="1"/>
        <v>2.66772</v>
      </c>
      <c r="E172" s="51" t="s">
        <v>264</v>
      </c>
      <c r="F172" s="53" t="s">
        <v>289</v>
      </c>
      <c r="G172" s="55">
        <v>1000.0</v>
      </c>
      <c r="H172" s="53" t="s">
        <v>270</v>
      </c>
      <c r="I172" s="46"/>
      <c r="J172" s="56">
        <v>0.0026677199999999997</v>
      </c>
      <c r="K172" s="53" t="s">
        <v>271</v>
      </c>
      <c r="L172" s="57" t="s">
        <v>268</v>
      </c>
      <c r="M172" s="46"/>
      <c r="N172" s="53"/>
      <c r="O172" s="53"/>
      <c r="P172" s="51">
        <v>0.0</v>
      </c>
      <c r="Q172" s="51">
        <v>2019.0</v>
      </c>
      <c r="R172" s="46"/>
      <c r="S172" s="46"/>
      <c r="T172" s="46">
        <f t="shared" si="2"/>
        <v>0</v>
      </c>
      <c r="U172" s="46">
        <v>0.0</v>
      </c>
      <c r="V172" s="46">
        <v>0.0</v>
      </c>
      <c r="W172" s="46">
        <v>0.0</v>
      </c>
      <c r="X172" s="46">
        <v>0.0</v>
      </c>
      <c r="Y172" s="46">
        <v>0.0</v>
      </c>
      <c r="Z172" s="46">
        <v>0.0</v>
      </c>
      <c r="AA172" s="46">
        <v>0.0</v>
      </c>
      <c r="AB172" s="46">
        <v>0.0</v>
      </c>
      <c r="AC172" s="46">
        <v>0.0</v>
      </c>
      <c r="AD172" s="46">
        <v>0.0</v>
      </c>
      <c r="AE172" s="46">
        <v>0.0</v>
      </c>
      <c r="AF172" s="46">
        <v>0.0</v>
      </c>
      <c r="AG172" s="46">
        <v>0.0</v>
      </c>
      <c r="AH172" s="46">
        <v>0.0</v>
      </c>
      <c r="AI172" s="46">
        <v>0.0</v>
      </c>
      <c r="AJ172" s="46">
        <v>0.0</v>
      </c>
      <c r="AK172" s="46">
        <v>0.0</v>
      </c>
      <c r="AL172" s="46">
        <v>0.0</v>
      </c>
      <c r="AM172" s="46">
        <v>0.0</v>
      </c>
      <c r="AN172" s="46">
        <v>0.0</v>
      </c>
      <c r="AO172" s="46">
        <v>0.0</v>
      </c>
      <c r="AP172" s="46">
        <v>0.0</v>
      </c>
      <c r="AQ172" s="46">
        <v>0.0</v>
      </c>
      <c r="AR172" s="46">
        <v>0.0</v>
      </c>
      <c r="AS172" s="46">
        <v>0.0</v>
      </c>
      <c r="AT172" s="46">
        <v>0.0</v>
      </c>
      <c r="AU172" s="46">
        <v>0.0</v>
      </c>
      <c r="AV172" s="46">
        <v>0.0</v>
      </c>
      <c r="AW172" s="46">
        <v>0.0</v>
      </c>
      <c r="AX172" s="46">
        <v>0.0</v>
      </c>
      <c r="AY172" s="46">
        <v>0.0</v>
      </c>
      <c r="AZ172" s="46">
        <f t="shared" si="4"/>
        <v>0</v>
      </c>
      <c r="BA172" s="49">
        <f t="shared" si="5"/>
        <v>1000</v>
      </c>
    </row>
    <row r="173">
      <c r="A173" s="52" t="s">
        <v>28</v>
      </c>
      <c r="B173" s="59" t="s">
        <v>295</v>
      </c>
      <c r="C173" s="59" t="s">
        <v>30</v>
      </c>
      <c r="D173" s="60">
        <f t="shared" si="1"/>
        <v>1.81629</v>
      </c>
      <c r="E173" s="51" t="s">
        <v>264</v>
      </c>
      <c r="F173" s="59" t="s">
        <v>289</v>
      </c>
      <c r="G173" s="61">
        <v>1000.0</v>
      </c>
      <c r="H173" s="59" t="s">
        <v>266</v>
      </c>
      <c r="I173" s="46"/>
      <c r="J173" s="62">
        <v>0.0018162899999999997</v>
      </c>
      <c r="K173" s="59" t="s">
        <v>267</v>
      </c>
      <c r="L173" s="57" t="s">
        <v>268</v>
      </c>
      <c r="M173" s="46"/>
      <c r="N173" s="59"/>
      <c r="O173" s="59"/>
      <c r="P173" s="51">
        <v>0.0</v>
      </c>
      <c r="Q173" s="51">
        <v>2019.0</v>
      </c>
      <c r="R173" s="46"/>
      <c r="S173" s="46"/>
      <c r="T173" s="46">
        <f t="shared" si="2"/>
        <v>0</v>
      </c>
      <c r="U173" s="46">
        <v>0.0</v>
      </c>
      <c r="V173" s="46">
        <v>0.0</v>
      </c>
      <c r="W173" s="46">
        <v>0.0</v>
      </c>
      <c r="X173" s="46">
        <v>0.0</v>
      </c>
      <c r="Y173" s="46">
        <v>0.0</v>
      </c>
      <c r="Z173" s="46">
        <v>0.0</v>
      </c>
      <c r="AA173" s="46">
        <v>0.0</v>
      </c>
      <c r="AB173" s="46">
        <v>0.0</v>
      </c>
      <c r="AC173" s="46">
        <v>0.0</v>
      </c>
      <c r="AD173" s="46">
        <v>0.0</v>
      </c>
      <c r="AE173" s="46">
        <v>0.0</v>
      </c>
      <c r="AF173" s="46">
        <v>0.0</v>
      </c>
      <c r="AG173" s="46">
        <v>0.0</v>
      </c>
      <c r="AH173" s="46">
        <v>0.0</v>
      </c>
      <c r="AI173" s="46">
        <v>0.0</v>
      </c>
      <c r="AJ173" s="46">
        <v>0.0</v>
      </c>
      <c r="AK173" s="46">
        <v>0.0</v>
      </c>
      <c r="AL173" s="46">
        <v>0.0</v>
      </c>
      <c r="AM173" s="46">
        <v>0.0</v>
      </c>
      <c r="AN173" s="46">
        <v>0.0</v>
      </c>
      <c r="AO173" s="46">
        <v>0.0</v>
      </c>
      <c r="AP173" s="46">
        <v>0.0</v>
      </c>
      <c r="AQ173" s="46">
        <v>0.0</v>
      </c>
      <c r="AR173" s="46">
        <v>0.0</v>
      </c>
      <c r="AS173" s="46">
        <v>0.0</v>
      </c>
      <c r="AT173" s="46">
        <v>0.0</v>
      </c>
      <c r="AU173" s="46">
        <v>0.0</v>
      </c>
      <c r="AV173" s="46">
        <v>0.0</v>
      </c>
      <c r="AW173" s="46">
        <v>0.0</v>
      </c>
      <c r="AX173" s="46">
        <v>0.0</v>
      </c>
      <c r="AY173" s="46">
        <v>0.0</v>
      </c>
      <c r="AZ173" s="46">
        <f t="shared" si="4"/>
        <v>0</v>
      </c>
      <c r="BA173" s="49">
        <f t="shared" si="5"/>
        <v>1000</v>
      </c>
    </row>
    <row r="174">
      <c r="A174" s="47"/>
      <c r="B174" s="47" t="s">
        <v>385</v>
      </c>
      <c r="C174" s="47" t="s">
        <v>59</v>
      </c>
      <c r="D174" s="48">
        <f t="shared" si="1"/>
        <v>3.85139304</v>
      </c>
      <c r="E174" s="47" t="s">
        <v>264</v>
      </c>
      <c r="F174" s="47" t="s">
        <v>265</v>
      </c>
      <c r="G174" s="49">
        <v>1578.0</v>
      </c>
      <c r="H174" s="47" t="s">
        <v>266</v>
      </c>
      <c r="I174" s="46"/>
      <c r="J174" s="46">
        <v>0.0024406799999999998</v>
      </c>
      <c r="K174" s="47" t="s">
        <v>274</v>
      </c>
      <c r="L174" s="45" t="s">
        <v>268</v>
      </c>
      <c r="M174" s="46"/>
      <c r="N174" s="46"/>
      <c r="O174" s="46"/>
      <c r="P174" s="47">
        <v>18.0</v>
      </c>
      <c r="Q174" s="46"/>
      <c r="R174" s="46"/>
      <c r="S174" s="46"/>
      <c r="T174" s="46">
        <f t="shared" si="2"/>
        <v>18</v>
      </c>
      <c r="U174" s="46">
        <v>18.0</v>
      </c>
      <c r="V174" s="46">
        <v>18.0</v>
      </c>
      <c r="W174" s="46">
        <v>18.0</v>
      </c>
      <c r="X174" s="46">
        <v>18.0</v>
      </c>
      <c r="Y174" s="46">
        <v>18.0</v>
      </c>
      <c r="Z174" s="46">
        <v>18.0</v>
      </c>
      <c r="AA174" s="46">
        <v>18.0</v>
      </c>
      <c r="AB174" s="46">
        <v>18.0</v>
      </c>
      <c r="AC174" s="46">
        <v>18.0</v>
      </c>
      <c r="AD174" s="46">
        <v>18.0</v>
      </c>
      <c r="AE174" s="46">
        <v>18.0</v>
      </c>
      <c r="AF174" s="46">
        <v>18.0</v>
      </c>
      <c r="AG174" s="46">
        <v>18.0</v>
      </c>
      <c r="AH174" s="46">
        <v>18.0</v>
      </c>
      <c r="AI174" s="46">
        <v>18.0</v>
      </c>
      <c r="AJ174" s="46">
        <v>18.0</v>
      </c>
      <c r="AK174" s="46">
        <v>18.0</v>
      </c>
      <c r="AL174" s="46">
        <v>18.0</v>
      </c>
      <c r="AM174" s="46">
        <v>18.0</v>
      </c>
      <c r="AN174" s="46">
        <v>18.0</v>
      </c>
      <c r="AO174" s="46">
        <v>18.0</v>
      </c>
      <c r="AP174" s="46">
        <v>18.0</v>
      </c>
      <c r="AQ174" s="46">
        <v>18.0</v>
      </c>
      <c r="AR174" s="46">
        <v>18.0</v>
      </c>
      <c r="AS174" s="46">
        <v>18.0</v>
      </c>
      <c r="AT174" s="46">
        <v>18.0</v>
      </c>
      <c r="AU174" s="46">
        <v>18.0</v>
      </c>
      <c r="AV174" s="46">
        <v>18.0</v>
      </c>
      <c r="AW174" s="46">
        <v>18.0</v>
      </c>
      <c r="AX174" s="46">
        <v>18.0</v>
      </c>
      <c r="AY174" s="46">
        <v>18.0</v>
      </c>
      <c r="AZ174" s="46">
        <f t="shared" si="4"/>
        <v>576</v>
      </c>
      <c r="BA174" s="49">
        <f t="shared" si="5"/>
        <v>1002</v>
      </c>
    </row>
    <row r="175">
      <c r="A175" s="47"/>
      <c r="B175" s="47" t="s">
        <v>505</v>
      </c>
      <c r="C175" s="47" t="s">
        <v>506</v>
      </c>
      <c r="D175" s="48">
        <f t="shared" si="1"/>
        <v>3.2282703</v>
      </c>
      <c r="E175" s="47" t="s">
        <v>264</v>
      </c>
      <c r="F175" s="47" t="s">
        <v>265</v>
      </c>
      <c r="G175" s="49">
        <v>1230.0</v>
      </c>
      <c r="H175" s="47" t="s">
        <v>270</v>
      </c>
      <c r="I175" s="46"/>
      <c r="J175" s="46">
        <v>0.00262461</v>
      </c>
      <c r="K175" s="47" t="s">
        <v>316</v>
      </c>
      <c r="L175" s="45" t="s">
        <v>268</v>
      </c>
      <c r="M175" s="46"/>
      <c r="N175" s="46"/>
      <c r="O175" s="46"/>
      <c r="P175" s="47">
        <v>6.0</v>
      </c>
      <c r="Q175" s="46"/>
      <c r="R175" s="46"/>
      <c r="S175" s="46"/>
      <c r="T175" s="46">
        <f t="shared" si="2"/>
        <v>6</v>
      </c>
      <c r="U175" s="46">
        <v>6.0</v>
      </c>
      <c r="V175" s="46">
        <v>6.0</v>
      </c>
      <c r="W175" s="46">
        <v>6.0</v>
      </c>
      <c r="X175" s="46">
        <v>6.0</v>
      </c>
      <c r="Y175" s="46">
        <v>6.0</v>
      </c>
      <c r="Z175" s="46">
        <v>6.0</v>
      </c>
      <c r="AA175" s="46">
        <v>6.0</v>
      </c>
      <c r="AB175" s="46">
        <v>6.0</v>
      </c>
      <c r="AC175" s="46">
        <v>6.0</v>
      </c>
      <c r="AD175" s="46">
        <v>6.0</v>
      </c>
      <c r="AE175" s="46">
        <v>6.0</v>
      </c>
      <c r="AF175" s="46">
        <v>6.0</v>
      </c>
      <c r="AG175" s="46">
        <v>6.0</v>
      </c>
      <c r="AH175" s="46">
        <v>6.0</v>
      </c>
      <c r="AI175" s="46">
        <v>6.0</v>
      </c>
      <c r="AJ175" s="46">
        <v>6.0</v>
      </c>
      <c r="AK175" s="46">
        <v>6.0</v>
      </c>
      <c r="AL175" s="46">
        <v>6.0</v>
      </c>
      <c r="AM175" s="46">
        <v>6.0</v>
      </c>
      <c r="AN175" s="46">
        <v>6.0</v>
      </c>
      <c r="AO175" s="46">
        <v>6.0</v>
      </c>
      <c r="AP175" s="46">
        <v>6.0</v>
      </c>
      <c r="AQ175" s="46">
        <v>6.0</v>
      </c>
      <c r="AR175" s="46">
        <v>6.0</v>
      </c>
      <c r="AS175" s="46">
        <v>6.0</v>
      </c>
      <c r="AT175" s="46">
        <v>6.0</v>
      </c>
      <c r="AU175" s="46">
        <v>6.0</v>
      </c>
      <c r="AV175" s="46">
        <v>6.0</v>
      </c>
      <c r="AW175" s="46">
        <v>6.0</v>
      </c>
      <c r="AX175" s="46">
        <v>6.0</v>
      </c>
      <c r="AY175" s="46">
        <v>6.0</v>
      </c>
      <c r="AZ175" s="46">
        <f t="shared" si="4"/>
        <v>192</v>
      </c>
      <c r="BA175" s="49">
        <f t="shared" si="5"/>
        <v>1038</v>
      </c>
    </row>
    <row r="176">
      <c r="A176" s="47"/>
      <c r="B176" s="47" t="s">
        <v>369</v>
      </c>
      <c r="C176" s="47" t="s">
        <v>59</v>
      </c>
      <c r="D176" s="48">
        <f t="shared" si="1"/>
        <v>3.49749444</v>
      </c>
      <c r="E176" s="47" t="s">
        <v>264</v>
      </c>
      <c r="F176" s="47" t="s">
        <v>265</v>
      </c>
      <c r="G176" s="49">
        <v>1433.0</v>
      </c>
      <c r="H176" s="47" t="s">
        <v>266</v>
      </c>
      <c r="I176" s="46"/>
      <c r="J176" s="46">
        <v>0.0024406799999999998</v>
      </c>
      <c r="K176" s="47" t="s">
        <v>274</v>
      </c>
      <c r="L176" s="45" t="s">
        <v>268</v>
      </c>
      <c r="M176" s="46"/>
      <c r="N176" s="46"/>
      <c r="O176" s="46"/>
      <c r="P176" s="47">
        <v>12.0</v>
      </c>
      <c r="Q176" s="46"/>
      <c r="R176" s="46"/>
      <c r="S176" s="46"/>
      <c r="T176" s="46">
        <f t="shared" si="2"/>
        <v>12</v>
      </c>
      <c r="U176" s="46">
        <v>12.0</v>
      </c>
      <c r="V176" s="46">
        <v>12.0</v>
      </c>
      <c r="W176" s="46">
        <v>12.0</v>
      </c>
      <c r="X176" s="46">
        <v>12.0</v>
      </c>
      <c r="Y176" s="46">
        <v>12.0</v>
      </c>
      <c r="Z176" s="46">
        <v>12.0</v>
      </c>
      <c r="AA176" s="46">
        <v>12.0</v>
      </c>
      <c r="AB176" s="46">
        <v>12.0</v>
      </c>
      <c r="AC176" s="46">
        <v>12.0</v>
      </c>
      <c r="AD176" s="46">
        <v>12.0</v>
      </c>
      <c r="AE176" s="46">
        <v>12.0</v>
      </c>
      <c r="AF176" s="46">
        <v>12.0</v>
      </c>
      <c r="AG176" s="46">
        <v>12.0</v>
      </c>
      <c r="AH176" s="46">
        <v>12.0</v>
      </c>
      <c r="AI176" s="46">
        <v>12.0</v>
      </c>
      <c r="AJ176" s="46">
        <v>12.0</v>
      </c>
      <c r="AK176" s="46">
        <v>12.0</v>
      </c>
      <c r="AL176" s="46">
        <v>12.0</v>
      </c>
      <c r="AM176" s="46">
        <v>12.0</v>
      </c>
      <c r="AN176" s="46">
        <v>12.0</v>
      </c>
      <c r="AO176" s="46">
        <v>12.0</v>
      </c>
      <c r="AP176" s="46">
        <v>12.0</v>
      </c>
      <c r="AQ176" s="46">
        <v>12.0</v>
      </c>
      <c r="AR176" s="46">
        <v>12.0</v>
      </c>
      <c r="AS176" s="46">
        <v>12.0</v>
      </c>
      <c r="AT176" s="46">
        <v>12.0</v>
      </c>
      <c r="AU176" s="46">
        <v>12.0</v>
      </c>
      <c r="AV176" s="46">
        <v>12.0</v>
      </c>
      <c r="AW176" s="46">
        <v>12.0</v>
      </c>
      <c r="AX176" s="46">
        <v>12.0</v>
      </c>
      <c r="AY176" s="46">
        <v>12.0</v>
      </c>
      <c r="AZ176" s="46">
        <f t="shared" si="4"/>
        <v>384</v>
      </c>
      <c r="BA176" s="49">
        <f t="shared" si="5"/>
        <v>1049</v>
      </c>
    </row>
    <row r="177">
      <c r="A177" s="73" t="s">
        <v>28</v>
      </c>
      <c r="B177" s="53" t="s">
        <v>535</v>
      </c>
      <c r="C177" s="53" t="s">
        <v>244</v>
      </c>
      <c r="D177" s="54">
        <f t="shared" si="1"/>
        <v>2.80377372</v>
      </c>
      <c r="E177" s="51" t="s">
        <v>264</v>
      </c>
      <c r="F177" s="53" t="s">
        <v>289</v>
      </c>
      <c r="G177" s="55">
        <v>1051.0</v>
      </c>
      <c r="H177" s="53" t="s">
        <v>266</v>
      </c>
      <c r="I177" s="46"/>
      <c r="J177" s="56">
        <v>0.0026677199999999997</v>
      </c>
      <c r="K177" s="53" t="s">
        <v>271</v>
      </c>
      <c r="L177" s="57" t="s">
        <v>268</v>
      </c>
      <c r="M177" s="46"/>
      <c r="N177" s="53"/>
      <c r="O177" s="53"/>
      <c r="P177" s="51">
        <v>0.0</v>
      </c>
      <c r="Q177" s="51">
        <v>2019.0</v>
      </c>
      <c r="R177" s="46"/>
      <c r="S177" s="46"/>
      <c r="T177" s="46">
        <f t="shared" si="2"/>
        <v>0</v>
      </c>
      <c r="U177" s="46">
        <v>0.0</v>
      </c>
      <c r="V177" s="46">
        <v>0.0</v>
      </c>
      <c r="W177" s="46">
        <v>0.0</v>
      </c>
      <c r="X177" s="46">
        <v>0.0</v>
      </c>
      <c r="Y177" s="46">
        <v>0.0</v>
      </c>
      <c r="Z177" s="46">
        <v>0.0</v>
      </c>
      <c r="AA177" s="46">
        <v>0.0</v>
      </c>
      <c r="AB177" s="46">
        <v>0.0</v>
      </c>
      <c r="AC177" s="46">
        <v>0.0</v>
      </c>
      <c r="AD177" s="46">
        <v>0.0</v>
      </c>
      <c r="AE177" s="46">
        <v>0.0</v>
      </c>
      <c r="AF177" s="46">
        <v>0.0</v>
      </c>
      <c r="AG177" s="46">
        <v>0.0</v>
      </c>
      <c r="AH177" s="46">
        <v>0.0</v>
      </c>
      <c r="AI177" s="46">
        <v>0.0</v>
      </c>
      <c r="AJ177" s="46">
        <v>0.0</v>
      </c>
      <c r="AK177" s="46">
        <v>0.0</v>
      </c>
      <c r="AL177" s="46">
        <v>0.0</v>
      </c>
      <c r="AM177" s="46">
        <v>0.0</v>
      </c>
      <c r="AN177" s="46">
        <v>0.0</v>
      </c>
      <c r="AO177" s="46">
        <v>0.0</v>
      </c>
      <c r="AP177" s="46">
        <v>0.0</v>
      </c>
      <c r="AQ177" s="46">
        <v>0.0</v>
      </c>
      <c r="AR177" s="46">
        <v>0.0</v>
      </c>
      <c r="AS177" s="46">
        <v>0.0</v>
      </c>
      <c r="AT177" s="46">
        <v>0.0</v>
      </c>
      <c r="AU177" s="46">
        <v>0.0</v>
      </c>
      <c r="AV177" s="46">
        <v>0.0</v>
      </c>
      <c r="AW177" s="46">
        <v>0.0</v>
      </c>
      <c r="AX177" s="46">
        <v>0.0</v>
      </c>
      <c r="AY177" s="46">
        <v>0.0</v>
      </c>
      <c r="AZ177" s="46">
        <f t="shared" si="4"/>
        <v>0</v>
      </c>
      <c r="BA177" s="49">
        <f t="shared" si="5"/>
        <v>1051</v>
      </c>
    </row>
    <row r="178">
      <c r="A178" s="47"/>
      <c r="B178" s="47" t="s">
        <v>384</v>
      </c>
      <c r="C178" s="47" t="s">
        <v>59</v>
      </c>
      <c r="D178" s="48">
        <f t="shared" si="1"/>
        <v>4.0149186</v>
      </c>
      <c r="E178" s="47" t="s">
        <v>264</v>
      </c>
      <c r="F178" s="47" t="s">
        <v>265</v>
      </c>
      <c r="G178" s="49">
        <v>1645.0</v>
      </c>
      <c r="H178" s="47" t="s">
        <v>266</v>
      </c>
      <c r="I178" s="46"/>
      <c r="J178" s="46">
        <v>0.0024406799999999998</v>
      </c>
      <c r="K178" s="47" t="s">
        <v>274</v>
      </c>
      <c r="L178" s="45" t="s">
        <v>268</v>
      </c>
      <c r="M178" s="46"/>
      <c r="N178" s="46"/>
      <c r="O178" s="46"/>
      <c r="P178" s="47">
        <v>18.0</v>
      </c>
      <c r="Q178" s="46"/>
      <c r="R178" s="46"/>
      <c r="S178" s="46"/>
      <c r="T178" s="46">
        <f t="shared" si="2"/>
        <v>18</v>
      </c>
      <c r="U178" s="46">
        <v>18.0</v>
      </c>
      <c r="V178" s="46">
        <v>18.0</v>
      </c>
      <c r="W178" s="46">
        <v>18.0</v>
      </c>
      <c r="X178" s="46">
        <v>18.0</v>
      </c>
      <c r="Y178" s="46">
        <v>18.0</v>
      </c>
      <c r="Z178" s="46">
        <v>18.0</v>
      </c>
      <c r="AA178" s="46">
        <v>18.0</v>
      </c>
      <c r="AB178" s="46">
        <v>18.0</v>
      </c>
      <c r="AC178" s="46">
        <v>18.0</v>
      </c>
      <c r="AD178" s="46">
        <v>18.0</v>
      </c>
      <c r="AE178" s="46">
        <v>18.0</v>
      </c>
      <c r="AF178" s="46">
        <v>18.0</v>
      </c>
      <c r="AG178" s="46">
        <v>18.0</v>
      </c>
      <c r="AH178" s="46">
        <v>18.0</v>
      </c>
      <c r="AI178" s="46">
        <v>18.0</v>
      </c>
      <c r="AJ178" s="46">
        <v>18.0</v>
      </c>
      <c r="AK178" s="46">
        <v>18.0</v>
      </c>
      <c r="AL178" s="46">
        <v>18.0</v>
      </c>
      <c r="AM178" s="46">
        <v>18.0</v>
      </c>
      <c r="AN178" s="46">
        <v>18.0</v>
      </c>
      <c r="AO178" s="46">
        <v>18.0</v>
      </c>
      <c r="AP178" s="46">
        <v>18.0</v>
      </c>
      <c r="AQ178" s="46">
        <v>18.0</v>
      </c>
      <c r="AR178" s="46">
        <v>18.0</v>
      </c>
      <c r="AS178" s="46">
        <v>18.0</v>
      </c>
      <c r="AT178" s="46">
        <v>18.0</v>
      </c>
      <c r="AU178" s="46">
        <v>18.0</v>
      </c>
      <c r="AV178" s="46">
        <v>18.0</v>
      </c>
      <c r="AW178" s="46">
        <v>18.0</v>
      </c>
      <c r="AX178" s="46">
        <v>18.0</v>
      </c>
      <c r="AY178" s="46">
        <v>18.0</v>
      </c>
      <c r="AZ178" s="46">
        <f t="shared" si="4"/>
        <v>576</v>
      </c>
      <c r="BA178" s="49">
        <f t="shared" si="5"/>
        <v>1069</v>
      </c>
    </row>
    <row r="179">
      <c r="A179" s="47"/>
      <c r="B179" s="47" t="s">
        <v>378</v>
      </c>
      <c r="C179" s="47" t="s">
        <v>59</v>
      </c>
      <c r="D179" s="48">
        <f t="shared" si="1"/>
        <v>3.783542136</v>
      </c>
      <c r="E179" s="47" t="s">
        <v>264</v>
      </c>
      <c r="F179" s="47" t="s">
        <v>265</v>
      </c>
      <c r="G179" s="49">
        <v>1550.2</v>
      </c>
      <c r="H179" s="47" t="s">
        <v>266</v>
      </c>
      <c r="I179" s="46"/>
      <c r="J179" s="46">
        <v>0.0024406799999999998</v>
      </c>
      <c r="K179" s="47" t="s">
        <v>274</v>
      </c>
      <c r="L179" s="45" t="s">
        <v>268</v>
      </c>
      <c r="M179" s="46"/>
      <c r="N179" s="46"/>
      <c r="O179" s="46"/>
      <c r="P179" s="47">
        <v>15.0</v>
      </c>
      <c r="Q179" s="46"/>
      <c r="R179" s="46"/>
      <c r="S179" s="46"/>
      <c r="T179" s="46">
        <f t="shared" si="2"/>
        <v>15</v>
      </c>
      <c r="U179" s="46">
        <v>15.0</v>
      </c>
      <c r="V179" s="46">
        <v>15.0</v>
      </c>
      <c r="W179" s="46">
        <v>15.0</v>
      </c>
      <c r="X179" s="46">
        <v>15.0</v>
      </c>
      <c r="Y179" s="46">
        <v>15.0</v>
      </c>
      <c r="Z179" s="46">
        <v>15.0</v>
      </c>
      <c r="AA179" s="46">
        <v>15.0</v>
      </c>
      <c r="AB179" s="46">
        <v>15.0</v>
      </c>
      <c r="AC179" s="46">
        <v>15.0</v>
      </c>
      <c r="AD179" s="46">
        <v>15.0</v>
      </c>
      <c r="AE179" s="46">
        <v>15.0</v>
      </c>
      <c r="AF179" s="46">
        <v>15.0</v>
      </c>
      <c r="AG179" s="46">
        <v>15.0</v>
      </c>
      <c r="AH179" s="46">
        <v>15.0</v>
      </c>
      <c r="AI179" s="46">
        <v>15.0</v>
      </c>
      <c r="AJ179" s="46">
        <v>15.0</v>
      </c>
      <c r="AK179" s="46">
        <v>15.0</v>
      </c>
      <c r="AL179" s="46">
        <v>15.0</v>
      </c>
      <c r="AM179" s="46">
        <v>15.0</v>
      </c>
      <c r="AN179" s="46">
        <v>15.0</v>
      </c>
      <c r="AO179" s="46">
        <v>15.0</v>
      </c>
      <c r="AP179" s="46">
        <v>15.0</v>
      </c>
      <c r="AQ179" s="46">
        <v>15.0</v>
      </c>
      <c r="AR179" s="46">
        <v>15.0</v>
      </c>
      <c r="AS179" s="46">
        <v>15.0</v>
      </c>
      <c r="AT179" s="46">
        <v>15.0</v>
      </c>
      <c r="AU179" s="46">
        <v>15.0</v>
      </c>
      <c r="AV179" s="46">
        <v>15.0</v>
      </c>
      <c r="AW179" s="46">
        <v>15.0</v>
      </c>
      <c r="AX179" s="46">
        <v>15.0</v>
      </c>
      <c r="AY179" s="46">
        <v>15.0</v>
      </c>
      <c r="AZ179" s="46">
        <f t="shared" si="4"/>
        <v>480</v>
      </c>
      <c r="BA179" s="49">
        <f t="shared" si="5"/>
        <v>1070.2</v>
      </c>
    </row>
    <row r="180">
      <c r="A180" s="47"/>
      <c r="B180" s="47" t="s">
        <v>368</v>
      </c>
      <c r="C180" s="47" t="s">
        <v>59</v>
      </c>
      <c r="D180" s="48">
        <f t="shared" si="1"/>
        <v>3.685914936</v>
      </c>
      <c r="E180" s="47" t="s">
        <v>264</v>
      </c>
      <c r="F180" s="47" t="s">
        <v>265</v>
      </c>
      <c r="G180" s="49">
        <v>1510.2</v>
      </c>
      <c r="H180" s="47" t="s">
        <v>266</v>
      </c>
      <c r="I180" s="46"/>
      <c r="J180" s="46">
        <v>0.0024406799999999998</v>
      </c>
      <c r="K180" s="47" t="s">
        <v>274</v>
      </c>
      <c r="L180" s="45" t="s">
        <v>268</v>
      </c>
      <c r="M180" s="46"/>
      <c r="N180" s="46"/>
      <c r="O180" s="46"/>
      <c r="P180" s="47">
        <v>12.0</v>
      </c>
      <c r="Q180" s="46"/>
      <c r="R180" s="46"/>
      <c r="S180" s="46"/>
      <c r="T180" s="46">
        <f t="shared" si="2"/>
        <v>12</v>
      </c>
      <c r="U180" s="46">
        <v>12.0</v>
      </c>
      <c r="V180" s="46">
        <v>12.0</v>
      </c>
      <c r="W180" s="46">
        <v>12.0</v>
      </c>
      <c r="X180" s="46">
        <v>12.0</v>
      </c>
      <c r="Y180" s="46">
        <v>12.0</v>
      </c>
      <c r="Z180" s="46">
        <v>12.0</v>
      </c>
      <c r="AA180" s="46">
        <v>12.0</v>
      </c>
      <c r="AB180" s="46">
        <v>12.0</v>
      </c>
      <c r="AC180" s="46">
        <v>12.0</v>
      </c>
      <c r="AD180" s="46">
        <v>12.0</v>
      </c>
      <c r="AE180" s="46">
        <v>12.0</v>
      </c>
      <c r="AF180" s="46">
        <v>12.0</v>
      </c>
      <c r="AG180" s="46">
        <v>12.0</v>
      </c>
      <c r="AH180" s="46">
        <v>12.0</v>
      </c>
      <c r="AI180" s="46">
        <v>12.0</v>
      </c>
      <c r="AJ180" s="46">
        <v>12.0</v>
      </c>
      <c r="AK180" s="46">
        <v>12.0</v>
      </c>
      <c r="AL180" s="46">
        <v>12.0</v>
      </c>
      <c r="AM180" s="46">
        <v>12.0</v>
      </c>
      <c r="AN180" s="46">
        <v>12.0</v>
      </c>
      <c r="AO180" s="46">
        <v>12.0</v>
      </c>
      <c r="AP180" s="46">
        <v>12.0</v>
      </c>
      <c r="AQ180" s="46">
        <v>12.0</v>
      </c>
      <c r="AR180" s="46">
        <v>12.0</v>
      </c>
      <c r="AS180" s="46">
        <v>12.0</v>
      </c>
      <c r="AT180" s="46">
        <v>12.0</v>
      </c>
      <c r="AU180" s="46">
        <v>12.0</v>
      </c>
      <c r="AV180" s="46">
        <v>12.0</v>
      </c>
      <c r="AW180" s="46">
        <v>12.0</v>
      </c>
      <c r="AX180" s="46">
        <v>12.0</v>
      </c>
      <c r="AY180" s="46">
        <v>12.0</v>
      </c>
      <c r="AZ180" s="46">
        <f t="shared" si="4"/>
        <v>384</v>
      </c>
      <c r="BA180" s="49">
        <f t="shared" si="5"/>
        <v>1126.2</v>
      </c>
    </row>
    <row r="181">
      <c r="A181" s="52" t="s">
        <v>28</v>
      </c>
      <c r="B181" s="53" t="s">
        <v>292</v>
      </c>
      <c r="C181" s="53" t="s">
        <v>30</v>
      </c>
      <c r="D181" s="54">
        <f t="shared" si="1"/>
        <v>2.1068964</v>
      </c>
      <c r="E181" s="51" t="s">
        <v>264</v>
      </c>
      <c r="F181" s="53" t="s">
        <v>289</v>
      </c>
      <c r="G181" s="55">
        <v>1160.0</v>
      </c>
      <c r="H181" s="53" t="s">
        <v>266</v>
      </c>
      <c r="I181" s="46"/>
      <c r="J181" s="56">
        <v>0.0018162899999999997</v>
      </c>
      <c r="K181" s="53" t="s">
        <v>267</v>
      </c>
      <c r="L181" s="57" t="s">
        <v>268</v>
      </c>
      <c r="M181" s="46"/>
      <c r="N181" s="53"/>
      <c r="O181" s="53"/>
      <c r="P181" s="51">
        <v>0.0</v>
      </c>
      <c r="Q181" s="51">
        <v>2019.0</v>
      </c>
      <c r="R181" s="46"/>
      <c r="S181" s="46"/>
      <c r="T181" s="46">
        <f t="shared" si="2"/>
        <v>0</v>
      </c>
      <c r="U181" s="46">
        <v>0.0</v>
      </c>
      <c r="V181" s="46">
        <v>0.0</v>
      </c>
      <c r="W181" s="46">
        <v>0.0</v>
      </c>
      <c r="X181" s="46">
        <v>0.0</v>
      </c>
      <c r="Y181" s="46">
        <v>0.0</v>
      </c>
      <c r="Z181" s="46">
        <v>0.0</v>
      </c>
      <c r="AA181" s="46">
        <v>0.0</v>
      </c>
      <c r="AB181" s="46">
        <v>0.0</v>
      </c>
      <c r="AC181" s="46">
        <v>0.0</v>
      </c>
      <c r="AD181" s="46">
        <v>0.0</v>
      </c>
      <c r="AE181" s="46">
        <v>0.0</v>
      </c>
      <c r="AF181" s="46">
        <v>0.0</v>
      </c>
      <c r="AG181" s="46">
        <v>0.0</v>
      </c>
      <c r="AH181" s="46">
        <v>0.0</v>
      </c>
      <c r="AI181" s="46">
        <v>0.0</v>
      </c>
      <c r="AJ181" s="46">
        <v>0.0</v>
      </c>
      <c r="AK181" s="46">
        <v>0.0</v>
      </c>
      <c r="AL181" s="46">
        <v>0.0</v>
      </c>
      <c r="AM181" s="46">
        <v>0.0</v>
      </c>
      <c r="AN181" s="46">
        <v>0.0</v>
      </c>
      <c r="AO181" s="46">
        <v>0.0</v>
      </c>
      <c r="AP181" s="46">
        <v>0.0</v>
      </c>
      <c r="AQ181" s="46">
        <v>0.0</v>
      </c>
      <c r="AR181" s="46">
        <v>0.0</v>
      </c>
      <c r="AS181" s="46">
        <v>0.0</v>
      </c>
      <c r="AT181" s="46">
        <v>0.0</v>
      </c>
      <c r="AU181" s="46">
        <v>0.0</v>
      </c>
      <c r="AV181" s="46">
        <v>0.0</v>
      </c>
      <c r="AW181" s="46">
        <v>0.0</v>
      </c>
      <c r="AX181" s="46">
        <v>0.0</v>
      </c>
      <c r="AY181" s="46">
        <v>0.0</v>
      </c>
      <c r="AZ181" s="46">
        <f t="shared" si="4"/>
        <v>0</v>
      </c>
      <c r="BA181" s="49">
        <f t="shared" si="5"/>
        <v>1160</v>
      </c>
    </row>
    <row r="182">
      <c r="A182" s="73" t="s">
        <v>28</v>
      </c>
      <c r="B182" s="53" t="s">
        <v>412</v>
      </c>
      <c r="C182" s="53" t="s">
        <v>59</v>
      </c>
      <c r="D182" s="54">
        <f t="shared" si="1"/>
        <v>2.875609176</v>
      </c>
      <c r="E182" s="51" t="s">
        <v>264</v>
      </c>
      <c r="F182" s="53" t="s">
        <v>289</v>
      </c>
      <c r="G182" s="55">
        <v>1178.2</v>
      </c>
      <c r="H182" s="53" t="s">
        <v>266</v>
      </c>
      <c r="I182" s="53"/>
      <c r="J182" s="56">
        <v>0.0024406799999999998</v>
      </c>
      <c r="K182" s="53" t="s">
        <v>274</v>
      </c>
      <c r="L182" s="57" t="s">
        <v>268</v>
      </c>
      <c r="M182" s="53"/>
      <c r="N182" s="53"/>
      <c r="O182" s="46"/>
      <c r="P182" s="51">
        <v>0.0</v>
      </c>
      <c r="Q182" s="51">
        <v>2019.0</v>
      </c>
      <c r="R182" s="46"/>
      <c r="S182" s="46"/>
      <c r="T182" s="46">
        <f t="shared" si="2"/>
        <v>0</v>
      </c>
      <c r="U182" s="46">
        <v>0.0</v>
      </c>
      <c r="V182" s="46">
        <v>0.0</v>
      </c>
      <c r="W182" s="46">
        <v>0.0</v>
      </c>
      <c r="X182" s="46">
        <v>0.0</v>
      </c>
      <c r="Y182" s="46">
        <v>0.0</v>
      </c>
      <c r="Z182" s="46">
        <v>0.0</v>
      </c>
      <c r="AA182" s="46">
        <v>0.0</v>
      </c>
      <c r="AB182" s="46">
        <v>0.0</v>
      </c>
      <c r="AC182" s="46">
        <v>0.0</v>
      </c>
      <c r="AD182" s="46">
        <v>0.0</v>
      </c>
      <c r="AE182" s="46">
        <v>0.0</v>
      </c>
      <c r="AF182" s="46">
        <v>0.0</v>
      </c>
      <c r="AG182" s="46">
        <v>0.0</v>
      </c>
      <c r="AH182" s="46">
        <v>0.0</v>
      </c>
      <c r="AI182" s="46">
        <v>0.0</v>
      </c>
      <c r="AJ182" s="46">
        <v>0.0</v>
      </c>
      <c r="AK182" s="46">
        <v>0.0</v>
      </c>
      <c r="AL182" s="46">
        <v>0.0</v>
      </c>
      <c r="AM182" s="46">
        <v>0.0</v>
      </c>
      <c r="AN182" s="46">
        <v>0.0</v>
      </c>
      <c r="AO182" s="46">
        <v>0.0</v>
      </c>
      <c r="AP182" s="46">
        <v>0.0</v>
      </c>
      <c r="AQ182" s="46">
        <v>0.0</v>
      </c>
      <c r="AR182" s="46">
        <v>0.0</v>
      </c>
      <c r="AS182" s="46">
        <v>0.0</v>
      </c>
      <c r="AT182" s="46">
        <v>0.0</v>
      </c>
      <c r="AU182" s="46">
        <v>0.0</v>
      </c>
      <c r="AV182" s="46">
        <v>0.0</v>
      </c>
      <c r="AW182" s="46">
        <v>0.0</v>
      </c>
      <c r="AX182" s="46">
        <v>0.0</v>
      </c>
      <c r="AY182" s="46">
        <v>0.0</v>
      </c>
      <c r="AZ182" s="46">
        <f t="shared" si="4"/>
        <v>0</v>
      </c>
      <c r="BA182" s="49">
        <f t="shared" si="5"/>
        <v>1178.2</v>
      </c>
    </row>
    <row r="183">
      <c r="A183" s="73" t="s">
        <v>28</v>
      </c>
      <c r="B183" s="53" t="s">
        <v>419</v>
      </c>
      <c r="C183" s="53" t="s">
        <v>59</v>
      </c>
      <c r="D183" s="54">
        <f t="shared" si="1"/>
        <v>2.1613851</v>
      </c>
      <c r="E183" s="51" t="s">
        <v>264</v>
      </c>
      <c r="F183" s="53" t="s">
        <v>289</v>
      </c>
      <c r="G183" s="55">
        <v>1190.0</v>
      </c>
      <c r="H183" s="53" t="s">
        <v>266</v>
      </c>
      <c r="I183" s="46"/>
      <c r="J183" s="56">
        <v>0.0018162899999999997</v>
      </c>
      <c r="K183" s="53" t="s">
        <v>267</v>
      </c>
      <c r="L183" s="57" t="s">
        <v>268</v>
      </c>
      <c r="M183" s="46"/>
      <c r="N183" s="53"/>
      <c r="O183" s="53"/>
      <c r="P183" s="51">
        <v>0.0</v>
      </c>
      <c r="Q183" s="51">
        <v>2019.0</v>
      </c>
      <c r="R183" s="46"/>
      <c r="S183" s="46"/>
      <c r="T183" s="46">
        <f t="shared" si="2"/>
        <v>0</v>
      </c>
      <c r="U183" s="46">
        <v>0.0</v>
      </c>
      <c r="V183" s="46">
        <v>0.0</v>
      </c>
      <c r="W183" s="46">
        <v>0.0</v>
      </c>
      <c r="X183" s="46">
        <v>0.0</v>
      </c>
      <c r="Y183" s="46">
        <v>0.0</v>
      </c>
      <c r="Z183" s="46">
        <v>0.0</v>
      </c>
      <c r="AA183" s="46">
        <v>0.0</v>
      </c>
      <c r="AB183" s="46">
        <v>0.0</v>
      </c>
      <c r="AC183" s="46">
        <v>0.0</v>
      </c>
      <c r="AD183" s="46">
        <v>0.0</v>
      </c>
      <c r="AE183" s="46">
        <v>0.0</v>
      </c>
      <c r="AF183" s="46">
        <v>0.0</v>
      </c>
      <c r="AG183" s="46">
        <v>0.0</v>
      </c>
      <c r="AH183" s="46">
        <v>0.0</v>
      </c>
      <c r="AI183" s="46">
        <v>0.0</v>
      </c>
      <c r="AJ183" s="46">
        <v>0.0</v>
      </c>
      <c r="AK183" s="46">
        <v>0.0</v>
      </c>
      <c r="AL183" s="46">
        <v>0.0</v>
      </c>
      <c r="AM183" s="46">
        <v>0.0</v>
      </c>
      <c r="AN183" s="46">
        <v>0.0</v>
      </c>
      <c r="AO183" s="46">
        <v>0.0</v>
      </c>
      <c r="AP183" s="46">
        <v>0.0</v>
      </c>
      <c r="AQ183" s="46">
        <v>0.0</v>
      </c>
      <c r="AR183" s="46">
        <v>0.0</v>
      </c>
      <c r="AS183" s="46">
        <v>0.0</v>
      </c>
      <c r="AT183" s="46">
        <v>0.0</v>
      </c>
      <c r="AU183" s="46">
        <v>0.0</v>
      </c>
      <c r="AV183" s="46">
        <v>0.0</v>
      </c>
      <c r="AW183" s="46">
        <v>0.0</v>
      </c>
      <c r="AX183" s="46">
        <v>0.0</v>
      </c>
      <c r="AY183" s="46">
        <v>0.0</v>
      </c>
      <c r="AZ183" s="46">
        <f t="shared" si="4"/>
        <v>0</v>
      </c>
      <c r="BA183" s="49">
        <f t="shared" si="5"/>
        <v>1190</v>
      </c>
    </row>
    <row r="184">
      <c r="A184" s="52" t="s">
        <v>28</v>
      </c>
      <c r="B184" s="53" t="s">
        <v>301</v>
      </c>
      <c r="C184" s="53" t="s">
        <v>302</v>
      </c>
      <c r="D184" s="54">
        <f t="shared" si="1"/>
        <v>2.179548</v>
      </c>
      <c r="E184" s="51" t="s">
        <v>264</v>
      </c>
      <c r="F184" s="53" t="s">
        <v>289</v>
      </c>
      <c r="G184" s="55">
        <v>1200.0</v>
      </c>
      <c r="H184" s="53" t="s">
        <v>270</v>
      </c>
      <c r="I184" s="46"/>
      <c r="J184" s="56">
        <v>0.0018162899999999997</v>
      </c>
      <c r="K184" s="53" t="s">
        <v>267</v>
      </c>
      <c r="L184" s="57" t="s">
        <v>268</v>
      </c>
      <c r="M184" s="46"/>
      <c r="N184" s="53"/>
      <c r="O184" s="53"/>
      <c r="P184" s="51">
        <v>0.0</v>
      </c>
      <c r="Q184" s="51">
        <v>2019.0</v>
      </c>
      <c r="R184" s="46"/>
      <c r="S184" s="46"/>
      <c r="T184" s="46">
        <f t="shared" si="2"/>
        <v>0</v>
      </c>
      <c r="U184" s="46">
        <v>0.0</v>
      </c>
      <c r="V184" s="46">
        <v>0.0</v>
      </c>
      <c r="W184" s="46">
        <v>0.0</v>
      </c>
      <c r="X184" s="46">
        <v>0.0</v>
      </c>
      <c r="Y184" s="46">
        <v>0.0</v>
      </c>
      <c r="Z184" s="46">
        <v>0.0</v>
      </c>
      <c r="AA184" s="46">
        <v>0.0</v>
      </c>
      <c r="AB184" s="46">
        <v>0.0</v>
      </c>
      <c r="AC184" s="46">
        <v>0.0</v>
      </c>
      <c r="AD184" s="46">
        <v>0.0</v>
      </c>
      <c r="AE184" s="46">
        <v>0.0</v>
      </c>
      <c r="AF184" s="46">
        <v>0.0</v>
      </c>
      <c r="AG184" s="46">
        <v>0.0</v>
      </c>
      <c r="AH184" s="46">
        <v>0.0</v>
      </c>
      <c r="AI184" s="46">
        <v>0.0</v>
      </c>
      <c r="AJ184" s="46">
        <v>0.0</v>
      </c>
      <c r="AK184" s="46">
        <v>0.0</v>
      </c>
      <c r="AL184" s="46">
        <v>0.0</v>
      </c>
      <c r="AM184" s="46">
        <v>0.0</v>
      </c>
      <c r="AN184" s="46">
        <v>0.0</v>
      </c>
      <c r="AO184" s="46">
        <v>0.0</v>
      </c>
      <c r="AP184" s="46">
        <v>0.0</v>
      </c>
      <c r="AQ184" s="46">
        <v>0.0</v>
      </c>
      <c r="AR184" s="46">
        <v>0.0</v>
      </c>
      <c r="AS184" s="46">
        <v>0.0</v>
      </c>
      <c r="AT184" s="46">
        <v>0.0</v>
      </c>
      <c r="AU184" s="46">
        <v>0.0</v>
      </c>
      <c r="AV184" s="46">
        <v>0.0</v>
      </c>
      <c r="AW184" s="46">
        <v>0.0</v>
      </c>
      <c r="AX184" s="46">
        <v>0.0</v>
      </c>
      <c r="AY184" s="46">
        <v>0.0</v>
      </c>
      <c r="AZ184" s="46">
        <f t="shared" si="4"/>
        <v>0</v>
      </c>
      <c r="BA184" s="49">
        <f t="shared" si="5"/>
        <v>1200</v>
      </c>
    </row>
    <row r="185">
      <c r="A185" s="47"/>
      <c r="B185" s="47" t="s">
        <v>303</v>
      </c>
      <c r="C185" s="47" t="s">
        <v>304</v>
      </c>
      <c r="D185" s="48">
        <f t="shared" si="1"/>
        <v>2.5191824</v>
      </c>
      <c r="E185" s="47" t="s">
        <v>264</v>
      </c>
      <c r="F185" s="47" t="s">
        <v>265</v>
      </c>
      <c r="G185" s="49">
        <v>2096.0</v>
      </c>
      <c r="H185" s="47" t="s">
        <v>266</v>
      </c>
      <c r="I185" s="46"/>
      <c r="J185" s="46">
        <v>0.0012019</v>
      </c>
      <c r="K185" s="47" t="s">
        <v>305</v>
      </c>
      <c r="L185" s="45" t="s">
        <v>268</v>
      </c>
      <c r="M185" s="46"/>
      <c r="N185" s="46"/>
      <c r="O185" s="46"/>
      <c r="P185" s="47">
        <v>28.0</v>
      </c>
      <c r="Q185" s="46"/>
      <c r="R185" s="46"/>
      <c r="S185" s="46"/>
      <c r="T185" s="46">
        <f t="shared" si="2"/>
        <v>28</v>
      </c>
      <c r="U185" s="46">
        <v>28.0</v>
      </c>
      <c r="V185" s="46">
        <v>28.0</v>
      </c>
      <c r="W185" s="46">
        <v>28.0</v>
      </c>
      <c r="X185" s="46">
        <v>28.0</v>
      </c>
      <c r="Y185" s="46">
        <v>28.0</v>
      </c>
      <c r="Z185" s="46">
        <v>28.0</v>
      </c>
      <c r="AA185" s="46">
        <v>28.0</v>
      </c>
      <c r="AB185" s="46">
        <v>28.0</v>
      </c>
      <c r="AC185" s="46">
        <v>28.0</v>
      </c>
      <c r="AD185" s="46">
        <v>28.0</v>
      </c>
      <c r="AE185" s="46">
        <v>28.0</v>
      </c>
      <c r="AF185" s="46">
        <v>28.0</v>
      </c>
      <c r="AG185" s="46">
        <v>28.0</v>
      </c>
      <c r="AH185" s="46">
        <v>28.0</v>
      </c>
      <c r="AI185" s="46">
        <v>28.0</v>
      </c>
      <c r="AJ185" s="46">
        <v>28.0</v>
      </c>
      <c r="AK185" s="46">
        <v>28.0</v>
      </c>
      <c r="AL185" s="46">
        <v>28.0</v>
      </c>
      <c r="AM185" s="46">
        <v>28.0</v>
      </c>
      <c r="AN185" s="46">
        <v>28.0</v>
      </c>
      <c r="AO185" s="46">
        <v>28.0</v>
      </c>
      <c r="AP185" s="46">
        <v>28.0</v>
      </c>
      <c r="AQ185" s="46">
        <v>28.0</v>
      </c>
      <c r="AR185" s="46">
        <v>28.0</v>
      </c>
      <c r="AS185" s="46">
        <v>28.0</v>
      </c>
      <c r="AT185" s="46">
        <v>28.0</v>
      </c>
      <c r="AU185" s="46">
        <v>28.0</v>
      </c>
      <c r="AV185" s="46">
        <v>28.0</v>
      </c>
      <c r="AW185" s="46">
        <v>28.0</v>
      </c>
      <c r="AX185" s="46">
        <v>28.0</v>
      </c>
      <c r="AY185" s="46">
        <v>28.0</v>
      </c>
      <c r="AZ185" s="46">
        <f t="shared" si="4"/>
        <v>896</v>
      </c>
      <c r="BA185" s="49">
        <f t="shared" si="5"/>
        <v>1200</v>
      </c>
    </row>
    <row r="186">
      <c r="A186" s="73" t="s">
        <v>28</v>
      </c>
      <c r="B186" s="53" t="s">
        <v>411</v>
      </c>
      <c r="C186" s="53" t="s">
        <v>59</v>
      </c>
      <c r="D186" s="54">
        <f t="shared" si="1"/>
        <v>2.928816</v>
      </c>
      <c r="E186" s="51" t="s">
        <v>264</v>
      </c>
      <c r="F186" s="53" t="s">
        <v>289</v>
      </c>
      <c r="G186" s="55">
        <v>1200.0</v>
      </c>
      <c r="H186" s="53" t="s">
        <v>266</v>
      </c>
      <c r="I186" s="53"/>
      <c r="J186" s="56">
        <v>0.0024406799999999998</v>
      </c>
      <c r="K186" s="53" t="s">
        <v>274</v>
      </c>
      <c r="L186" s="57" t="s">
        <v>268</v>
      </c>
      <c r="M186" s="53"/>
      <c r="N186" s="53"/>
      <c r="O186" s="46"/>
      <c r="P186" s="51">
        <v>0.0</v>
      </c>
      <c r="Q186" s="51">
        <v>2019.0</v>
      </c>
      <c r="R186" s="46"/>
      <c r="S186" s="46"/>
      <c r="T186" s="46">
        <f t="shared" si="2"/>
        <v>0</v>
      </c>
      <c r="U186" s="46">
        <v>0.0</v>
      </c>
      <c r="V186" s="46">
        <v>0.0</v>
      </c>
      <c r="W186" s="46">
        <v>0.0</v>
      </c>
      <c r="X186" s="46">
        <v>0.0</v>
      </c>
      <c r="Y186" s="46">
        <v>0.0</v>
      </c>
      <c r="Z186" s="46">
        <v>0.0</v>
      </c>
      <c r="AA186" s="46">
        <v>0.0</v>
      </c>
      <c r="AB186" s="46">
        <v>0.0</v>
      </c>
      <c r="AC186" s="46">
        <v>0.0</v>
      </c>
      <c r="AD186" s="46">
        <v>0.0</v>
      </c>
      <c r="AE186" s="46">
        <v>0.0</v>
      </c>
      <c r="AF186" s="46">
        <v>0.0</v>
      </c>
      <c r="AG186" s="46">
        <v>0.0</v>
      </c>
      <c r="AH186" s="46">
        <v>0.0</v>
      </c>
      <c r="AI186" s="46">
        <v>0.0</v>
      </c>
      <c r="AJ186" s="46">
        <v>0.0</v>
      </c>
      <c r="AK186" s="46">
        <v>0.0</v>
      </c>
      <c r="AL186" s="46">
        <v>0.0</v>
      </c>
      <c r="AM186" s="46">
        <v>0.0</v>
      </c>
      <c r="AN186" s="46">
        <v>0.0</v>
      </c>
      <c r="AO186" s="46">
        <v>0.0</v>
      </c>
      <c r="AP186" s="46">
        <v>0.0</v>
      </c>
      <c r="AQ186" s="46">
        <v>0.0</v>
      </c>
      <c r="AR186" s="46">
        <v>0.0</v>
      </c>
      <c r="AS186" s="46">
        <v>0.0</v>
      </c>
      <c r="AT186" s="46">
        <v>0.0</v>
      </c>
      <c r="AU186" s="46">
        <v>0.0</v>
      </c>
      <c r="AV186" s="46">
        <v>0.0</v>
      </c>
      <c r="AW186" s="46">
        <v>0.0</v>
      </c>
      <c r="AX186" s="46">
        <v>0.0</v>
      </c>
      <c r="AY186" s="46">
        <v>0.0</v>
      </c>
      <c r="AZ186" s="46">
        <f t="shared" si="4"/>
        <v>0</v>
      </c>
      <c r="BA186" s="49">
        <f t="shared" si="5"/>
        <v>1200</v>
      </c>
    </row>
    <row r="187">
      <c r="A187" s="73" t="s">
        <v>28</v>
      </c>
      <c r="B187" s="53" t="s">
        <v>503</v>
      </c>
      <c r="C187" s="53" t="s">
        <v>134</v>
      </c>
      <c r="D187" s="54">
        <f t="shared" si="1"/>
        <v>2.928816</v>
      </c>
      <c r="E187" s="51" t="s">
        <v>264</v>
      </c>
      <c r="F187" s="53" t="s">
        <v>289</v>
      </c>
      <c r="G187" s="55">
        <v>1200.0</v>
      </c>
      <c r="H187" s="53" t="s">
        <v>270</v>
      </c>
      <c r="I187" s="53"/>
      <c r="J187" s="56">
        <v>0.0024406799999999998</v>
      </c>
      <c r="K187" s="53" t="s">
        <v>274</v>
      </c>
      <c r="L187" s="57" t="s">
        <v>268</v>
      </c>
      <c r="M187" s="53"/>
      <c r="N187" s="53"/>
      <c r="O187" s="46"/>
      <c r="P187" s="51">
        <v>0.0</v>
      </c>
      <c r="Q187" s="51">
        <v>2019.0</v>
      </c>
      <c r="R187" s="46"/>
      <c r="S187" s="46"/>
      <c r="T187" s="46">
        <f t="shared" si="2"/>
        <v>0</v>
      </c>
      <c r="U187" s="46">
        <v>0.0</v>
      </c>
      <c r="V187" s="46">
        <v>0.0</v>
      </c>
      <c r="W187" s="46">
        <v>0.0</v>
      </c>
      <c r="X187" s="46">
        <v>0.0</v>
      </c>
      <c r="Y187" s="46">
        <v>0.0</v>
      </c>
      <c r="Z187" s="46">
        <v>0.0</v>
      </c>
      <c r="AA187" s="46">
        <v>0.0</v>
      </c>
      <c r="AB187" s="46">
        <v>0.0</v>
      </c>
      <c r="AC187" s="46">
        <v>0.0</v>
      </c>
      <c r="AD187" s="46">
        <v>0.0</v>
      </c>
      <c r="AE187" s="46">
        <v>0.0</v>
      </c>
      <c r="AF187" s="46">
        <v>0.0</v>
      </c>
      <c r="AG187" s="46">
        <v>0.0</v>
      </c>
      <c r="AH187" s="46">
        <v>0.0</v>
      </c>
      <c r="AI187" s="46">
        <v>0.0</v>
      </c>
      <c r="AJ187" s="46">
        <v>0.0</v>
      </c>
      <c r="AK187" s="46">
        <v>0.0</v>
      </c>
      <c r="AL187" s="46">
        <v>0.0</v>
      </c>
      <c r="AM187" s="46">
        <v>0.0</v>
      </c>
      <c r="AN187" s="46">
        <v>0.0</v>
      </c>
      <c r="AO187" s="46">
        <v>0.0</v>
      </c>
      <c r="AP187" s="46">
        <v>0.0</v>
      </c>
      <c r="AQ187" s="46">
        <v>0.0</v>
      </c>
      <c r="AR187" s="46">
        <v>0.0</v>
      </c>
      <c r="AS187" s="46">
        <v>0.0</v>
      </c>
      <c r="AT187" s="46">
        <v>0.0</v>
      </c>
      <c r="AU187" s="46">
        <v>0.0</v>
      </c>
      <c r="AV187" s="46">
        <v>0.0</v>
      </c>
      <c r="AW187" s="46">
        <v>0.0</v>
      </c>
      <c r="AX187" s="46">
        <v>0.0</v>
      </c>
      <c r="AY187" s="46">
        <v>0.0</v>
      </c>
      <c r="AZ187" s="46">
        <f t="shared" si="4"/>
        <v>0</v>
      </c>
      <c r="BA187" s="49">
        <f t="shared" si="5"/>
        <v>1200</v>
      </c>
    </row>
    <row r="188">
      <c r="A188" s="47"/>
      <c r="B188" s="47" t="s">
        <v>374</v>
      </c>
      <c r="C188" s="47" t="s">
        <v>59</v>
      </c>
      <c r="D188" s="48">
        <f t="shared" si="1"/>
        <v>3.963176184</v>
      </c>
      <c r="E188" s="47" t="s">
        <v>264</v>
      </c>
      <c r="F188" s="47" t="s">
        <v>265</v>
      </c>
      <c r="G188" s="49">
        <v>1623.8</v>
      </c>
      <c r="H188" s="47" t="s">
        <v>266</v>
      </c>
      <c r="I188" s="46"/>
      <c r="J188" s="46">
        <v>0.0024406799999999998</v>
      </c>
      <c r="K188" s="47" t="s">
        <v>274</v>
      </c>
      <c r="L188" s="45" t="s">
        <v>268</v>
      </c>
      <c r="M188" s="46"/>
      <c r="N188" s="46"/>
      <c r="O188" s="46"/>
      <c r="P188" s="47">
        <v>13.0</v>
      </c>
      <c r="Q188" s="46"/>
      <c r="R188" s="46"/>
      <c r="S188" s="46"/>
      <c r="T188" s="46">
        <f t="shared" si="2"/>
        <v>13</v>
      </c>
      <c r="U188" s="46">
        <v>13.0</v>
      </c>
      <c r="V188" s="46">
        <v>13.0</v>
      </c>
      <c r="W188" s="46">
        <v>13.0</v>
      </c>
      <c r="X188" s="46">
        <v>13.0</v>
      </c>
      <c r="Y188" s="46">
        <v>13.0</v>
      </c>
      <c r="Z188" s="46">
        <v>13.0</v>
      </c>
      <c r="AA188" s="46">
        <v>13.0</v>
      </c>
      <c r="AB188" s="46">
        <v>13.0</v>
      </c>
      <c r="AC188" s="46">
        <v>13.0</v>
      </c>
      <c r="AD188" s="46">
        <v>13.0</v>
      </c>
      <c r="AE188" s="46">
        <v>13.0</v>
      </c>
      <c r="AF188" s="46">
        <v>13.0</v>
      </c>
      <c r="AG188" s="46">
        <v>13.0</v>
      </c>
      <c r="AH188" s="46">
        <v>13.0</v>
      </c>
      <c r="AI188" s="46">
        <v>13.0</v>
      </c>
      <c r="AJ188" s="46">
        <v>13.0</v>
      </c>
      <c r="AK188" s="46">
        <v>13.0</v>
      </c>
      <c r="AL188" s="46">
        <v>13.0</v>
      </c>
      <c r="AM188" s="46">
        <v>13.0</v>
      </c>
      <c r="AN188" s="46">
        <v>13.0</v>
      </c>
      <c r="AO188" s="46">
        <v>13.0</v>
      </c>
      <c r="AP188" s="46">
        <v>13.0</v>
      </c>
      <c r="AQ188" s="46">
        <v>13.0</v>
      </c>
      <c r="AR188" s="46">
        <v>13.0</v>
      </c>
      <c r="AS188" s="46">
        <v>13.0</v>
      </c>
      <c r="AT188" s="46">
        <v>13.0</v>
      </c>
      <c r="AU188" s="46">
        <v>13.0</v>
      </c>
      <c r="AV188" s="46">
        <v>13.0</v>
      </c>
      <c r="AW188" s="46">
        <v>13.0</v>
      </c>
      <c r="AX188" s="46">
        <v>13.0</v>
      </c>
      <c r="AY188" s="46">
        <v>13.0</v>
      </c>
      <c r="AZ188" s="46">
        <f t="shared" si="4"/>
        <v>416</v>
      </c>
      <c r="BA188" s="49">
        <f t="shared" si="5"/>
        <v>1207.8</v>
      </c>
    </row>
    <row r="189">
      <c r="A189" s="47"/>
      <c r="B189" s="47" t="s">
        <v>388</v>
      </c>
      <c r="C189" s="47" t="s">
        <v>59</v>
      </c>
      <c r="D189" s="48">
        <f t="shared" si="1"/>
        <v>4.515258</v>
      </c>
      <c r="E189" s="47" t="s">
        <v>264</v>
      </c>
      <c r="F189" s="47" t="s">
        <v>265</v>
      </c>
      <c r="G189" s="49">
        <v>1850.0</v>
      </c>
      <c r="H189" s="47" t="s">
        <v>266</v>
      </c>
      <c r="I189" s="46"/>
      <c r="J189" s="46">
        <v>0.0024406799999999998</v>
      </c>
      <c r="K189" s="47" t="s">
        <v>274</v>
      </c>
      <c r="L189" s="45" t="s">
        <v>268</v>
      </c>
      <c r="M189" s="46"/>
      <c r="N189" s="46"/>
      <c r="O189" s="46"/>
      <c r="P189" s="47">
        <v>20.0</v>
      </c>
      <c r="Q189" s="46"/>
      <c r="R189" s="46"/>
      <c r="S189" s="46"/>
      <c r="T189" s="46">
        <f t="shared" si="2"/>
        <v>20</v>
      </c>
      <c r="U189" s="46">
        <v>20.0</v>
      </c>
      <c r="V189" s="46">
        <v>20.0</v>
      </c>
      <c r="W189" s="46">
        <v>20.0</v>
      </c>
      <c r="X189" s="46">
        <v>20.0</v>
      </c>
      <c r="Y189" s="46">
        <v>20.0</v>
      </c>
      <c r="Z189" s="46">
        <v>20.0</v>
      </c>
      <c r="AA189" s="46">
        <v>20.0</v>
      </c>
      <c r="AB189" s="46">
        <v>20.0</v>
      </c>
      <c r="AC189" s="46">
        <v>20.0</v>
      </c>
      <c r="AD189" s="46">
        <v>20.0</v>
      </c>
      <c r="AE189" s="46">
        <v>20.0</v>
      </c>
      <c r="AF189" s="46">
        <v>20.0</v>
      </c>
      <c r="AG189" s="46">
        <v>20.0</v>
      </c>
      <c r="AH189" s="46">
        <v>20.0</v>
      </c>
      <c r="AI189" s="46">
        <v>20.0</v>
      </c>
      <c r="AJ189" s="46">
        <v>20.0</v>
      </c>
      <c r="AK189" s="46">
        <v>20.0</v>
      </c>
      <c r="AL189" s="46">
        <v>20.0</v>
      </c>
      <c r="AM189" s="46">
        <v>20.0</v>
      </c>
      <c r="AN189" s="46">
        <v>20.0</v>
      </c>
      <c r="AO189" s="46">
        <v>20.0</v>
      </c>
      <c r="AP189" s="46">
        <v>20.0</v>
      </c>
      <c r="AQ189" s="46">
        <v>20.0</v>
      </c>
      <c r="AR189" s="46">
        <v>20.0</v>
      </c>
      <c r="AS189" s="46">
        <v>20.0</v>
      </c>
      <c r="AT189" s="46">
        <v>20.0</v>
      </c>
      <c r="AU189" s="46">
        <v>20.0</v>
      </c>
      <c r="AV189" s="46">
        <v>20.0</v>
      </c>
      <c r="AW189" s="46">
        <v>20.0</v>
      </c>
      <c r="AX189" s="46">
        <v>20.0</v>
      </c>
      <c r="AY189" s="46">
        <v>20.0</v>
      </c>
      <c r="AZ189" s="46">
        <f t="shared" si="4"/>
        <v>640</v>
      </c>
      <c r="BA189" s="49">
        <f t="shared" si="5"/>
        <v>1210</v>
      </c>
    </row>
    <row r="190">
      <c r="A190" s="73" t="s">
        <v>28</v>
      </c>
      <c r="B190" s="53" t="s">
        <v>410</v>
      </c>
      <c r="C190" s="53" t="s">
        <v>59</v>
      </c>
      <c r="D190" s="54">
        <f t="shared" si="1"/>
        <v>3.00081606</v>
      </c>
      <c r="E190" s="51" t="s">
        <v>264</v>
      </c>
      <c r="F190" s="53" t="s">
        <v>289</v>
      </c>
      <c r="G190" s="55">
        <v>1229.5</v>
      </c>
      <c r="H190" s="53" t="s">
        <v>266</v>
      </c>
      <c r="I190" s="53"/>
      <c r="J190" s="56">
        <v>0.0024406799999999998</v>
      </c>
      <c r="K190" s="53" t="s">
        <v>274</v>
      </c>
      <c r="L190" s="57" t="s">
        <v>268</v>
      </c>
      <c r="M190" s="53"/>
      <c r="N190" s="53"/>
      <c r="O190" s="46"/>
      <c r="P190" s="51">
        <v>0.0</v>
      </c>
      <c r="Q190" s="51">
        <v>2019.0</v>
      </c>
      <c r="R190" s="46"/>
      <c r="S190" s="46"/>
      <c r="T190" s="46">
        <f t="shared" si="2"/>
        <v>0</v>
      </c>
      <c r="U190" s="46">
        <v>0.0</v>
      </c>
      <c r="V190" s="46">
        <v>0.0</v>
      </c>
      <c r="W190" s="46">
        <v>0.0</v>
      </c>
      <c r="X190" s="46">
        <v>0.0</v>
      </c>
      <c r="Y190" s="46">
        <v>0.0</v>
      </c>
      <c r="Z190" s="46">
        <v>0.0</v>
      </c>
      <c r="AA190" s="46">
        <v>0.0</v>
      </c>
      <c r="AB190" s="46">
        <v>0.0</v>
      </c>
      <c r="AC190" s="46">
        <v>0.0</v>
      </c>
      <c r="AD190" s="46">
        <v>0.0</v>
      </c>
      <c r="AE190" s="46">
        <v>0.0</v>
      </c>
      <c r="AF190" s="46">
        <v>0.0</v>
      </c>
      <c r="AG190" s="46">
        <v>0.0</v>
      </c>
      <c r="AH190" s="46">
        <v>0.0</v>
      </c>
      <c r="AI190" s="46">
        <v>0.0</v>
      </c>
      <c r="AJ190" s="46">
        <v>0.0</v>
      </c>
      <c r="AK190" s="46">
        <v>0.0</v>
      </c>
      <c r="AL190" s="46">
        <v>0.0</v>
      </c>
      <c r="AM190" s="46">
        <v>0.0</v>
      </c>
      <c r="AN190" s="46">
        <v>0.0</v>
      </c>
      <c r="AO190" s="46">
        <v>0.0</v>
      </c>
      <c r="AP190" s="46">
        <v>0.0</v>
      </c>
      <c r="AQ190" s="46">
        <v>0.0</v>
      </c>
      <c r="AR190" s="46">
        <v>0.0</v>
      </c>
      <c r="AS190" s="46">
        <v>0.0</v>
      </c>
      <c r="AT190" s="46">
        <v>0.0</v>
      </c>
      <c r="AU190" s="46">
        <v>0.0</v>
      </c>
      <c r="AV190" s="46">
        <v>0.0</v>
      </c>
      <c r="AW190" s="46">
        <v>0.0</v>
      </c>
      <c r="AX190" s="46">
        <v>0.0</v>
      </c>
      <c r="AY190" s="46">
        <v>0.0</v>
      </c>
      <c r="AZ190" s="46">
        <f t="shared" si="4"/>
        <v>0</v>
      </c>
      <c r="BA190" s="49">
        <f t="shared" si="5"/>
        <v>1229.5</v>
      </c>
    </row>
    <row r="191">
      <c r="A191" s="73" t="s">
        <v>28</v>
      </c>
      <c r="B191" s="53" t="s">
        <v>475</v>
      </c>
      <c r="C191" s="53" t="s">
        <v>88</v>
      </c>
      <c r="D191" s="54">
        <f t="shared" si="1"/>
        <v>1.5167978</v>
      </c>
      <c r="E191" s="51" t="s">
        <v>264</v>
      </c>
      <c r="F191" s="53" t="s">
        <v>289</v>
      </c>
      <c r="G191" s="55">
        <v>1262.0</v>
      </c>
      <c r="H191" s="53" t="s">
        <v>266</v>
      </c>
      <c r="I191" s="46"/>
      <c r="J191" s="56">
        <v>0.0012019</v>
      </c>
      <c r="K191" s="53" t="s">
        <v>305</v>
      </c>
      <c r="L191" s="57" t="s">
        <v>268</v>
      </c>
      <c r="M191" s="46"/>
      <c r="N191" s="53"/>
      <c r="O191" s="53"/>
      <c r="P191" s="51">
        <v>0.0</v>
      </c>
      <c r="Q191" s="51">
        <v>2019.0</v>
      </c>
      <c r="R191" s="46"/>
      <c r="S191" s="46"/>
      <c r="T191" s="46">
        <f t="shared" si="2"/>
        <v>0</v>
      </c>
      <c r="U191" s="46">
        <v>0.0</v>
      </c>
      <c r="V191" s="46">
        <v>0.0</v>
      </c>
      <c r="W191" s="46">
        <v>0.0</v>
      </c>
      <c r="X191" s="46">
        <v>0.0</v>
      </c>
      <c r="Y191" s="46">
        <v>0.0</v>
      </c>
      <c r="Z191" s="46">
        <v>0.0</v>
      </c>
      <c r="AA191" s="46">
        <v>0.0</v>
      </c>
      <c r="AB191" s="46">
        <v>0.0</v>
      </c>
      <c r="AC191" s="46">
        <v>0.0</v>
      </c>
      <c r="AD191" s="46">
        <v>0.0</v>
      </c>
      <c r="AE191" s="46">
        <v>0.0</v>
      </c>
      <c r="AF191" s="46">
        <v>0.0</v>
      </c>
      <c r="AG191" s="46">
        <v>0.0</v>
      </c>
      <c r="AH191" s="46">
        <v>0.0</v>
      </c>
      <c r="AI191" s="46">
        <v>0.0</v>
      </c>
      <c r="AJ191" s="46">
        <v>0.0</v>
      </c>
      <c r="AK191" s="46">
        <v>0.0</v>
      </c>
      <c r="AL191" s="46">
        <v>0.0</v>
      </c>
      <c r="AM191" s="46">
        <v>0.0</v>
      </c>
      <c r="AN191" s="46">
        <v>0.0</v>
      </c>
      <c r="AO191" s="46">
        <v>0.0</v>
      </c>
      <c r="AP191" s="46">
        <v>0.0</v>
      </c>
      <c r="AQ191" s="46">
        <v>0.0</v>
      </c>
      <c r="AR191" s="46">
        <v>0.0</v>
      </c>
      <c r="AS191" s="46">
        <v>0.0</v>
      </c>
      <c r="AT191" s="46">
        <v>0.0</v>
      </c>
      <c r="AU191" s="46">
        <v>0.0</v>
      </c>
      <c r="AV191" s="46">
        <v>0.0</v>
      </c>
      <c r="AW191" s="46">
        <v>0.0</v>
      </c>
      <c r="AX191" s="46">
        <v>0.0</v>
      </c>
      <c r="AY191" s="46">
        <v>0.0</v>
      </c>
      <c r="AZ191" s="46">
        <f t="shared" si="4"/>
        <v>0</v>
      </c>
      <c r="BA191" s="49">
        <f t="shared" si="5"/>
        <v>1262</v>
      </c>
    </row>
    <row r="192">
      <c r="A192" s="47"/>
      <c r="B192" s="47" t="s">
        <v>509</v>
      </c>
      <c r="C192" s="47" t="s">
        <v>162</v>
      </c>
      <c r="D192" s="48">
        <f t="shared" si="1"/>
        <v>3.55851144</v>
      </c>
      <c r="E192" s="47" t="s">
        <v>264</v>
      </c>
      <c r="F192" s="47" t="s">
        <v>265</v>
      </c>
      <c r="G192" s="49">
        <v>1458.0</v>
      </c>
      <c r="H192" s="47" t="s">
        <v>270</v>
      </c>
      <c r="I192" s="46"/>
      <c r="J192" s="46">
        <v>0.0024406799999999998</v>
      </c>
      <c r="K192" s="47" t="s">
        <v>274</v>
      </c>
      <c r="L192" s="45" t="s">
        <v>268</v>
      </c>
      <c r="M192" s="46"/>
      <c r="N192" s="46"/>
      <c r="O192" s="46"/>
      <c r="P192" s="47">
        <v>5.0</v>
      </c>
      <c r="Q192" s="46"/>
      <c r="R192" s="46"/>
      <c r="S192" s="46"/>
      <c r="T192" s="46">
        <f t="shared" si="2"/>
        <v>5</v>
      </c>
      <c r="U192" s="46">
        <v>5.0</v>
      </c>
      <c r="V192" s="46">
        <v>5.0</v>
      </c>
      <c r="W192" s="46">
        <v>5.0</v>
      </c>
      <c r="X192" s="46">
        <v>5.0</v>
      </c>
      <c r="Y192" s="46">
        <v>5.0</v>
      </c>
      <c r="Z192" s="46">
        <v>5.0</v>
      </c>
      <c r="AA192" s="46">
        <v>5.0</v>
      </c>
      <c r="AB192" s="46">
        <v>5.0</v>
      </c>
      <c r="AC192" s="46">
        <v>5.0</v>
      </c>
      <c r="AD192" s="46">
        <v>5.0</v>
      </c>
      <c r="AE192" s="46">
        <v>5.0</v>
      </c>
      <c r="AF192" s="46">
        <v>5.0</v>
      </c>
      <c r="AG192" s="46">
        <v>5.0</v>
      </c>
      <c r="AH192" s="46">
        <v>5.0</v>
      </c>
      <c r="AI192" s="46">
        <v>5.0</v>
      </c>
      <c r="AJ192" s="46">
        <v>5.0</v>
      </c>
      <c r="AK192" s="46">
        <v>5.0</v>
      </c>
      <c r="AL192" s="46">
        <v>5.0</v>
      </c>
      <c r="AM192" s="46">
        <v>5.0</v>
      </c>
      <c r="AN192" s="46">
        <v>5.0</v>
      </c>
      <c r="AO192" s="46">
        <v>5.0</v>
      </c>
      <c r="AP192" s="46">
        <v>5.0</v>
      </c>
      <c r="AQ192" s="46">
        <v>5.0</v>
      </c>
      <c r="AR192" s="46">
        <v>5.0</v>
      </c>
      <c r="AS192" s="46">
        <v>5.0</v>
      </c>
      <c r="AT192" s="46">
        <v>5.0</v>
      </c>
      <c r="AU192" s="46">
        <v>5.0</v>
      </c>
      <c r="AV192" s="46">
        <v>5.0</v>
      </c>
      <c r="AW192" s="46">
        <v>5.0</v>
      </c>
      <c r="AX192" s="46">
        <v>5.0</v>
      </c>
      <c r="AY192" s="46">
        <v>5.0</v>
      </c>
      <c r="AZ192" s="46">
        <f t="shared" si="4"/>
        <v>160</v>
      </c>
      <c r="BA192" s="49">
        <f t="shared" si="5"/>
        <v>1298</v>
      </c>
    </row>
    <row r="193">
      <c r="A193" s="52" t="s">
        <v>28</v>
      </c>
      <c r="B193" s="59" t="s">
        <v>522</v>
      </c>
      <c r="C193" s="47" t="s">
        <v>162</v>
      </c>
      <c r="D193" s="60">
        <f t="shared" si="1"/>
        <v>2.4338286</v>
      </c>
      <c r="E193" s="51" t="s">
        <v>264</v>
      </c>
      <c r="F193" s="59" t="s">
        <v>289</v>
      </c>
      <c r="G193" s="61">
        <v>1340.0</v>
      </c>
      <c r="H193" s="59" t="s">
        <v>266</v>
      </c>
      <c r="I193" s="46"/>
      <c r="J193" s="62">
        <v>0.0018162899999999997</v>
      </c>
      <c r="K193" s="59" t="s">
        <v>267</v>
      </c>
      <c r="L193" s="57" t="s">
        <v>268</v>
      </c>
      <c r="M193" s="46"/>
      <c r="N193" s="59"/>
      <c r="O193" s="59"/>
      <c r="P193" s="51">
        <v>0.0</v>
      </c>
      <c r="Q193" s="51">
        <v>2019.0</v>
      </c>
      <c r="R193" s="46"/>
      <c r="S193" s="46"/>
      <c r="T193" s="46">
        <f t="shared" si="2"/>
        <v>0</v>
      </c>
      <c r="U193" s="46">
        <v>0.0</v>
      </c>
      <c r="V193" s="46">
        <v>0.0</v>
      </c>
      <c r="W193" s="46">
        <v>0.0</v>
      </c>
      <c r="X193" s="46">
        <v>0.0</v>
      </c>
      <c r="Y193" s="46">
        <v>0.0</v>
      </c>
      <c r="Z193" s="46">
        <v>0.0</v>
      </c>
      <c r="AA193" s="46">
        <v>0.0</v>
      </c>
      <c r="AB193" s="46">
        <v>0.0</v>
      </c>
      <c r="AC193" s="46">
        <v>0.0</v>
      </c>
      <c r="AD193" s="46">
        <v>0.0</v>
      </c>
      <c r="AE193" s="46">
        <v>0.0</v>
      </c>
      <c r="AF193" s="46">
        <v>0.0</v>
      </c>
      <c r="AG193" s="46">
        <v>0.0</v>
      </c>
      <c r="AH193" s="46">
        <v>0.0</v>
      </c>
      <c r="AI193" s="46">
        <v>0.0</v>
      </c>
      <c r="AJ193" s="46">
        <v>0.0</v>
      </c>
      <c r="AK193" s="46">
        <v>0.0</v>
      </c>
      <c r="AL193" s="46">
        <v>0.0</v>
      </c>
      <c r="AM193" s="46">
        <v>0.0</v>
      </c>
      <c r="AN193" s="46">
        <v>0.0</v>
      </c>
      <c r="AO193" s="46">
        <v>0.0</v>
      </c>
      <c r="AP193" s="46">
        <v>0.0</v>
      </c>
      <c r="AQ193" s="46">
        <v>0.0</v>
      </c>
      <c r="AR193" s="46">
        <v>0.0</v>
      </c>
      <c r="AS193" s="46">
        <v>0.0</v>
      </c>
      <c r="AT193" s="46">
        <v>0.0</v>
      </c>
      <c r="AU193" s="46">
        <v>0.0</v>
      </c>
      <c r="AV193" s="46">
        <v>0.0</v>
      </c>
      <c r="AW193" s="46">
        <v>0.0</v>
      </c>
      <c r="AX193" s="46">
        <v>0.0</v>
      </c>
      <c r="AY193" s="46">
        <v>0.0</v>
      </c>
      <c r="AZ193" s="46">
        <f t="shared" si="4"/>
        <v>0</v>
      </c>
      <c r="BA193" s="49">
        <f t="shared" si="5"/>
        <v>1340</v>
      </c>
    </row>
    <row r="194">
      <c r="A194" s="73" t="s">
        <v>28</v>
      </c>
      <c r="B194" s="53" t="s">
        <v>428</v>
      </c>
      <c r="C194" s="53" t="s">
        <v>59</v>
      </c>
      <c r="D194" s="54">
        <f t="shared" si="1"/>
        <v>1.6129498</v>
      </c>
      <c r="E194" s="51" t="s">
        <v>264</v>
      </c>
      <c r="F194" s="53" t="s">
        <v>289</v>
      </c>
      <c r="G194" s="55">
        <v>1342.0</v>
      </c>
      <c r="H194" s="53" t="s">
        <v>266</v>
      </c>
      <c r="I194" s="46"/>
      <c r="J194" s="56">
        <v>0.0012019</v>
      </c>
      <c r="K194" s="53" t="s">
        <v>305</v>
      </c>
      <c r="L194" s="74" t="s">
        <v>371</v>
      </c>
      <c r="M194" s="46"/>
      <c r="N194" s="53"/>
      <c r="O194" s="53"/>
      <c r="P194" s="51">
        <v>0.0</v>
      </c>
      <c r="Q194" s="51">
        <v>2019.0</v>
      </c>
      <c r="R194" s="46"/>
      <c r="S194" s="46"/>
      <c r="T194" s="46">
        <f t="shared" si="2"/>
        <v>0</v>
      </c>
      <c r="U194" s="46">
        <v>0.0</v>
      </c>
      <c r="V194" s="46">
        <v>0.0</v>
      </c>
      <c r="W194" s="46">
        <v>0.0</v>
      </c>
      <c r="X194" s="46">
        <v>0.0</v>
      </c>
      <c r="Y194" s="46">
        <v>0.0</v>
      </c>
      <c r="Z194" s="46">
        <v>0.0</v>
      </c>
      <c r="AA194" s="46">
        <v>0.0</v>
      </c>
      <c r="AB194" s="46">
        <v>0.0</v>
      </c>
      <c r="AC194" s="46">
        <v>0.0</v>
      </c>
      <c r="AD194" s="46">
        <v>0.0</v>
      </c>
      <c r="AE194" s="46">
        <v>0.0</v>
      </c>
      <c r="AF194" s="46">
        <v>0.0</v>
      </c>
      <c r="AG194" s="46">
        <v>0.0</v>
      </c>
      <c r="AH194" s="46">
        <v>0.0</v>
      </c>
      <c r="AI194" s="46">
        <v>0.0</v>
      </c>
      <c r="AJ194" s="46">
        <v>0.0</v>
      </c>
      <c r="AK194" s="46">
        <v>0.0</v>
      </c>
      <c r="AL194" s="46">
        <v>0.0</v>
      </c>
      <c r="AM194" s="46">
        <v>0.0</v>
      </c>
      <c r="AN194" s="46">
        <v>0.0</v>
      </c>
      <c r="AO194" s="46">
        <v>0.0</v>
      </c>
      <c r="AP194" s="46">
        <v>0.0</v>
      </c>
      <c r="AQ194" s="46">
        <v>0.0</v>
      </c>
      <c r="AR194" s="46">
        <v>0.0</v>
      </c>
      <c r="AS194" s="46">
        <v>0.0</v>
      </c>
      <c r="AT194" s="46">
        <v>0.0</v>
      </c>
      <c r="AU194" s="46">
        <v>0.0</v>
      </c>
      <c r="AV194" s="46">
        <v>0.0</v>
      </c>
      <c r="AW194" s="46">
        <v>0.0</v>
      </c>
      <c r="AX194" s="46">
        <v>0.0</v>
      </c>
      <c r="AY194" s="46">
        <v>0.0</v>
      </c>
      <c r="AZ194" s="46">
        <f t="shared" si="4"/>
        <v>0</v>
      </c>
      <c r="BA194" s="49">
        <f t="shared" si="5"/>
        <v>1342</v>
      </c>
    </row>
    <row r="195">
      <c r="A195" s="73" t="s">
        <v>28</v>
      </c>
      <c r="B195" s="53" t="s">
        <v>409</v>
      </c>
      <c r="C195" s="53" t="s">
        <v>59</v>
      </c>
      <c r="D195" s="54">
        <f t="shared" si="1"/>
        <v>3.336165492</v>
      </c>
      <c r="E195" s="51" t="s">
        <v>264</v>
      </c>
      <c r="F195" s="53" t="s">
        <v>289</v>
      </c>
      <c r="G195" s="55">
        <v>1366.9</v>
      </c>
      <c r="H195" s="53" t="s">
        <v>266</v>
      </c>
      <c r="I195" s="53"/>
      <c r="J195" s="56">
        <v>0.0024406799999999998</v>
      </c>
      <c r="K195" s="53" t="s">
        <v>274</v>
      </c>
      <c r="L195" s="57" t="s">
        <v>268</v>
      </c>
      <c r="M195" s="53"/>
      <c r="N195" s="53"/>
      <c r="O195" s="46"/>
      <c r="P195" s="51">
        <v>0.0</v>
      </c>
      <c r="Q195" s="51">
        <v>2019.0</v>
      </c>
      <c r="R195" s="46"/>
      <c r="S195" s="46"/>
      <c r="T195" s="46">
        <f t="shared" si="2"/>
        <v>0</v>
      </c>
      <c r="U195" s="46">
        <v>0.0</v>
      </c>
      <c r="V195" s="46">
        <v>0.0</v>
      </c>
      <c r="W195" s="46">
        <v>0.0</v>
      </c>
      <c r="X195" s="46">
        <v>0.0</v>
      </c>
      <c r="Y195" s="46">
        <v>0.0</v>
      </c>
      <c r="Z195" s="46">
        <v>0.0</v>
      </c>
      <c r="AA195" s="46">
        <v>0.0</v>
      </c>
      <c r="AB195" s="46">
        <v>0.0</v>
      </c>
      <c r="AC195" s="46">
        <v>0.0</v>
      </c>
      <c r="AD195" s="46">
        <v>0.0</v>
      </c>
      <c r="AE195" s="46">
        <v>0.0</v>
      </c>
      <c r="AF195" s="46">
        <v>0.0</v>
      </c>
      <c r="AG195" s="46">
        <v>0.0</v>
      </c>
      <c r="AH195" s="46">
        <v>0.0</v>
      </c>
      <c r="AI195" s="46">
        <v>0.0</v>
      </c>
      <c r="AJ195" s="46">
        <v>0.0</v>
      </c>
      <c r="AK195" s="46">
        <v>0.0</v>
      </c>
      <c r="AL195" s="46">
        <v>0.0</v>
      </c>
      <c r="AM195" s="46">
        <v>0.0</v>
      </c>
      <c r="AN195" s="46">
        <v>0.0</v>
      </c>
      <c r="AO195" s="46">
        <v>0.0</v>
      </c>
      <c r="AP195" s="46">
        <v>0.0</v>
      </c>
      <c r="AQ195" s="46">
        <v>0.0</v>
      </c>
      <c r="AR195" s="46">
        <v>0.0</v>
      </c>
      <c r="AS195" s="46">
        <v>0.0</v>
      </c>
      <c r="AT195" s="46">
        <v>0.0</v>
      </c>
      <c r="AU195" s="46">
        <v>0.0</v>
      </c>
      <c r="AV195" s="46">
        <v>0.0</v>
      </c>
      <c r="AW195" s="46">
        <v>0.0</v>
      </c>
      <c r="AX195" s="46">
        <v>0.0</v>
      </c>
      <c r="AY195" s="46">
        <v>0.0</v>
      </c>
      <c r="AZ195" s="46">
        <f t="shared" si="4"/>
        <v>0</v>
      </c>
      <c r="BA195" s="49">
        <f t="shared" si="5"/>
        <v>1366.9</v>
      </c>
    </row>
    <row r="196">
      <c r="A196" s="73" t="s">
        <v>28</v>
      </c>
      <c r="B196" s="53" t="s">
        <v>408</v>
      </c>
      <c r="C196" s="53" t="s">
        <v>59</v>
      </c>
      <c r="D196" s="54">
        <f t="shared" si="1"/>
        <v>3.336897696</v>
      </c>
      <c r="E196" s="51" t="s">
        <v>264</v>
      </c>
      <c r="F196" s="53" t="s">
        <v>289</v>
      </c>
      <c r="G196" s="55">
        <v>1367.2</v>
      </c>
      <c r="H196" s="53" t="s">
        <v>266</v>
      </c>
      <c r="I196" s="53"/>
      <c r="J196" s="56">
        <v>0.0024406799999999998</v>
      </c>
      <c r="K196" s="53" t="s">
        <v>274</v>
      </c>
      <c r="L196" s="57" t="s">
        <v>268</v>
      </c>
      <c r="M196" s="53"/>
      <c r="N196" s="53"/>
      <c r="O196" s="46"/>
      <c r="P196" s="51">
        <v>0.0</v>
      </c>
      <c r="Q196" s="51">
        <v>2019.0</v>
      </c>
      <c r="R196" s="46"/>
      <c r="S196" s="46"/>
      <c r="T196" s="46">
        <f t="shared" si="2"/>
        <v>0</v>
      </c>
      <c r="U196" s="46">
        <v>0.0</v>
      </c>
      <c r="V196" s="46">
        <v>0.0</v>
      </c>
      <c r="W196" s="46">
        <v>0.0</v>
      </c>
      <c r="X196" s="46">
        <v>0.0</v>
      </c>
      <c r="Y196" s="46">
        <v>0.0</v>
      </c>
      <c r="Z196" s="46">
        <v>0.0</v>
      </c>
      <c r="AA196" s="46">
        <v>0.0</v>
      </c>
      <c r="AB196" s="46">
        <v>0.0</v>
      </c>
      <c r="AC196" s="46">
        <v>0.0</v>
      </c>
      <c r="AD196" s="46">
        <v>0.0</v>
      </c>
      <c r="AE196" s="46">
        <v>0.0</v>
      </c>
      <c r="AF196" s="46">
        <v>0.0</v>
      </c>
      <c r="AG196" s="46">
        <v>0.0</v>
      </c>
      <c r="AH196" s="46">
        <v>0.0</v>
      </c>
      <c r="AI196" s="46">
        <v>0.0</v>
      </c>
      <c r="AJ196" s="46">
        <v>0.0</v>
      </c>
      <c r="AK196" s="46">
        <v>0.0</v>
      </c>
      <c r="AL196" s="46">
        <v>0.0</v>
      </c>
      <c r="AM196" s="46">
        <v>0.0</v>
      </c>
      <c r="AN196" s="46">
        <v>0.0</v>
      </c>
      <c r="AO196" s="46">
        <v>0.0</v>
      </c>
      <c r="AP196" s="46">
        <v>0.0</v>
      </c>
      <c r="AQ196" s="46">
        <v>0.0</v>
      </c>
      <c r="AR196" s="46">
        <v>0.0</v>
      </c>
      <c r="AS196" s="46">
        <v>0.0</v>
      </c>
      <c r="AT196" s="46">
        <v>0.0</v>
      </c>
      <c r="AU196" s="46">
        <v>0.0</v>
      </c>
      <c r="AV196" s="46">
        <v>0.0</v>
      </c>
      <c r="AW196" s="46">
        <v>0.0</v>
      </c>
      <c r="AX196" s="46">
        <v>0.0</v>
      </c>
      <c r="AY196" s="46">
        <v>0.0</v>
      </c>
      <c r="AZ196" s="46">
        <f t="shared" si="4"/>
        <v>0</v>
      </c>
      <c r="BA196" s="49">
        <f t="shared" si="5"/>
        <v>1367.2</v>
      </c>
    </row>
    <row r="197">
      <c r="A197" s="47"/>
      <c r="B197" s="47" t="s">
        <v>531</v>
      </c>
      <c r="C197" s="47" t="s">
        <v>532</v>
      </c>
      <c r="D197" s="48">
        <f t="shared" si="1"/>
        <v>2.52399</v>
      </c>
      <c r="E197" s="47" t="s">
        <v>264</v>
      </c>
      <c r="F197" s="47" t="s">
        <v>265</v>
      </c>
      <c r="G197" s="49">
        <v>2100.0</v>
      </c>
      <c r="H197" s="47" t="s">
        <v>266</v>
      </c>
      <c r="I197" s="47">
        <v>2000.0</v>
      </c>
      <c r="J197" s="46">
        <v>0.0012019</v>
      </c>
      <c r="K197" s="47" t="s">
        <v>305</v>
      </c>
      <c r="L197" s="50" t="s">
        <v>533</v>
      </c>
      <c r="M197" s="47">
        <v>122.0</v>
      </c>
      <c r="N197" s="46"/>
      <c r="O197" s="46"/>
      <c r="P197" s="87">
        <v>22.683</v>
      </c>
      <c r="Q197" s="47">
        <v>1999.0</v>
      </c>
      <c r="R197" s="46"/>
      <c r="S197" s="46"/>
      <c r="T197" s="87">
        <f t="shared" si="2"/>
        <v>22.683</v>
      </c>
      <c r="U197" s="46">
        <v>22.683</v>
      </c>
      <c r="V197" s="46">
        <v>22.683</v>
      </c>
      <c r="W197" s="46">
        <v>22.683</v>
      </c>
      <c r="X197" s="46">
        <v>22.683</v>
      </c>
      <c r="Y197" s="46">
        <v>22.683</v>
      </c>
      <c r="Z197" s="46">
        <v>22.683</v>
      </c>
      <c r="AA197" s="46">
        <v>22.683</v>
      </c>
      <c r="AB197" s="46">
        <v>22.683</v>
      </c>
      <c r="AC197" s="46">
        <v>22.683</v>
      </c>
      <c r="AD197" s="46">
        <v>22.683</v>
      </c>
      <c r="AE197" s="46">
        <v>22.683</v>
      </c>
      <c r="AF197" s="46">
        <v>22.683</v>
      </c>
      <c r="AG197" s="46">
        <v>22.683</v>
      </c>
      <c r="AH197" s="46">
        <v>22.683</v>
      </c>
      <c r="AI197" s="46">
        <v>22.683</v>
      </c>
      <c r="AJ197" s="46">
        <v>22.683</v>
      </c>
      <c r="AK197" s="46">
        <v>22.683</v>
      </c>
      <c r="AL197" s="46">
        <v>22.683</v>
      </c>
      <c r="AM197" s="46">
        <v>22.683</v>
      </c>
      <c r="AN197" s="46">
        <v>22.683</v>
      </c>
      <c r="AO197" s="46">
        <v>22.683</v>
      </c>
      <c r="AP197" s="46">
        <v>22.683</v>
      </c>
      <c r="AQ197" s="46">
        <v>22.683</v>
      </c>
      <c r="AR197" s="46">
        <v>22.683</v>
      </c>
      <c r="AS197" s="46">
        <v>22.683</v>
      </c>
      <c r="AT197" s="46">
        <v>22.683</v>
      </c>
      <c r="AU197" s="46">
        <v>22.683</v>
      </c>
      <c r="AV197" s="46">
        <v>22.683</v>
      </c>
      <c r="AW197" s="46">
        <v>22.683</v>
      </c>
      <c r="AX197" s="46">
        <v>22.683</v>
      </c>
      <c r="AY197" s="46">
        <v>22.683</v>
      </c>
      <c r="AZ197" s="46">
        <f t="shared" si="4"/>
        <v>725.856</v>
      </c>
      <c r="BA197" s="49">
        <f t="shared" si="5"/>
        <v>1374.144</v>
      </c>
    </row>
    <row r="198">
      <c r="A198" s="73" t="s">
        <v>28</v>
      </c>
      <c r="B198" s="53" t="s">
        <v>407</v>
      </c>
      <c r="C198" s="53" t="s">
        <v>59</v>
      </c>
      <c r="D198" s="54">
        <f t="shared" si="1"/>
        <v>3.37546044</v>
      </c>
      <c r="E198" s="51" t="s">
        <v>264</v>
      </c>
      <c r="F198" s="53" t="s">
        <v>289</v>
      </c>
      <c r="G198" s="55">
        <v>1383.0</v>
      </c>
      <c r="H198" s="53" t="s">
        <v>266</v>
      </c>
      <c r="I198" s="53"/>
      <c r="J198" s="56">
        <v>0.0024406799999999998</v>
      </c>
      <c r="K198" s="53" t="s">
        <v>274</v>
      </c>
      <c r="L198" s="57" t="s">
        <v>268</v>
      </c>
      <c r="M198" s="53"/>
      <c r="N198" s="53"/>
      <c r="O198" s="46"/>
      <c r="P198" s="51">
        <v>0.0</v>
      </c>
      <c r="Q198" s="51">
        <v>2019.0</v>
      </c>
      <c r="R198" s="46"/>
      <c r="S198" s="46"/>
      <c r="T198" s="46">
        <f t="shared" si="2"/>
        <v>0</v>
      </c>
      <c r="U198" s="46">
        <v>0.0</v>
      </c>
      <c r="V198" s="46">
        <v>0.0</v>
      </c>
      <c r="W198" s="46">
        <v>0.0</v>
      </c>
      <c r="X198" s="46">
        <v>0.0</v>
      </c>
      <c r="Y198" s="46">
        <v>0.0</v>
      </c>
      <c r="Z198" s="46">
        <v>0.0</v>
      </c>
      <c r="AA198" s="46">
        <v>0.0</v>
      </c>
      <c r="AB198" s="46">
        <v>0.0</v>
      </c>
      <c r="AC198" s="46">
        <v>0.0</v>
      </c>
      <c r="AD198" s="46">
        <v>0.0</v>
      </c>
      <c r="AE198" s="46">
        <v>0.0</v>
      </c>
      <c r="AF198" s="46">
        <v>0.0</v>
      </c>
      <c r="AG198" s="46">
        <v>0.0</v>
      </c>
      <c r="AH198" s="46">
        <v>0.0</v>
      </c>
      <c r="AI198" s="46">
        <v>0.0</v>
      </c>
      <c r="AJ198" s="46">
        <v>0.0</v>
      </c>
      <c r="AK198" s="46">
        <v>0.0</v>
      </c>
      <c r="AL198" s="46">
        <v>0.0</v>
      </c>
      <c r="AM198" s="46">
        <v>0.0</v>
      </c>
      <c r="AN198" s="46">
        <v>0.0</v>
      </c>
      <c r="AO198" s="46">
        <v>0.0</v>
      </c>
      <c r="AP198" s="46">
        <v>0.0</v>
      </c>
      <c r="AQ198" s="46">
        <v>0.0</v>
      </c>
      <c r="AR198" s="46">
        <v>0.0</v>
      </c>
      <c r="AS198" s="46">
        <v>0.0</v>
      </c>
      <c r="AT198" s="46">
        <v>0.0</v>
      </c>
      <c r="AU198" s="46">
        <v>0.0</v>
      </c>
      <c r="AV198" s="46">
        <v>0.0</v>
      </c>
      <c r="AW198" s="46">
        <v>0.0</v>
      </c>
      <c r="AX198" s="46">
        <v>0.0</v>
      </c>
      <c r="AY198" s="46">
        <v>0.0</v>
      </c>
      <c r="AZ198" s="46">
        <f t="shared" si="4"/>
        <v>0</v>
      </c>
      <c r="BA198" s="49">
        <f t="shared" si="5"/>
        <v>1383</v>
      </c>
    </row>
    <row r="199">
      <c r="A199" s="52" t="s">
        <v>28</v>
      </c>
      <c r="B199" s="59" t="s">
        <v>291</v>
      </c>
      <c r="C199" s="59" t="s">
        <v>30</v>
      </c>
      <c r="D199" s="60">
        <f t="shared" si="1"/>
        <v>2.542806</v>
      </c>
      <c r="E199" s="51" t="s">
        <v>264</v>
      </c>
      <c r="F199" s="59" t="s">
        <v>289</v>
      </c>
      <c r="G199" s="61">
        <v>1400.0</v>
      </c>
      <c r="H199" s="59" t="s">
        <v>266</v>
      </c>
      <c r="I199" s="46"/>
      <c r="J199" s="62">
        <v>0.0018162899999999997</v>
      </c>
      <c r="K199" s="59" t="s">
        <v>267</v>
      </c>
      <c r="L199" s="57" t="s">
        <v>268</v>
      </c>
      <c r="M199" s="46"/>
      <c r="N199" s="59"/>
      <c r="O199" s="59"/>
      <c r="P199" s="51">
        <v>0.0</v>
      </c>
      <c r="Q199" s="51">
        <v>2019.0</v>
      </c>
      <c r="R199" s="46"/>
      <c r="S199" s="46"/>
      <c r="T199" s="46">
        <f t="shared" si="2"/>
        <v>0</v>
      </c>
      <c r="U199" s="46">
        <v>0.0</v>
      </c>
      <c r="V199" s="46">
        <v>0.0</v>
      </c>
      <c r="W199" s="46">
        <v>0.0</v>
      </c>
      <c r="X199" s="46">
        <v>0.0</v>
      </c>
      <c r="Y199" s="46">
        <v>0.0</v>
      </c>
      <c r="Z199" s="46">
        <v>0.0</v>
      </c>
      <c r="AA199" s="46">
        <v>0.0</v>
      </c>
      <c r="AB199" s="46">
        <v>0.0</v>
      </c>
      <c r="AC199" s="46">
        <v>0.0</v>
      </c>
      <c r="AD199" s="46">
        <v>0.0</v>
      </c>
      <c r="AE199" s="46">
        <v>0.0</v>
      </c>
      <c r="AF199" s="46">
        <v>0.0</v>
      </c>
      <c r="AG199" s="46">
        <v>0.0</v>
      </c>
      <c r="AH199" s="46">
        <v>0.0</v>
      </c>
      <c r="AI199" s="46">
        <v>0.0</v>
      </c>
      <c r="AJ199" s="46">
        <v>0.0</v>
      </c>
      <c r="AK199" s="46">
        <v>0.0</v>
      </c>
      <c r="AL199" s="46">
        <v>0.0</v>
      </c>
      <c r="AM199" s="46">
        <v>0.0</v>
      </c>
      <c r="AN199" s="46">
        <v>0.0</v>
      </c>
      <c r="AO199" s="46">
        <v>0.0</v>
      </c>
      <c r="AP199" s="46">
        <v>0.0</v>
      </c>
      <c r="AQ199" s="46">
        <v>0.0</v>
      </c>
      <c r="AR199" s="46">
        <v>0.0</v>
      </c>
      <c r="AS199" s="46">
        <v>0.0</v>
      </c>
      <c r="AT199" s="46">
        <v>0.0</v>
      </c>
      <c r="AU199" s="46">
        <v>0.0</v>
      </c>
      <c r="AV199" s="46">
        <v>0.0</v>
      </c>
      <c r="AW199" s="46">
        <v>0.0</v>
      </c>
      <c r="AX199" s="46">
        <v>0.0</v>
      </c>
      <c r="AY199" s="46">
        <v>0.0</v>
      </c>
      <c r="AZ199" s="46">
        <f t="shared" si="4"/>
        <v>0</v>
      </c>
      <c r="BA199" s="49">
        <f t="shared" si="5"/>
        <v>1400</v>
      </c>
    </row>
    <row r="200">
      <c r="A200" s="47"/>
      <c r="B200" s="47" t="s">
        <v>358</v>
      </c>
      <c r="C200" s="47" t="s">
        <v>59</v>
      </c>
      <c r="D200" s="48">
        <f t="shared" si="1"/>
        <v>4.208464524</v>
      </c>
      <c r="E200" s="47" t="s">
        <v>264</v>
      </c>
      <c r="F200" s="47" t="s">
        <v>265</v>
      </c>
      <c r="G200" s="49">
        <v>1724.3</v>
      </c>
      <c r="H200" s="47" t="s">
        <v>266</v>
      </c>
      <c r="I200" s="46"/>
      <c r="J200" s="46">
        <v>0.0024406799999999998</v>
      </c>
      <c r="K200" s="47" t="s">
        <v>274</v>
      </c>
      <c r="L200" s="45" t="s">
        <v>268</v>
      </c>
      <c r="M200" s="46"/>
      <c r="N200" s="46"/>
      <c r="O200" s="46"/>
      <c r="P200" s="47">
        <v>10.0</v>
      </c>
      <c r="Q200" s="46"/>
      <c r="R200" s="46"/>
      <c r="S200" s="46"/>
      <c r="T200" s="46">
        <f t="shared" si="2"/>
        <v>10</v>
      </c>
      <c r="U200" s="46">
        <v>10.0</v>
      </c>
      <c r="V200" s="46">
        <v>10.0</v>
      </c>
      <c r="W200" s="46">
        <v>10.0</v>
      </c>
      <c r="X200" s="46">
        <v>10.0</v>
      </c>
      <c r="Y200" s="46">
        <v>10.0</v>
      </c>
      <c r="Z200" s="46">
        <v>10.0</v>
      </c>
      <c r="AA200" s="46">
        <v>10.0</v>
      </c>
      <c r="AB200" s="46">
        <v>10.0</v>
      </c>
      <c r="AC200" s="46">
        <v>10.0</v>
      </c>
      <c r="AD200" s="46">
        <v>10.0</v>
      </c>
      <c r="AE200" s="46">
        <v>10.0</v>
      </c>
      <c r="AF200" s="46">
        <v>10.0</v>
      </c>
      <c r="AG200" s="46">
        <v>10.0</v>
      </c>
      <c r="AH200" s="46">
        <v>10.0</v>
      </c>
      <c r="AI200" s="46">
        <v>10.0</v>
      </c>
      <c r="AJ200" s="46">
        <v>10.0</v>
      </c>
      <c r="AK200" s="46">
        <v>10.0</v>
      </c>
      <c r="AL200" s="46">
        <v>10.0</v>
      </c>
      <c r="AM200" s="46">
        <v>10.0</v>
      </c>
      <c r="AN200" s="46">
        <v>10.0</v>
      </c>
      <c r="AO200" s="46">
        <v>10.0</v>
      </c>
      <c r="AP200" s="46">
        <v>10.0</v>
      </c>
      <c r="AQ200" s="46">
        <v>10.0</v>
      </c>
      <c r="AR200" s="46">
        <v>10.0</v>
      </c>
      <c r="AS200" s="46">
        <v>10.0</v>
      </c>
      <c r="AT200" s="46">
        <v>10.0</v>
      </c>
      <c r="AU200" s="46">
        <v>10.0</v>
      </c>
      <c r="AV200" s="46">
        <v>10.0</v>
      </c>
      <c r="AW200" s="46">
        <v>10.0</v>
      </c>
      <c r="AX200" s="46">
        <v>10.0</v>
      </c>
      <c r="AY200" s="46">
        <v>10.0</v>
      </c>
      <c r="AZ200" s="46">
        <f t="shared" si="4"/>
        <v>320</v>
      </c>
      <c r="BA200" s="49">
        <f t="shared" si="5"/>
        <v>1404.3</v>
      </c>
    </row>
    <row r="201">
      <c r="A201" s="73" t="s">
        <v>28</v>
      </c>
      <c r="B201" s="53" t="s">
        <v>424</v>
      </c>
      <c r="C201" s="53" t="s">
        <v>59</v>
      </c>
      <c r="D201" s="54">
        <f t="shared" si="1"/>
        <v>1.73650512</v>
      </c>
      <c r="E201" s="51" t="s">
        <v>264</v>
      </c>
      <c r="F201" s="53" t="s">
        <v>289</v>
      </c>
      <c r="G201" s="55">
        <v>1444.8</v>
      </c>
      <c r="H201" s="53" t="s">
        <v>266</v>
      </c>
      <c r="I201" s="46"/>
      <c r="J201" s="56">
        <v>0.0012019</v>
      </c>
      <c r="K201" s="53" t="s">
        <v>305</v>
      </c>
      <c r="L201" s="57" t="s">
        <v>268</v>
      </c>
      <c r="M201" s="46"/>
      <c r="N201" s="53"/>
      <c r="O201" s="53"/>
      <c r="P201" s="51">
        <v>0.0</v>
      </c>
      <c r="Q201" s="51">
        <v>2019.0</v>
      </c>
      <c r="R201" s="46"/>
      <c r="S201" s="46"/>
      <c r="T201" s="46">
        <f t="shared" si="2"/>
        <v>0</v>
      </c>
      <c r="U201" s="46">
        <v>0.0</v>
      </c>
      <c r="V201" s="46">
        <v>0.0</v>
      </c>
      <c r="W201" s="46">
        <v>0.0</v>
      </c>
      <c r="X201" s="46">
        <v>0.0</v>
      </c>
      <c r="Y201" s="46">
        <v>0.0</v>
      </c>
      <c r="Z201" s="46">
        <v>0.0</v>
      </c>
      <c r="AA201" s="46">
        <v>0.0</v>
      </c>
      <c r="AB201" s="46">
        <v>0.0</v>
      </c>
      <c r="AC201" s="46">
        <v>0.0</v>
      </c>
      <c r="AD201" s="46">
        <v>0.0</v>
      </c>
      <c r="AE201" s="46">
        <v>0.0</v>
      </c>
      <c r="AF201" s="46">
        <v>0.0</v>
      </c>
      <c r="AG201" s="46">
        <v>0.0</v>
      </c>
      <c r="AH201" s="46">
        <v>0.0</v>
      </c>
      <c r="AI201" s="46">
        <v>0.0</v>
      </c>
      <c r="AJ201" s="46">
        <v>0.0</v>
      </c>
      <c r="AK201" s="46">
        <v>0.0</v>
      </c>
      <c r="AL201" s="46">
        <v>0.0</v>
      </c>
      <c r="AM201" s="46">
        <v>0.0</v>
      </c>
      <c r="AN201" s="46">
        <v>0.0</v>
      </c>
      <c r="AO201" s="46">
        <v>0.0</v>
      </c>
      <c r="AP201" s="46">
        <v>0.0</v>
      </c>
      <c r="AQ201" s="46">
        <v>0.0</v>
      </c>
      <c r="AR201" s="46">
        <v>0.0</v>
      </c>
      <c r="AS201" s="46">
        <v>0.0</v>
      </c>
      <c r="AT201" s="46">
        <v>0.0</v>
      </c>
      <c r="AU201" s="46">
        <v>0.0</v>
      </c>
      <c r="AV201" s="46">
        <v>0.0</v>
      </c>
      <c r="AW201" s="46">
        <v>0.0</v>
      </c>
      <c r="AX201" s="46">
        <v>0.0</v>
      </c>
      <c r="AY201" s="46">
        <v>0.0</v>
      </c>
      <c r="AZ201" s="46">
        <f t="shared" si="4"/>
        <v>0</v>
      </c>
      <c r="BA201" s="49">
        <f t="shared" si="5"/>
        <v>1444.8</v>
      </c>
    </row>
    <row r="202">
      <c r="A202" s="73" t="s">
        <v>28</v>
      </c>
      <c r="B202" s="53" t="s">
        <v>406</v>
      </c>
      <c r="C202" s="53" t="s">
        <v>59</v>
      </c>
      <c r="D202" s="54">
        <f t="shared" si="1"/>
        <v>3.53166396</v>
      </c>
      <c r="E202" s="51" t="s">
        <v>264</v>
      </c>
      <c r="F202" s="53" t="s">
        <v>289</v>
      </c>
      <c r="G202" s="55">
        <v>1447.0</v>
      </c>
      <c r="H202" s="53" t="s">
        <v>266</v>
      </c>
      <c r="I202" s="53"/>
      <c r="J202" s="56">
        <v>0.0024406799999999998</v>
      </c>
      <c r="K202" s="53" t="s">
        <v>274</v>
      </c>
      <c r="L202" s="57" t="s">
        <v>268</v>
      </c>
      <c r="M202" s="53"/>
      <c r="N202" s="53"/>
      <c r="O202" s="46"/>
      <c r="P202" s="51">
        <v>0.0</v>
      </c>
      <c r="Q202" s="51">
        <v>2019.0</v>
      </c>
      <c r="R202" s="46"/>
      <c r="S202" s="46"/>
      <c r="T202" s="46">
        <f t="shared" si="2"/>
        <v>0</v>
      </c>
      <c r="U202" s="46">
        <v>0.0</v>
      </c>
      <c r="V202" s="46">
        <v>0.0</v>
      </c>
      <c r="W202" s="46">
        <v>0.0</v>
      </c>
      <c r="X202" s="46">
        <v>0.0</v>
      </c>
      <c r="Y202" s="46">
        <v>0.0</v>
      </c>
      <c r="Z202" s="46">
        <v>0.0</v>
      </c>
      <c r="AA202" s="46">
        <v>0.0</v>
      </c>
      <c r="AB202" s="46">
        <v>0.0</v>
      </c>
      <c r="AC202" s="46">
        <v>0.0</v>
      </c>
      <c r="AD202" s="46">
        <v>0.0</v>
      </c>
      <c r="AE202" s="46">
        <v>0.0</v>
      </c>
      <c r="AF202" s="46">
        <v>0.0</v>
      </c>
      <c r="AG202" s="46">
        <v>0.0</v>
      </c>
      <c r="AH202" s="46">
        <v>0.0</v>
      </c>
      <c r="AI202" s="46">
        <v>0.0</v>
      </c>
      <c r="AJ202" s="46">
        <v>0.0</v>
      </c>
      <c r="AK202" s="46">
        <v>0.0</v>
      </c>
      <c r="AL202" s="46">
        <v>0.0</v>
      </c>
      <c r="AM202" s="46">
        <v>0.0</v>
      </c>
      <c r="AN202" s="46">
        <v>0.0</v>
      </c>
      <c r="AO202" s="46">
        <v>0.0</v>
      </c>
      <c r="AP202" s="46">
        <v>0.0</v>
      </c>
      <c r="AQ202" s="46">
        <v>0.0</v>
      </c>
      <c r="AR202" s="46">
        <v>0.0</v>
      </c>
      <c r="AS202" s="46">
        <v>0.0</v>
      </c>
      <c r="AT202" s="46">
        <v>0.0</v>
      </c>
      <c r="AU202" s="46">
        <v>0.0</v>
      </c>
      <c r="AV202" s="46">
        <v>0.0</v>
      </c>
      <c r="AW202" s="46">
        <v>0.0</v>
      </c>
      <c r="AX202" s="46">
        <v>0.0</v>
      </c>
      <c r="AY202" s="46">
        <v>0.0</v>
      </c>
      <c r="AZ202" s="46">
        <f t="shared" si="4"/>
        <v>0</v>
      </c>
      <c r="BA202" s="49">
        <f t="shared" si="5"/>
        <v>1447</v>
      </c>
    </row>
    <row r="203">
      <c r="A203" s="47"/>
      <c r="B203" s="47" t="s">
        <v>507</v>
      </c>
      <c r="C203" s="47" t="s">
        <v>145</v>
      </c>
      <c r="D203" s="48">
        <f t="shared" si="1"/>
        <v>1.886983</v>
      </c>
      <c r="E203" s="47" t="s">
        <v>264</v>
      </c>
      <c r="F203" s="47" t="s">
        <v>265</v>
      </c>
      <c r="G203" s="49">
        <v>1570.0</v>
      </c>
      <c r="H203" s="47" t="s">
        <v>266</v>
      </c>
      <c r="I203" s="46"/>
      <c r="J203" s="46">
        <v>0.0012019</v>
      </c>
      <c r="K203" s="47" t="s">
        <v>305</v>
      </c>
      <c r="L203" s="45" t="s">
        <v>268</v>
      </c>
      <c r="M203" s="46"/>
      <c r="N203" s="46"/>
      <c r="O203" s="46"/>
      <c r="P203" s="47">
        <v>3.8</v>
      </c>
      <c r="Q203" s="46"/>
      <c r="R203" s="46"/>
      <c r="S203" s="46"/>
      <c r="T203" s="46">
        <f t="shared" si="2"/>
        <v>3.8</v>
      </c>
      <c r="U203" s="46">
        <v>3.8</v>
      </c>
      <c r="V203" s="46">
        <v>3.8</v>
      </c>
      <c r="W203" s="46">
        <v>3.8</v>
      </c>
      <c r="X203" s="46">
        <v>3.8</v>
      </c>
      <c r="Y203" s="46">
        <v>3.8</v>
      </c>
      <c r="Z203" s="46">
        <v>3.8</v>
      </c>
      <c r="AA203" s="46">
        <v>3.8</v>
      </c>
      <c r="AB203" s="46">
        <v>3.8</v>
      </c>
      <c r="AC203" s="46">
        <v>3.8</v>
      </c>
      <c r="AD203" s="46">
        <v>3.8</v>
      </c>
      <c r="AE203" s="46">
        <v>3.8</v>
      </c>
      <c r="AF203" s="46">
        <v>3.8</v>
      </c>
      <c r="AG203" s="46">
        <v>3.8</v>
      </c>
      <c r="AH203" s="46">
        <v>3.8</v>
      </c>
      <c r="AI203" s="46">
        <v>3.8</v>
      </c>
      <c r="AJ203" s="46">
        <v>3.8</v>
      </c>
      <c r="AK203" s="46">
        <v>3.8</v>
      </c>
      <c r="AL203" s="46">
        <v>3.8</v>
      </c>
      <c r="AM203" s="46">
        <v>3.8</v>
      </c>
      <c r="AN203" s="46">
        <v>3.8</v>
      </c>
      <c r="AO203" s="46">
        <v>3.8</v>
      </c>
      <c r="AP203" s="46">
        <v>3.8</v>
      </c>
      <c r="AQ203" s="46">
        <v>3.8</v>
      </c>
      <c r="AR203" s="46">
        <v>3.8</v>
      </c>
      <c r="AS203" s="46">
        <v>3.8</v>
      </c>
      <c r="AT203" s="46">
        <v>3.8</v>
      </c>
      <c r="AU203" s="46">
        <v>3.8</v>
      </c>
      <c r="AV203" s="46">
        <v>3.8</v>
      </c>
      <c r="AW203" s="46">
        <v>3.8</v>
      </c>
      <c r="AX203" s="46">
        <v>3.8</v>
      </c>
      <c r="AY203" s="46">
        <v>3.8</v>
      </c>
      <c r="AZ203" s="46">
        <f t="shared" si="4"/>
        <v>121.6</v>
      </c>
      <c r="BA203" s="49">
        <f t="shared" si="5"/>
        <v>1448.4</v>
      </c>
    </row>
    <row r="204">
      <c r="A204" s="73" t="s">
        <v>28</v>
      </c>
      <c r="B204" s="53" t="s">
        <v>405</v>
      </c>
      <c r="C204" s="53" t="s">
        <v>59</v>
      </c>
      <c r="D204" s="54">
        <f t="shared" si="1"/>
        <v>3.63173184</v>
      </c>
      <c r="E204" s="51" t="s">
        <v>264</v>
      </c>
      <c r="F204" s="53" t="s">
        <v>289</v>
      </c>
      <c r="G204" s="55">
        <v>1488.0</v>
      </c>
      <c r="H204" s="53" t="s">
        <v>266</v>
      </c>
      <c r="I204" s="53"/>
      <c r="J204" s="56">
        <v>0.0024406799999999998</v>
      </c>
      <c r="K204" s="53" t="s">
        <v>274</v>
      </c>
      <c r="L204" s="57" t="s">
        <v>268</v>
      </c>
      <c r="M204" s="53"/>
      <c r="N204" s="53"/>
      <c r="O204" s="46"/>
      <c r="P204" s="51">
        <v>0.0</v>
      </c>
      <c r="Q204" s="51">
        <v>2019.0</v>
      </c>
      <c r="R204" s="46"/>
      <c r="S204" s="46"/>
      <c r="T204" s="46">
        <f t="shared" si="2"/>
        <v>0</v>
      </c>
      <c r="U204" s="46">
        <v>0.0</v>
      </c>
      <c r="V204" s="46">
        <v>0.0</v>
      </c>
      <c r="W204" s="46">
        <v>0.0</v>
      </c>
      <c r="X204" s="46">
        <v>0.0</v>
      </c>
      <c r="Y204" s="46">
        <v>0.0</v>
      </c>
      <c r="Z204" s="46">
        <v>0.0</v>
      </c>
      <c r="AA204" s="46">
        <v>0.0</v>
      </c>
      <c r="AB204" s="46">
        <v>0.0</v>
      </c>
      <c r="AC204" s="46">
        <v>0.0</v>
      </c>
      <c r="AD204" s="46">
        <v>0.0</v>
      </c>
      <c r="AE204" s="46">
        <v>0.0</v>
      </c>
      <c r="AF204" s="46">
        <v>0.0</v>
      </c>
      <c r="AG204" s="46">
        <v>0.0</v>
      </c>
      <c r="AH204" s="46">
        <v>0.0</v>
      </c>
      <c r="AI204" s="46">
        <v>0.0</v>
      </c>
      <c r="AJ204" s="46">
        <v>0.0</v>
      </c>
      <c r="AK204" s="46">
        <v>0.0</v>
      </c>
      <c r="AL204" s="46">
        <v>0.0</v>
      </c>
      <c r="AM204" s="46">
        <v>0.0</v>
      </c>
      <c r="AN204" s="46">
        <v>0.0</v>
      </c>
      <c r="AO204" s="46">
        <v>0.0</v>
      </c>
      <c r="AP204" s="46">
        <v>0.0</v>
      </c>
      <c r="AQ204" s="46">
        <v>0.0</v>
      </c>
      <c r="AR204" s="46">
        <v>0.0</v>
      </c>
      <c r="AS204" s="46">
        <v>0.0</v>
      </c>
      <c r="AT204" s="46">
        <v>0.0</v>
      </c>
      <c r="AU204" s="46">
        <v>0.0</v>
      </c>
      <c r="AV204" s="46">
        <v>0.0</v>
      </c>
      <c r="AW204" s="46">
        <v>0.0</v>
      </c>
      <c r="AX204" s="46">
        <v>0.0</v>
      </c>
      <c r="AY204" s="46">
        <v>0.0</v>
      </c>
      <c r="AZ204" s="46">
        <f t="shared" si="4"/>
        <v>0</v>
      </c>
      <c r="BA204" s="49">
        <f t="shared" si="5"/>
        <v>1488</v>
      </c>
    </row>
    <row r="205">
      <c r="A205" s="73" t="s">
        <v>28</v>
      </c>
      <c r="B205" s="53" t="s">
        <v>413</v>
      </c>
      <c r="C205" s="53" t="s">
        <v>59</v>
      </c>
      <c r="D205" s="54">
        <f t="shared" si="1"/>
        <v>2.74804677</v>
      </c>
      <c r="E205" s="51" t="s">
        <v>264</v>
      </c>
      <c r="F205" s="53" t="s">
        <v>289</v>
      </c>
      <c r="G205" s="55">
        <v>1513.0</v>
      </c>
      <c r="H205" s="53" t="s">
        <v>270</v>
      </c>
      <c r="I205" s="46"/>
      <c r="J205" s="56">
        <v>0.0018162899999999997</v>
      </c>
      <c r="K205" s="53" t="s">
        <v>267</v>
      </c>
      <c r="L205" s="57" t="s">
        <v>268</v>
      </c>
      <c r="M205" s="46"/>
      <c r="N205" s="53"/>
      <c r="O205" s="53"/>
      <c r="P205" s="51">
        <v>0.0</v>
      </c>
      <c r="Q205" s="51">
        <v>2019.0</v>
      </c>
      <c r="R205" s="46"/>
      <c r="S205" s="46"/>
      <c r="T205" s="46">
        <f t="shared" si="2"/>
        <v>0</v>
      </c>
      <c r="U205" s="46">
        <v>0.0</v>
      </c>
      <c r="V205" s="46">
        <v>0.0</v>
      </c>
      <c r="W205" s="46">
        <v>0.0</v>
      </c>
      <c r="X205" s="46">
        <v>0.0</v>
      </c>
      <c r="Y205" s="46">
        <v>0.0</v>
      </c>
      <c r="Z205" s="46">
        <v>0.0</v>
      </c>
      <c r="AA205" s="46">
        <v>0.0</v>
      </c>
      <c r="AB205" s="46">
        <v>0.0</v>
      </c>
      <c r="AC205" s="46">
        <v>0.0</v>
      </c>
      <c r="AD205" s="46">
        <v>0.0</v>
      </c>
      <c r="AE205" s="46">
        <v>0.0</v>
      </c>
      <c r="AF205" s="46">
        <v>0.0</v>
      </c>
      <c r="AG205" s="46">
        <v>0.0</v>
      </c>
      <c r="AH205" s="46">
        <v>0.0</v>
      </c>
      <c r="AI205" s="46">
        <v>0.0</v>
      </c>
      <c r="AJ205" s="46">
        <v>0.0</v>
      </c>
      <c r="AK205" s="46">
        <v>0.0</v>
      </c>
      <c r="AL205" s="46">
        <v>0.0</v>
      </c>
      <c r="AM205" s="46">
        <v>0.0</v>
      </c>
      <c r="AN205" s="46">
        <v>0.0</v>
      </c>
      <c r="AO205" s="46">
        <v>0.0</v>
      </c>
      <c r="AP205" s="46">
        <v>0.0</v>
      </c>
      <c r="AQ205" s="46">
        <v>0.0</v>
      </c>
      <c r="AR205" s="46">
        <v>0.0</v>
      </c>
      <c r="AS205" s="46">
        <v>0.0</v>
      </c>
      <c r="AT205" s="46">
        <v>0.0</v>
      </c>
      <c r="AU205" s="46">
        <v>0.0</v>
      </c>
      <c r="AV205" s="46">
        <v>0.0</v>
      </c>
      <c r="AW205" s="46">
        <v>0.0</v>
      </c>
      <c r="AX205" s="46">
        <v>0.0</v>
      </c>
      <c r="AY205" s="46">
        <v>0.0</v>
      </c>
      <c r="AZ205" s="46">
        <f t="shared" si="4"/>
        <v>0</v>
      </c>
      <c r="BA205" s="49">
        <f t="shared" si="5"/>
        <v>1513</v>
      </c>
    </row>
    <row r="206">
      <c r="A206" s="73" t="s">
        <v>28</v>
      </c>
      <c r="B206" s="53" t="s">
        <v>423</v>
      </c>
      <c r="C206" s="53" t="s">
        <v>59</v>
      </c>
      <c r="D206" s="54">
        <f t="shared" si="1"/>
        <v>1.8353013</v>
      </c>
      <c r="E206" s="51" t="s">
        <v>264</v>
      </c>
      <c r="F206" s="53" t="s">
        <v>289</v>
      </c>
      <c r="G206" s="55">
        <v>1527.0</v>
      </c>
      <c r="H206" s="53" t="s">
        <v>266</v>
      </c>
      <c r="I206" s="46"/>
      <c r="J206" s="56">
        <v>0.0012019</v>
      </c>
      <c r="K206" s="53" t="s">
        <v>305</v>
      </c>
      <c r="L206" s="57" t="s">
        <v>268</v>
      </c>
      <c r="M206" s="46"/>
      <c r="N206" s="53"/>
      <c r="O206" s="53"/>
      <c r="P206" s="51">
        <v>0.0</v>
      </c>
      <c r="Q206" s="51">
        <v>2019.0</v>
      </c>
      <c r="R206" s="46"/>
      <c r="S206" s="46"/>
      <c r="T206" s="46">
        <f t="shared" si="2"/>
        <v>0</v>
      </c>
      <c r="U206" s="46">
        <v>0.0</v>
      </c>
      <c r="V206" s="46">
        <v>0.0</v>
      </c>
      <c r="W206" s="46">
        <v>0.0</v>
      </c>
      <c r="X206" s="46">
        <v>0.0</v>
      </c>
      <c r="Y206" s="46">
        <v>0.0</v>
      </c>
      <c r="Z206" s="46">
        <v>0.0</v>
      </c>
      <c r="AA206" s="46">
        <v>0.0</v>
      </c>
      <c r="AB206" s="46">
        <v>0.0</v>
      </c>
      <c r="AC206" s="46">
        <v>0.0</v>
      </c>
      <c r="AD206" s="46">
        <v>0.0</v>
      </c>
      <c r="AE206" s="46">
        <v>0.0</v>
      </c>
      <c r="AF206" s="46">
        <v>0.0</v>
      </c>
      <c r="AG206" s="46">
        <v>0.0</v>
      </c>
      <c r="AH206" s="46">
        <v>0.0</v>
      </c>
      <c r="AI206" s="46">
        <v>0.0</v>
      </c>
      <c r="AJ206" s="46">
        <v>0.0</v>
      </c>
      <c r="AK206" s="46">
        <v>0.0</v>
      </c>
      <c r="AL206" s="46">
        <v>0.0</v>
      </c>
      <c r="AM206" s="46">
        <v>0.0</v>
      </c>
      <c r="AN206" s="46">
        <v>0.0</v>
      </c>
      <c r="AO206" s="46">
        <v>0.0</v>
      </c>
      <c r="AP206" s="46">
        <v>0.0</v>
      </c>
      <c r="AQ206" s="46">
        <v>0.0</v>
      </c>
      <c r="AR206" s="46">
        <v>0.0</v>
      </c>
      <c r="AS206" s="46">
        <v>0.0</v>
      </c>
      <c r="AT206" s="46">
        <v>0.0</v>
      </c>
      <c r="AU206" s="46">
        <v>0.0</v>
      </c>
      <c r="AV206" s="46">
        <v>0.0</v>
      </c>
      <c r="AW206" s="46">
        <v>0.0</v>
      </c>
      <c r="AX206" s="46">
        <v>0.0</v>
      </c>
      <c r="AY206" s="46">
        <v>0.0</v>
      </c>
      <c r="AZ206" s="46">
        <f t="shared" si="4"/>
        <v>0</v>
      </c>
      <c r="BA206" s="49">
        <f t="shared" si="5"/>
        <v>1527</v>
      </c>
    </row>
    <row r="207">
      <c r="A207" s="73" t="s">
        <v>28</v>
      </c>
      <c r="B207" s="53" t="s">
        <v>404</v>
      </c>
      <c r="C207" s="53" t="s">
        <v>59</v>
      </c>
      <c r="D207" s="54">
        <f t="shared" si="1"/>
        <v>3.75986754</v>
      </c>
      <c r="E207" s="51" t="s">
        <v>264</v>
      </c>
      <c r="F207" s="53" t="s">
        <v>289</v>
      </c>
      <c r="G207" s="55">
        <v>1540.5</v>
      </c>
      <c r="H207" s="53" t="s">
        <v>266</v>
      </c>
      <c r="I207" s="53"/>
      <c r="J207" s="56">
        <v>0.0024406799999999998</v>
      </c>
      <c r="K207" s="53" t="s">
        <v>274</v>
      </c>
      <c r="L207" s="57" t="s">
        <v>268</v>
      </c>
      <c r="M207" s="53"/>
      <c r="N207" s="53"/>
      <c r="O207" s="46"/>
      <c r="P207" s="51">
        <v>0.0</v>
      </c>
      <c r="Q207" s="51">
        <v>2019.0</v>
      </c>
      <c r="R207" s="46"/>
      <c r="S207" s="46"/>
      <c r="T207" s="46">
        <f t="shared" si="2"/>
        <v>0</v>
      </c>
      <c r="U207" s="46">
        <v>0.0</v>
      </c>
      <c r="V207" s="46">
        <v>0.0</v>
      </c>
      <c r="W207" s="46">
        <v>0.0</v>
      </c>
      <c r="X207" s="46">
        <v>0.0</v>
      </c>
      <c r="Y207" s="46">
        <v>0.0</v>
      </c>
      <c r="Z207" s="46">
        <v>0.0</v>
      </c>
      <c r="AA207" s="46">
        <v>0.0</v>
      </c>
      <c r="AB207" s="46">
        <v>0.0</v>
      </c>
      <c r="AC207" s="46">
        <v>0.0</v>
      </c>
      <c r="AD207" s="46">
        <v>0.0</v>
      </c>
      <c r="AE207" s="46">
        <v>0.0</v>
      </c>
      <c r="AF207" s="46">
        <v>0.0</v>
      </c>
      <c r="AG207" s="46">
        <v>0.0</v>
      </c>
      <c r="AH207" s="46">
        <v>0.0</v>
      </c>
      <c r="AI207" s="46">
        <v>0.0</v>
      </c>
      <c r="AJ207" s="46">
        <v>0.0</v>
      </c>
      <c r="AK207" s="46">
        <v>0.0</v>
      </c>
      <c r="AL207" s="46">
        <v>0.0</v>
      </c>
      <c r="AM207" s="46">
        <v>0.0</v>
      </c>
      <c r="AN207" s="46">
        <v>0.0</v>
      </c>
      <c r="AO207" s="46">
        <v>0.0</v>
      </c>
      <c r="AP207" s="46">
        <v>0.0</v>
      </c>
      <c r="AQ207" s="46">
        <v>0.0</v>
      </c>
      <c r="AR207" s="46">
        <v>0.0</v>
      </c>
      <c r="AS207" s="46">
        <v>0.0</v>
      </c>
      <c r="AT207" s="46">
        <v>0.0</v>
      </c>
      <c r="AU207" s="46">
        <v>0.0</v>
      </c>
      <c r="AV207" s="46">
        <v>0.0</v>
      </c>
      <c r="AW207" s="46">
        <v>0.0</v>
      </c>
      <c r="AX207" s="46">
        <v>0.0</v>
      </c>
      <c r="AY207" s="46">
        <v>0.0</v>
      </c>
      <c r="AZ207" s="46">
        <f t="shared" si="4"/>
        <v>0</v>
      </c>
      <c r="BA207" s="49">
        <f t="shared" si="5"/>
        <v>1540.5</v>
      </c>
    </row>
    <row r="208">
      <c r="A208" s="73" t="s">
        <v>28</v>
      </c>
      <c r="B208" s="53" t="s">
        <v>470</v>
      </c>
      <c r="C208" s="53" t="s">
        <v>88</v>
      </c>
      <c r="D208" s="54">
        <f t="shared" si="1"/>
        <v>1.8605412</v>
      </c>
      <c r="E208" s="51" t="s">
        <v>264</v>
      </c>
      <c r="F208" s="53" t="s">
        <v>289</v>
      </c>
      <c r="G208" s="55">
        <v>1548.0</v>
      </c>
      <c r="H208" s="53" t="s">
        <v>266</v>
      </c>
      <c r="I208" s="46"/>
      <c r="J208" s="56">
        <v>0.0012019</v>
      </c>
      <c r="K208" s="53" t="s">
        <v>305</v>
      </c>
      <c r="L208" s="57" t="s">
        <v>268</v>
      </c>
      <c r="M208" s="46"/>
      <c r="N208" s="53"/>
      <c r="O208" s="53"/>
      <c r="P208" s="51">
        <v>0.0</v>
      </c>
      <c r="Q208" s="51">
        <v>2019.0</v>
      </c>
      <c r="R208" s="46"/>
      <c r="S208" s="46"/>
      <c r="T208" s="46">
        <f t="shared" si="2"/>
        <v>0</v>
      </c>
      <c r="U208" s="46">
        <v>0.0</v>
      </c>
      <c r="V208" s="46">
        <v>0.0</v>
      </c>
      <c r="W208" s="46">
        <v>0.0</v>
      </c>
      <c r="X208" s="46">
        <v>0.0</v>
      </c>
      <c r="Y208" s="46">
        <v>0.0</v>
      </c>
      <c r="Z208" s="46">
        <v>0.0</v>
      </c>
      <c r="AA208" s="46">
        <v>0.0</v>
      </c>
      <c r="AB208" s="46">
        <v>0.0</v>
      </c>
      <c r="AC208" s="46">
        <v>0.0</v>
      </c>
      <c r="AD208" s="46">
        <v>0.0</v>
      </c>
      <c r="AE208" s="46">
        <v>0.0</v>
      </c>
      <c r="AF208" s="46">
        <v>0.0</v>
      </c>
      <c r="AG208" s="46">
        <v>0.0</v>
      </c>
      <c r="AH208" s="46">
        <v>0.0</v>
      </c>
      <c r="AI208" s="46">
        <v>0.0</v>
      </c>
      <c r="AJ208" s="46">
        <v>0.0</v>
      </c>
      <c r="AK208" s="46">
        <v>0.0</v>
      </c>
      <c r="AL208" s="46">
        <v>0.0</v>
      </c>
      <c r="AM208" s="46">
        <v>0.0</v>
      </c>
      <c r="AN208" s="46">
        <v>0.0</v>
      </c>
      <c r="AO208" s="46">
        <v>0.0</v>
      </c>
      <c r="AP208" s="46">
        <v>0.0</v>
      </c>
      <c r="AQ208" s="46">
        <v>0.0</v>
      </c>
      <c r="AR208" s="46">
        <v>0.0</v>
      </c>
      <c r="AS208" s="46">
        <v>0.0</v>
      </c>
      <c r="AT208" s="46">
        <v>0.0</v>
      </c>
      <c r="AU208" s="46">
        <v>0.0</v>
      </c>
      <c r="AV208" s="46">
        <v>0.0</v>
      </c>
      <c r="AW208" s="46">
        <v>0.0</v>
      </c>
      <c r="AX208" s="46">
        <v>0.0</v>
      </c>
      <c r="AY208" s="46">
        <v>0.0</v>
      </c>
      <c r="AZ208" s="46">
        <f t="shared" si="4"/>
        <v>0</v>
      </c>
      <c r="BA208" s="49">
        <f t="shared" si="5"/>
        <v>1548</v>
      </c>
    </row>
    <row r="209">
      <c r="A209" s="47"/>
      <c r="B209" s="47" t="s">
        <v>356</v>
      </c>
      <c r="C209" s="47" t="s">
        <v>59</v>
      </c>
      <c r="D209" s="48">
        <f t="shared" si="1"/>
        <v>4.62142758</v>
      </c>
      <c r="E209" s="47" t="s">
        <v>264</v>
      </c>
      <c r="F209" s="47" t="s">
        <v>265</v>
      </c>
      <c r="G209" s="49">
        <v>1893.5</v>
      </c>
      <c r="H209" s="47" t="s">
        <v>266</v>
      </c>
      <c r="I209" s="46"/>
      <c r="J209" s="46">
        <v>0.0024406799999999998</v>
      </c>
      <c r="K209" s="47" t="s">
        <v>274</v>
      </c>
      <c r="L209" s="45" t="s">
        <v>268</v>
      </c>
      <c r="M209" s="46"/>
      <c r="N209" s="46"/>
      <c r="O209" s="46"/>
      <c r="P209" s="47">
        <v>10.0</v>
      </c>
      <c r="Q209" s="46"/>
      <c r="R209" s="46"/>
      <c r="S209" s="46"/>
      <c r="T209" s="46">
        <f t="shared" si="2"/>
        <v>10</v>
      </c>
      <c r="U209" s="46">
        <v>10.0</v>
      </c>
      <c r="V209" s="46">
        <v>10.0</v>
      </c>
      <c r="W209" s="46">
        <v>10.0</v>
      </c>
      <c r="X209" s="46">
        <v>10.0</v>
      </c>
      <c r="Y209" s="46">
        <v>10.0</v>
      </c>
      <c r="Z209" s="46">
        <v>10.0</v>
      </c>
      <c r="AA209" s="46">
        <v>10.0</v>
      </c>
      <c r="AB209" s="46">
        <v>10.0</v>
      </c>
      <c r="AC209" s="46">
        <v>10.0</v>
      </c>
      <c r="AD209" s="46">
        <v>10.0</v>
      </c>
      <c r="AE209" s="46">
        <v>10.0</v>
      </c>
      <c r="AF209" s="46">
        <v>10.0</v>
      </c>
      <c r="AG209" s="46">
        <v>10.0</v>
      </c>
      <c r="AH209" s="46">
        <v>10.0</v>
      </c>
      <c r="AI209" s="46">
        <v>10.0</v>
      </c>
      <c r="AJ209" s="46">
        <v>10.0</v>
      </c>
      <c r="AK209" s="46">
        <v>10.0</v>
      </c>
      <c r="AL209" s="46">
        <v>10.0</v>
      </c>
      <c r="AM209" s="46">
        <v>10.0</v>
      </c>
      <c r="AN209" s="46">
        <v>10.0</v>
      </c>
      <c r="AO209" s="46">
        <v>10.0</v>
      </c>
      <c r="AP209" s="46">
        <v>10.0</v>
      </c>
      <c r="AQ209" s="46">
        <v>10.0</v>
      </c>
      <c r="AR209" s="46">
        <v>10.0</v>
      </c>
      <c r="AS209" s="46">
        <v>10.0</v>
      </c>
      <c r="AT209" s="46">
        <v>10.0</v>
      </c>
      <c r="AU209" s="46">
        <v>10.0</v>
      </c>
      <c r="AV209" s="46">
        <v>10.0</v>
      </c>
      <c r="AW209" s="46">
        <v>10.0</v>
      </c>
      <c r="AX209" s="46">
        <v>10.0</v>
      </c>
      <c r="AY209" s="46">
        <v>10.0</v>
      </c>
      <c r="AZ209" s="46">
        <f t="shared" si="4"/>
        <v>320</v>
      </c>
      <c r="BA209" s="49">
        <f t="shared" si="5"/>
        <v>1573.5</v>
      </c>
    </row>
    <row r="210">
      <c r="A210" s="73" t="s">
        <v>28</v>
      </c>
      <c r="B210" s="53" t="s">
        <v>403</v>
      </c>
      <c r="C210" s="53" t="s">
        <v>59</v>
      </c>
      <c r="D210" s="54">
        <f t="shared" si="1"/>
        <v>3.884098152</v>
      </c>
      <c r="E210" s="51" t="s">
        <v>264</v>
      </c>
      <c r="F210" s="53" t="s">
        <v>289</v>
      </c>
      <c r="G210" s="55">
        <v>1591.4</v>
      </c>
      <c r="H210" s="53" t="s">
        <v>266</v>
      </c>
      <c r="I210" s="53"/>
      <c r="J210" s="56">
        <v>0.0024406799999999998</v>
      </c>
      <c r="K210" s="53" t="s">
        <v>274</v>
      </c>
      <c r="L210" s="57" t="s">
        <v>268</v>
      </c>
      <c r="M210" s="53"/>
      <c r="N210" s="53"/>
      <c r="O210" s="46"/>
      <c r="P210" s="51">
        <v>0.0</v>
      </c>
      <c r="Q210" s="51">
        <v>2019.0</v>
      </c>
      <c r="R210" s="46"/>
      <c r="S210" s="46"/>
      <c r="T210" s="46">
        <f t="shared" si="2"/>
        <v>0</v>
      </c>
      <c r="U210" s="46">
        <v>0.0</v>
      </c>
      <c r="V210" s="46">
        <v>0.0</v>
      </c>
      <c r="W210" s="46">
        <v>0.0</v>
      </c>
      <c r="X210" s="46">
        <v>0.0</v>
      </c>
      <c r="Y210" s="46">
        <v>0.0</v>
      </c>
      <c r="Z210" s="46">
        <v>0.0</v>
      </c>
      <c r="AA210" s="46">
        <v>0.0</v>
      </c>
      <c r="AB210" s="46">
        <v>0.0</v>
      </c>
      <c r="AC210" s="46">
        <v>0.0</v>
      </c>
      <c r="AD210" s="46">
        <v>0.0</v>
      </c>
      <c r="AE210" s="46">
        <v>0.0</v>
      </c>
      <c r="AF210" s="46">
        <v>0.0</v>
      </c>
      <c r="AG210" s="46">
        <v>0.0</v>
      </c>
      <c r="AH210" s="46">
        <v>0.0</v>
      </c>
      <c r="AI210" s="46">
        <v>0.0</v>
      </c>
      <c r="AJ210" s="46">
        <v>0.0</v>
      </c>
      <c r="AK210" s="46">
        <v>0.0</v>
      </c>
      <c r="AL210" s="46">
        <v>0.0</v>
      </c>
      <c r="AM210" s="46">
        <v>0.0</v>
      </c>
      <c r="AN210" s="46">
        <v>0.0</v>
      </c>
      <c r="AO210" s="46">
        <v>0.0</v>
      </c>
      <c r="AP210" s="46">
        <v>0.0</v>
      </c>
      <c r="AQ210" s="46">
        <v>0.0</v>
      </c>
      <c r="AR210" s="46">
        <v>0.0</v>
      </c>
      <c r="AS210" s="46">
        <v>0.0</v>
      </c>
      <c r="AT210" s="46">
        <v>0.0</v>
      </c>
      <c r="AU210" s="46">
        <v>0.0</v>
      </c>
      <c r="AV210" s="46">
        <v>0.0</v>
      </c>
      <c r="AW210" s="46">
        <v>0.0</v>
      </c>
      <c r="AX210" s="46">
        <v>0.0</v>
      </c>
      <c r="AY210" s="46">
        <v>0.0</v>
      </c>
      <c r="AZ210" s="46">
        <f t="shared" si="4"/>
        <v>0</v>
      </c>
      <c r="BA210" s="49">
        <f t="shared" si="5"/>
        <v>1591.4</v>
      </c>
    </row>
    <row r="211">
      <c r="A211" s="47"/>
      <c r="B211" s="47" t="s">
        <v>534</v>
      </c>
      <c r="C211" s="47" t="s">
        <v>244</v>
      </c>
      <c r="D211" s="48">
        <f t="shared" si="1"/>
        <v>6.87204672</v>
      </c>
      <c r="E211" s="47" t="s">
        <v>264</v>
      </c>
      <c r="F211" s="47" t="s">
        <v>265</v>
      </c>
      <c r="G211" s="49">
        <v>2576.0</v>
      </c>
      <c r="H211" s="47" t="s">
        <v>266</v>
      </c>
      <c r="I211" s="46"/>
      <c r="J211" s="46">
        <v>0.0026677199999999997</v>
      </c>
      <c r="K211" s="47" t="s">
        <v>271</v>
      </c>
      <c r="L211" s="45" t="s">
        <v>268</v>
      </c>
      <c r="M211" s="46"/>
      <c r="N211" s="46"/>
      <c r="O211" s="46"/>
      <c r="P211" s="47">
        <v>29.7</v>
      </c>
      <c r="Q211" s="46"/>
      <c r="R211" s="46"/>
      <c r="S211" s="46"/>
      <c r="T211" s="46">
        <f t="shared" si="2"/>
        <v>29.7</v>
      </c>
      <c r="U211" s="46">
        <v>29.7</v>
      </c>
      <c r="V211" s="46">
        <v>29.7</v>
      </c>
      <c r="W211" s="46">
        <v>29.7</v>
      </c>
      <c r="X211" s="46">
        <v>29.7</v>
      </c>
      <c r="Y211" s="46">
        <v>29.7</v>
      </c>
      <c r="Z211" s="46">
        <v>29.7</v>
      </c>
      <c r="AA211" s="46">
        <v>29.7</v>
      </c>
      <c r="AB211" s="46">
        <v>29.7</v>
      </c>
      <c r="AC211" s="46">
        <v>29.7</v>
      </c>
      <c r="AD211" s="46">
        <v>29.7</v>
      </c>
      <c r="AE211" s="46">
        <v>29.7</v>
      </c>
      <c r="AF211" s="46">
        <v>29.7</v>
      </c>
      <c r="AG211" s="46">
        <v>29.7</v>
      </c>
      <c r="AH211" s="46">
        <v>29.7</v>
      </c>
      <c r="AI211" s="46">
        <v>29.7</v>
      </c>
      <c r="AJ211" s="46">
        <v>29.7</v>
      </c>
      <c r="AK211" s="46">
        <v>29.7</v>
      </c>
      <c r="AL211" s="46">
        <v>29.7</v>
      </c>
      <c r="AM211" s="46">
        <v>29.7</v>
      </c>
      <c r="AN211" s="46">
        <v>29.7</v>
      </c>
      <c r="AO211" s="46">
        <v>29.7</v>
      </c>
      <c r="AP211" s="46">
        <v>29.7</v>
      </c>
      <c r="AQ211" s="46">
        <v>29.7</v>
      </c>
      <c r="AR211" s="46">
        <v>29.7</v>
      </c>
      <c r="AS211" s="46">
        <v>29.7</v>
      </c>
      <c r="AT211" s="46">
        <v>29.7</v>
      </c>
      <c r="AU211" s="46">
        <v>29.7</v>
      </c>
      <c r="AV211" s="46">
        <v>29.7</v>
      </c>
      <c r="AW211" s="46">
        <v>29.7</v>
      </c>
      <c r="AX211" s="46">
        <v>29.7</v>
      </c>
      <c r="AY211" s="46">
        <v>29.7</v>
      </c>
      <c r="AZ211" s="46">
        <f t="shared" si="4"/>
        <v>950.4</v>
      </c>
      <c r="BA211" s="49">
        <f t="shared" si="5"/>
        <v>1625.6</v>
      </c>
    </row>
    <row r="212">
      <c r="A212" s="73" t="s">
        <v>28</v>
      </c>
      <c r="B212" s="53" t="s">
        <v>518</v>
      </c>
      <c r="C212" s="47" t="s">
        <v>162</v>
      </c>
      <c r="D212" s="54">
        <f t="shared" si="1"/>
        <v>4.528609428</v>
      </c>
      <c r="E212" s="51" t="s">
        <v>264</v>
      </c>
      <c r="F212" s="53" t="s">
        <v>289</v>
      </c>
      <c r="G212" s="55">
        <v>1697.558</v>
      </c>
      <c r="H212" s="53" t="s">
        <v>270</v>
      </c>
      <c r="I212" s="56">
        <v>2012.0</v>
      </c>
      <c r="J212" s="56">
        <v>0.0026677199999999997</v>
      </c>
      <c r="K212" s="53" t="s">
        <v>271</v>
      </c>
      <c r="L212" s="77" t="s">
        <v>519</v>
      </c>
      <c r="M212" s="56">
        <v>98.0</v>
      </c>
      <c r="N212" s="53" t="s">
        <v>520</v>
      </c>
      <c r="O212" s="53" t="s">
        <v>521</v>
      </c>
      <c r="P212" s="51">
        <v>0.0</v>
      </c>
      <c r="Q212" s="51">
        <v>2019.0</v>
      </c>
      <c r="R212" s="46"/>
      <c r="S212" s="46"/>
      <c r="T212" s="46">
        <f t="shared" si="2"/>
        <v>0</v>
      </c>
      <c r="U212" s="46">
        <v>0.0</v>
      </c>
      <c r="V212" s="46">
        <v>0.0</v>
      </c>
      <c r="W212" s="46">
        <v>0.0</v>
      </c>
      <c r="X212" s="46">
        <v>0.0</v>
      </c>
      <c r="Y212" s="46">
        <v>0.0</v>
      </c>
      <c r="Z212" s="46">
        <v>0.0</v>
      </c>
      <c r="AA212" s="46">
        <v>0.0</v>
      </c>
      <c r="AB212" s="46">
        <v>0.0</v>
      </c>
      <c r="AC212" s="46">
        <v>0.0</v>
      </c>
      <c r="AD212" s="46">
        <v>0.0</v>
      </c>
      <c r="AE212" s="46">
        <v>0.0</v>
      </c>
      <c r="AF212" s="46">
        <v>0.0</v>
      </c>
      <c r="AG212" s="46">
        <v>0.0</v>
      </c>
      <c r="AH212" s="46">
        <v>0.0</v>
      </c>
      <c r="AI212" s="46">
        <v>0.0</v>
      </c>
      <c r="AJ212" s="46">
        <v>0.0</v>
      </c>
      <c r="AK212" s="46">
        <v>0.0</v>
      </c>
      <c r="AL212" s="46">
        <v>0.0</v>
      </c>
      <c r="AM212" s="46">
        <v>0.0</v>
      </c>
      <c r="AN212" s="46">
        <v>0.0</v>
      </c>
      <c r="AO212" s="46">
        <v>0.0</v>
      </c>
      <c r="AP212" s="46">
        <v>0.0</v>
      </c>
      <c r="AQ212" s="46">
        <v>0.0</v>
      </c>
      <c r="AR212" s="46">
        <v>0.0</v>
      </c>
      <c r="AS212" s="46">
        <v>0.0</v>
      </c>
      <c r="AT212" s="46">
        <v>0.0</v>
      </c>
      <c r="AU212" s="46">
        <v>0.0</v>
      </c>
      <c r="AV212" s="46">
        <v>0.0</v>
      </c>
      <c r="AW212" s="46">
        <v>0.0</v>
      </c>
      <c r="AX212" s="46">
        <v>0.0</v>
      </c>
      <c r="AY212" s="46">
        <v>0.0</v>
      </c>
      <c r="AZ212" s="46">
        <f t="shared" si="4"/>
        <v>0</v>
      </c>
      <c r="BA212" s="49">
        <f t="shared" si="5"/>
        <v>1697.558</v>
      </c>
    </row>
    <row r="213">
      <c r="A213" s="73" t="s">
        <v>28</v>
      </c>
      <c r="B213" s="53" t="s">
        <v>502</v>
      </c>
      <c r="C213" s="53" t="s">
        <v>134</v>
      </c>
      <c r="D213" s="54">
        <f t="shared" si="1"/>
        <v>4.149156</v>
      </c>
      <c r="E213" s="51" t="s">
        <v>264</v>
      </c>
      <c r="F213" s="53" t="s">
        <v>289</v>
      </c>
      <c r="G213" s="55">
        <v>1700.0</v>
      </c>
      <c r="H213" s="53" t="s">
        <v>266</v>
      </c>
      <c r="I213" s="53"/>
      <c r="J213" s="56">
        <v>0.0024406799999999998</v>
      </c>
      <c r="K213" s="53" t="s">
        <v>274</v>
      </c>
      <c r="L213" s="57" t="s">
        <v>268</v>
      </c>
      <c r="M213" s="53"/>
      <c r="N213" s="53"/>
      <c r="O213" s="46"/>
      <c r="P213" s="51">
        <v>0.0</v>
      </c>
      <c r="Q213" s="51">
        <v>2019.0</v>
      </c>
      <c r="R213" s="46"/>
      <c r="S213" s="46"/>
      <c r="T213" s="46">
        <f t="shared" si="2"/>
        <v>0</v>
      </c>
      <c r="U213" s="46">
        <v>0.0</v>
      </c>
      <c r="V213" s="46">
        <v>0.0</v>
      </c>
      <c r="W213" s="46">
        <v>0.0</v>
      </c>
      <c r="X213" s="46">
        <v>0.0</v>
      </c>
      <c r="Y213" s="46">
        <v>0.0</v>
      </c>
      <c r="Z213" s="46">
        <v>0.0</v>
      </c>
      <c r="AA213" s="46">
        <v>0.0</v>
      </c>
      <c r="AB213" s="46">
        <v>0.0</v>
      </c>
      <c r="AC213" s="46">
        <v>0.0</v>
      </c>
      <c r="AD213" s="46">
        <v>0.0</v>
      </c>
      <c r="AE213" s="46">
        <v>0.0</v>
      </c>
      <c r="AF213" s="46">
        <v>0.0</v>
      </c>
      <c r="AG213" s="46">
        <v>0.0</v>
      </c>
      <c r="AH213" s="46">
        <v>0.0</v>
      </c>
      <c r="AI213" s="46">
        <v>0.0</v>
      </c>
      <c r="AJ213" s="46">
        <v>0.0</v>
      </c>
      <c r="AK213" s="46">
        <v>0.0</v>
      </c>
      <c r="AL213" s="46">
        <v>0.0</v>
      </c>
      <c r="AM213" s="46">
        <v>0.0</v>
      </c>
      <c r="AN213" s="46">
        <v>0.0</v>
      </c>
      <c r="AO213" s="46">
        <v>0.0</v>
      </c>
      <c r="AP213" s="46">
        <v>0.0</v>
      </c>
      <c r="AQ213" s="46">
        <v>0.0</v>
      </c>
      <c r="AR213" s="46">
        <v>0.0</v>
      </c>
      <c r="AS213" s="46">
        <v>0.0</v>
      </c>
      <c r="AT213" s="46">
        <v>0.0</v>
      </c>
      <c r="AU213" s="46">
        <v>0.0</v>
      </c>
      <c r="AV213" s="46">
        <v>0.0</v>
      </c>
      <c r="AW213" s="46">
        <v>0.0</v>
      </c>
      <c r="AX213" s="46">
        <v>0.0</v>
      </c>
      <c r="AY213" s="46">
        <v>0.0</v>
      </c>
      <c r="AZ213" s="46">
        <f t="shared" si="4"/>
        <v>0</v>
      </c>
      <c r="BA213" s="49">
        <f t="shared" si="5"/>
        <v>1700</v>
      </c>
    </row>
    <row r="214">
      <c r="A214" s="52" t="s">
        <v>28</v>
      </c>
      <c r="B214" s="53" t="s">
        <v>288</v>
      </c>
      <c r="C214" s="53" t="s">
        <v>30</v>
      </c>
      <c r="D214" s="54">
        <f t="shared" si="1"/>
        <v>4.56446892</v>
      </c>
      <c r="E214" s="51" t="s">
        <v>264</v>
      </c>
      <c r="F214" s="53" t="s">
        <v>289</v>
      </c>
      <c r="G214" s="55">
        <v>1711.0</v>
      </c>
      <c r="H214" s="53" t="s">
        <v>270</v>
      </c>
      <c r="I214" s="46"/>
      <c r="J214" s="56">
        <v>0.0026677199999999997</v>
      </c>
      <c r="K214" s="53" t="s">
        <v>271</v>
      </c>
      <c r="L214" s="57" t="s">
        <v>268</v>
      </c>
      <c r="M214" s="46"/>
      <c r="N214" s="53"/>
      <c r="O214" s="53"/>
      <c r="P214" s="51">
        <v>0.0</v>
      </c>
      <c r="Q214" s="51">
        <v>2019.0</v>
      </c>
      <c r="R214" s="58"/>
      <c r="S214" s="46"/>
      <c r="T214" s="46">
        <f t="shared" si="2"/>
        <v>0</v>
      </c>
      <c r="U214" s="46">
        <v>0.0</v>
      </c>
      <c r="V214" s="46">
        <v>0.0</v>
      </c>
      <c r="W214" s="46">
        <v>0.0</v>
      </c>
      <c r="X214" s="46">
        <v>0.0</v>
      </c>
      <c r="Y214" s="46">
        <v>0.0</v>
      </c>
      <c r="Z214" s="46">
        <v>0.0</v>
      </c>
      <c r="AA214" s="46">
        <v>0.0</v>
      </c>
      <c r="AB214" s="46">
        <v>0.0</v>
      </c>
      <c r="AC214" s="46">
        <v>0.0</v>
      </c>
      <c r="AD214" s="46">
        <v>0.0</v>
      </c>
      <c r="AE214" s="46">
        <v>0.0</v>
      </c>
      <c r="AF214" s="46">
        <v>0.0</v>
      </c>
      <c r="AG214" s="46">
        <v>0.0</v>
      </c>
      <c r="AH214" s="46">
        <v>0.0</v>
      </c>
      <c r="AI214" s="46">
        <v>0.0</v>
      </c>
      <c r="AJ214" s="46">
        <v>0.0</v>
      </c>
      <c r="AK214" s="46">
        <v>0.0</v>
      </c>
      <c r="AL214" s="46">
        <v>0.0</v>
      </c>
      <c r="AM214" s="46">
        <v>0.0</v>
      </c>
      <c r="AN214" s="46">
        <v>0.0</v>
      </c>
      <c r="AO214" s="46">
        <v>0.0</v>
      </c>
      <c r="AP214" s="46">
        <v>0.0</v>
      </c>
      <c r="AQ214" s="46">
        <v>0.0</v>
      </c>
      <c r="AR214" s="46">
        <v>0.0</v>
      </c>
      <c r="AS214" s="46">
        <v>0.0</v>
      </c>
      <c r="AT214" s="46">
        <v>0.0</v>
      </c>
      <c r="AU214" s="46">
        <v>0.0</v>
      </c>
      <c r="AV214" s="46">
        <v>0.0</v>
      </c>
      <c r="AW214" s="46">
        <v>0.0</v>
      </c>
      <c r="AX214" s="46">
        <v>0.0</v>
      </c>
      <c r="AY214" s="46">
        <v>0.0</v>
      </c>
      <c r="AZ214" s="46">
        <f t="shared" si="4"/>
        <v>0</v>
      </c>
      <c r="BA214" s="49">
        <f t="shared" si="5"/>
        <v>1711</v>
      </c>
    </row>
    <row r="215">
      <c r="A215" s="73" t="s">
        <v>28</v>
      </c>
      <c r="B215" s="53" t="s">
        <v>402</v>
      </c>
      <c r="C215" s="53" t="s">
        <v>59</v>
      </c>
      <c r="D215" s="54">
        <f t="shared" si="1"/>
        <v>4.488654588</v>
      </c>
      <c r="E215" s="51" t="s">
        <v>264</v>
      </c>
      <c r="F215" s="53" t="s">
        <v>289</v>
      </c>
      <c r="G215" s="55">
        <v>1839.1</v>
      </c>
      <c r="H215" s="53" t="s">
        <v>266</v>
      </c>
      <c r="I215" s="53"/>
      <c r="J215" s="56">
        <v>0.0024406799999999998</v>
      </c>
      <c r="K215" s="53" t="s">
        <v>274</v>
      </c>
      <c r="L215" s="57" t="s">
        <v>268</v>
      </c>
      <c r="M215" s="53"/>
      <c r="N215" s="53"/>
      <c r="O215" s="46"/>
      <c r="P215" s="51">
        <v>0.0</v>
      </c>
      <c r="Q215" s="51">
        <v>2019.0</v>
      </c>
      <c r="R215" s="46"/>
      <c r="S215" s="46"/>
      <c r="T215" s="46">
        <f t="shared" si="2"/>
        <v>0</v>
      </c>
      <c r="U215" s="46">
        <v>0.0</v>
      </c>
      <c r="V215" s="46">
        <v>0.0</v>
      </c>
      <c r="W215" s="46">
        <v>0.0</v>
      </c>
      <c r="X215" s="46">
        <v>0.0</v>
      </c>
      <c r="Y215" s="46">
        <v>0.0</v>
      </c>
      <c r="Z215" s="46">
        <v>0.0</v>
      </c>
      <c r="AA215" s="46">
        <v>0.0</v>
      </c>
      <c r="AB215" s="46">
        <v>0.0</v>
      </c>
      <c r="AC215" s="46">
        <v>0.0</v>
      </c>
      <c r="AD215" s="46">
        <v>0.0</v>
      </c>
      <c r="AE215" s="46">
        <v>0.0</v>
      </c>
      <c r="AF215" s="46">
        <v>0.0</v>
      </c>
      <c r="AG215" s="46">
        <v>0.0</v>
      </c>
      <c r="AH215" s="46">
        <v>0.0</v>
      </c>
      <c r="AI215" s="46">
        <v>0.0</v>
      </c>
      <c r="AJ215" s="46">
        <v>0.0</v>
      </c>
      <c r="AK215" s="46">
        <v>0.0</v>
      </c>
      <c r="AL215" s="46">
        <v>0.0</v>
      </c>
      <c r="AM215" s="46">
        <v>0.0</v>
      </c>
      <c r="AN215" s="46">
        <v>0.0</v>
      </c>
      <c r="AO215" s="46">
        <v>0.0</v>
      </c>
      <c r="AP215" s="46">
        <v>0.0</v>
      </c>
      <c r="AQ215" s="46">
        <v>0.0</v>
      </c>
      <c r="AR215" s="46">
        <v>0.0</v>
      </c>
      <c r="AS215" s="46">
        <v>0.0</v>
      </c>
      <c r="AT215" s="46">
        <v>0.0</v>
      </c>
      <c r="AU215" s="46">
        <v>0.0</v>
      </c>
      <c r="AV215" s="46">
        <v>0.0</v>
      </c>
      <c r="AW215" s="46">
        <v>0.0</v>
      </c>
      <c r="AX215" s="46">
        <v>0.0</v>
      </c>
      <c r="AY215" s="46">
        <v>0.0</v>
      </c>
      <c r="AZ215" s="46">
        <f t="shared" si="4"/>
        <v>0</v>
      </c>
      <c r="BA215" s="49">
        <f t="shared" si="5"/>
        <v>1839.1</v>
      </c>
    </row>
    <row r="216">
      <c r="A216" s="47"/>
      <c r="B216" s="47" t="s">
        <v>377</v>
      </c>
      <c r="C216" s="47" t="s">
        <v>59</v>
      </c>
      <c r="D216" s="48">
        <f t="shared" si="1"/>
        <v>5.707042044</v>
      </c>
      <c r="E216" s="47" t="s">
        <v>264</v>
      </c>
      <c r="F216" s="47" t="s">
        <v>265</v>
      </c>
      <c r="G216" s="49">
        <v>2338.3</v>
      </c>
      <c r="H216" s="47" t="s">
        <v>266</v>
      </c>
      <c r="I216" s="46"/>
      <c r="J216" s="46">
        <v>0.0024406799999999998</v>
      </c>
      <c r="K216" s="47" t="s">
        <v>274</v>
      </c>
      <c r="L216" s="45" t="s">
        <v>268</v>
      </c>
      <c r="M216" s="46"/>
      <c r="N216" s="46"/>
      <c r="O216" s="46"/>
      <c r="P216" s="47">
        <v>15.0</v>
      </c>
      <c r="Q216" s="46"/>
      <c r="R216" s="46"/>
      <c r="S216" s="46"/>
      <c r="T216" s="46">
        <f t="shared" si="2"/>
        <v>15</v>
      </c>
      <c r="U216" s="46">
        <v>15.0</v>
      </c>
      <c r="V216" s="46">
        <v>15.0</v>
      </c>
      <c r="W216" s="46">
        <v>15.0</v>
      </c>
      <c r="X216" s="46">
        <v>15.0</v>
      </c>
      <c r="Y216" s="46">
        <v>15.0</v>
      </c>
      <c r="Z216" s="46">
        <v>15.0</v>
      </c>
      <c r="AA216" s="46">
        <v>15.0</v>
      </c>
      <c r="AB216" s="46">
        <v>15.0</v>
      </c>
      <c r="AC216" s="46">
        <v>15.0</v>
      </c>
      <c r="AD216" s="46">
        <v>15.0</v>
      </c>
      <c r="AE216" s="46">
        <v>15.0</v>
      </c>
      <c r="AF216" s="46">
        <v>15.0</v>
      </c>
      <c r="AG216" s="46">
        <v>15.0</v>
      </c>
      <c r="AH216" s="46">
        <v>15.0</v>
      </c>
      <c r="AI216" s="46">
        <v>15.0</v>
      </c>
      <c r="AJ216" s="46">
        <v>15.0</v>
      </c>
      <c r="AK216" s="46">
        <v>15.0</v>
      </c>
      <c r="AL216" s="46">
        <v>15.0</v>
      </c>
      <c r="AM216" s="46">
        <v>15.0</v>
      </c>
      <c r="AN216" s="46">
        <v>15.0</v>
      </c>
      <c r="AO216" s="46">
        <v>15.0</v>
      </c>
      <c r="AP216" s="46">
        <v>15.0</v>
      </c>
      <c r="AQ216" s="46">
        <v>15.0</v>
      </c>
      <c r="AR216" s="46">
        <v>15.0</v>
      </c>
      <c r="AS216" s="46">
        <v>15.0</v>
      </c>
      <c r="AT216" s="46">
        <v>15.0</v>
      </c>
      <c r="AU216" s="46">
        <v>15.0</v>
      </c>
      <c r="AV216" s="46">
        <v>15.0</v>
      </c>
      <c r="AW216" s="46">
        <v>15.0</v>
      </c>
      <c r="AX216" s="46">
        <v>15.0</v>
      </c>
      <c r="AY216" s="46">
        <v>15.0</v>
      </c>
      <c r="AZ216" s="46">
        <f t="shared" si="4"/>
        <v>480</v>
      </c>
      <c r="BA216" s="49">
        <f t="shared" si="5"/>
        <v>1858.3</v>
      </c>
    </row>
    <row r="217">
      <c r="A217" s="47"/>
      <c r="B217" s="47" t="s">
        <v>499</v>
      </c>
      <c r="C217" s="47" t="s">
        <v>121</v>
      </c>
      <c r="D217" s="48">
        <f t="shared" si="1"/>
        <v>7.32204</v>
      </c>
      <c r="E217" s="47" t="s">
        <v>264</v>
      </c>
      <c r="F217" s="47" t="s">
        <v>265</v>
      </c>
      <c r="G217" s="49">
        <v>3000.0</v>
      </c>
      <c r="H217" s="47" t="s">
        <v>266</v>
      </c>
      <c r="I217" s="46"/>
      <c r="J217" s="46">
        <v>0.0024406799999999998</v>
      </c>
      <c r="K217" s="47" t="s">
        <v>274</v>
      </c>
      <c r="L217" s="45" t="s">
        <v>268</v>
      </c>
      <c r="M217" s="46"/>
      <c r="N217" s="46"/>
      <c r="O217" s="46"/>
      <c r="P217" s="47">
        <v>32.0</v>
      </c>
      <c r="Q217" s="46"/>
      <c r="R217" s="46"/>
      <c r="S217" s="46"/>
      <c r="T217" s="46">
        <f t="shared" si="2"/>
        <v>32</v>
      </c>
      <c r="U217" s="46">
        <v>32.0</v>
      </c>
      <c r="V217" s="46">
        <v>32.0</v>
      </c>
      <c r="W217" s="46">
        <v>32.0</v>
      </c>
      <c r="X217" s="46">
        <v>32.0</v>
      </c>
      <c r="Y217" s="46">
        <v>32.0</v>
      </c>
      <c r="Z217" s="46">
        <v>32.0</v>
      </c>
      <c r="AA217" s="46">
        <v>32.0</v>
      </c>
      <c r="AB217" s="46">
        <v>32.0</v>
      </c>
      <c r="AC217" s="46">
        <v>32.0</v>
      </c>
      <c r="AD217" s="46">
        <v>32.0</v>
      </c>
      <c r="AE217" s="46">
        <v>32.0</v>
      </c>
      <c r="AF217" s="46">
        <v>32.0</v>
      </c>
      <c r="AG217" s="46">
        <v>32.0</v>
      </c>
      <c r="AH217" s="46">
        <v>32.0</v>
      </c>
      <c r="AI217" s="46">
        <v>32.0</v>
      </c>
      <c r="AJ217" s="46">
        <v>32.0</v>
      </c>
      <c r="AK217" s="46">
        <v>32.0</v>
      </c>
      <c r="AL217" s="46">
        <v>32.0</v>
      </c>
      <c r="AM217" s="46">
        <v>32.0</v>
      </c>
      <c r="AN217" s="46">
        <v>32.0</v>
      </c>
      <c r="AO217" s="46">
        <v>32.0</v>
      </c>
      <c r="AP217" s="46">
        <v>32.0</v>
      </c>
      <c r="AQ217" s="46">
        <v>32.0</v>
      </c>
      <c r="AR217" s="46">
        <v>32.0</v>
      </c>
      <c r="AS217" s="46">
        <v>32.0</v>
      </c>
      <c r="AT217" s="46">
        <v>32.0</v>
      </c>
      <c r="AU217" s="46">
        <v>32.0</v>
      </c>
      <c r="AV217" s="46">
        <v>32.0</v>
      </c>
      <c r="AW217" s="46">
        <v>32.0</v>
      </c>
      <c r="AX217" s="46">
        <v>32.0</v>
      </c>
      <c r="AY217" s="46">
        <v>32.0</v>
      </c>
      <c r="AZ217" s="46">
        <f t="shared" si="4"/>
        <v>1024</v>
      </c>
      <c r="BA217" s="49">
        <f t="shared" si="5"/>
        <v>1976</v>
      </c>
    </row>
    <row r="218">
      <c r="A218" s="52" t="s">
        <v>28</v>
      </c>
      <c r="B218" s="59" t="s">
        <v>554</v>
      </c>
      <c r="C218" s="59" t="s">
        <v>555</v>
      </c>
      <c r="D218" s="60">
        <f t="shared" si="1"/>
        <v>2.4038</v>
      </c>
      <c r="E218" s="51" t="s">
        <v>264</v>
      </c>
      <c r="F218" s="59" t="s">
        <v>289</v>
      </c>
      <c r="G218" s="61">
        <v>2000.0</v>
      </c>
      <c r="H218" s="59" t="s">
        <v>270</v>
      </c>
      <c r="I218" s="46"/>
      <c r="J218" s="62">
        <v>0.0012019</v>
      </c>
      <c r="K218" s="59" t="s">
        <v>305</v>
      </c>
      <c r="L218" s="57" t="s">
        <v>268</v>
      </c>
      <c r="M218" s="46"/>
      <c r="N218" s="59"/>
      <c r="O218" s="59"/>
      <c r="P218" s="51">
        <v>0.0</v>
      </c>
      <c r="Q218" s="51">
        <v>2019.0</v>
      </c>
      <c r="R218" s="44"/>
      <c r="S218" s="46"/>
      <c r="T218" s="46">
        <f t="shared" si="2"/>
        <v>0</v>
      </c>
      <c r="U218" s="46">
        <v>0.0</v>
      </c>
      <c r="V218" s="46">
        <v>0.0</v>
      </c>
      <c r="W218" s="46">
        <v>0.0</v>
      </c>
      <c r="X218" s="46">
        <v>0.0</v>
      </c>
      <c r="Y218" s="46">
        <v>0.0</v>
      </c>
      <c r="Z218" s="46">
        <v>0.0</v>
      </c>
      <c r="AA218" s="46">
        <v>0.0</v>
      </c>
      <c r="AB218" s="46">
        <v>0.0</v>
      </c>
      <c r="AC218" s="46">
        <v>0.0</v>
      </c>
      <c r="AD218" s="46">
        <v>0.0</v>
      </c>
      <c r="AE218" s="46">
        <v>0.0</v>
      </c>
      <c r="AF218" s="46">
        <v>0.0</v>
      </c>
      <c r="AG218" s="46">
        <v>0.0</v>
      </c>
      <c r="AH218" s="46">
        <v>0.0</v>
      </c>
      <c r="AI218" s="46">
        <v>0.0</v>
      </c>
      <c r="AJ218" s="46">
        <v>0.0</v>
      </c>
      <c r="AK218" s="46">
        <v>0.0</v>
      </c>
      <c r="AL218" s="46">
        <v>0.0</v>
      </c>
      <c r="AM218" s="46">
        <v>0.0</v>
      </c>
      <c r="AN218" s="46">
        <v>0.0</v>
      </c>
      <c r="AO218" s="46">
        <v>0.0</v>
      </c>
      <c r="AP218" s="46">
        <v>0.0</v>
      </c>
      <c r="AQ218" s="46">
        <v>0.0</v>
      </c>
      <c r="AR218" s="46">
        <v>0.0</v>
      </c>
      <c r="AS218" s="46">
        <v>0.0</v>
      </c>
      <c r="AT218" s="46">
        <v>0.0</v>
      </c>
      <c r="AU218" s="46">
        <v>0.0</v>
      </c>
      <c r="AV218" s="46">
        <v>0.0</v>
      </c>
      <c r="AW218" s="46">
        <v>0.0</v>
      </c>
      <c r="AX218" s="46">
        <v>0.0</v>
      </c>
      <c r="AY218" s="46">
        <v>0.0</v>
      </c>
      <c r="AZ218" s="46">
        <f t="shared" si="4"/>
        <v>0</v>
      </c>
      <c r="BA218" s="49">
        <f t="shared" si="5"/>
        <v>2000</v>
      </c>
    </row>
    <row r="219">
      <c r="A219" s="73" t="s">
        <v>28</v>
      </c>
      <c r="B219" s="59" t="s">
        <v>401</v>
      </c>
      <c r="C219" s="59" t="s">
        <v>59</v>
      </c>
      <c r="D219" s="60">
        <f t="shared" si="1"/>
        <v>4.961658372</v>
      </c>
      <c r="E219" s="51" t="s">
        <v>264</v>
      </c>
      <c r="F219" s="59" t="s">
        <v>289</v>
      </c>
      <c r="G219" s="61">
        <v>2032.9</v>
      </c>
      <c r="H219" s="59" t="s">
        <v>266</v>
      </c>
      <c r="I219" s="59"/>
      <c r="J219" s="62">
        <v>0.0024406799999999998</v>
      </c>
      <c r="K219" s="59" t="s">
        <v>274</v>
      </c>
      <c r="L219" s="57" t="s">
        <v>268</v>
      </c>
      <c r="M219" s="59"/>
      <c r="N219" s="59"/>
      <c r="O219" s="46"/>
      <c r="P219" s="51">
        <v>0.0</v>
      </c>
      <c r="Q219" s="51">
        <v>2019.0</v>
      </c>
      <c r="R219" s="46"/>
      <c r="S219" s="46"/>
      <c r="T219" s="46">
        <f t="shared" si="2"/>
        <v>0</v>
      </c>
      <c r="U219" s="46">
        <v>0.0</v>
      </c>
      <c r="V219" s="46">
        <v>0.0</v>
      </c>
      <c r="W219" s="46">
        <v>0.0</v>
      </c>
      <c r="X219" s="46">
        <v>0.0</v>
      </c>
      <c r="Y219" s="46">
        <v>0.0</v>
      </c>
      <c r="Z219" s="46">
        <v>0.0</v>
      </c>
      <c r="AA219" s="46">
        <v>0.0</v>
      </c>
      <c r="AB219" s="46">
        <v>0.0</v>
      </c>
      <c r="AC219" s="46">
        <v>0.0</v>
      </c>
      <c r="AD219" s="46">
        <v>0.0</v>
      </c>
      <c r="AE219" s="46">
        <v>0.0</v>
      </c>
      <c r="AF219" s="46">
        <v>0.0</v>
      </c>
      <c r="AG219" s="46">
        <v>0.0</v>
      </c>
      <c r="AH219" s="46">
        <v>0.0</v>
      </c>
      <c r="AI219" s="46">
        <v>0.0</v>
      </c>
      <c r="AJ219" s="46">
        <v>0.0</v>
      </c>
      <c r="AK219" s="46">
        <v>0.0</v>
      </c>
      <c r="AL219" s="46">
        <v>0.0</v>
      </c>
      <c r="AM219" s="46">
        <v>0.0</v>
      </c>
      <c r="AN219" s="46">
        <v>0.0</v>
      </c>
      <c r="AO219" s="46">
        <v>0.0</v>
      </c>
      <c r="AP219" s="46">
        <v>0.0</v>
      </c>
      <c r="AQ219" s="46">
        <v>0.0</v>
      </c>
      <c r="AR219" s="46">
        <v>0.0</v>
      </c>
      <c r="AS219" s="46">
        <v>0.0</v>
      </c>
      <c r="AT219" s="46">
        <v>0.0</v>
      </c>
      <c r="AU219" s="46">
        <v>0.0</v>
      </c>
      <c r="AV219" s="46">
        <v>0.0</v>
      </c>
      <c r="AW219" s="46">
        <v>0.0</v>
      </c>
      <c r="AX219" s="46">
        <v>0.0</v>
      </c>
      <c r="AY219" s="46">
        <v>0.0</v>
      </c>
      <c r="AZ219" s="46">
        <f t="shared" si="4"/>
        <v>0</v>
      </c>
      <c r="BA219" s="49">
        <f t="shared" si="5"/>
        <v>2032.9</v>
      </c>
    </row>
    <row r="220">
      <c r="A220" s="47"/>
      <c r="B220" s="47" t="s">
        <v>489</v>
      </c>
      <c r="C220" s="47" t="s">
        <v>84</v>
      </c>
      <c r="D220" s="48">
        <f t="shared" si="1"/>
        <v>8.89417848</v>
      </c>
      <c r="E220" s="47" t="s">
        <v>264</v>
      </c>
      <c r="F220" s="47" t="s">
        <v>265</v>
      </c>
      <c r="G220" s="49">
        <v>3334.0</v>
      </c>
      <c r="H220" s="47" t="s">
        <v>266</v>
      </c>
      <c r="I220" s="46"/>
      <c r="J220" s="46">
        <v>0.0026677199999999997</v>
      </c>
      <c r="K220" s="47" t="s">
        <v>271</v>
      </c>
      <c r="L220" s="45" t="s">
        <v>268</v>
      </c>
      <c r="M220" s="46"/>
      <c r="N220" s="46"/>
      <c r="O220" s="46"/>
      <c r="P220" s="47">
        <v>27.3</v>
      </c>
      <c r="Q220" s="46"/>
      <c r="R220" s="46"/>
      <c r="S220" s="46"/>
      <c r="T220" s="46">
        <f t="shared" si="2"/>
        <v>27.3</v>
      </c>
      <c r="U220" s="46">
        <v>27.3</v>
      </c>
      <c r="V220" s="46">
        <v>27.3</v>
      </c>
      <c r="W220" s="46">
        <v>27.3</v>
      </c>
      <c r="X220" s="46">
        <v>27.3</v>
      </c>
      <c r="Y220" s="46">
        <v>27.3</v>
      </c>
      <c r="Z220" s="46">
        <v>27.3</v>
      </c>
      <c r="AA220" s="46">
        <v>27.3</v>
      </c>
      <c r="AB220" s="46">
        <v>27.3</v>
      </c>
      <c r="AC220" s="46">
        <v>27.3</v>
      </c>
      <c r="AD220" s="46">
        <v>27.3</v>
      </c>
      <c r="AE220" s="46">
        <v>27.3</v>
      </c>
      <c r="AF220" s="46">
        <v>27.3</v>
      </c>
      <c r="AG220" s="46">
        <v>27.3</v>
      </c>
      <c r="AH220" s="46">
        <v>27.3</v>
      </c>
      <c r="AI220" s="46">
        <v>27.3</v>
      </c>
      <c r="AJ220" s="46">
        <v>27.3</v>
      </c>
      <c r="AK220" s="46">
        <v>27.3</v>
      </c>
      <c r="AL220" s="46">
        <v>27.3</v>
      </c>
      <c r="AM220" s="46">
        <v>27.3</v>
      </c>
      <c r="AN220" s="46">
        <v>27.3</v>
      </c>
      <c r="AO220" s="46">
        <v>27.3</v>
      </c>
      <c r="AP220" s="46">
        <v>27.3</v>
      </c>
      <c r="AQ220" s="46">
        <v>27.3</v>
      </c>
      <c r="AR220" s="46">
        <v>27.3</v>
      </c>
      <c r="AS220" s="46">
        <v>27.3</v>
      </c>
      <c r="AT220" s="46">
        <v>27.3</v>
      </c>
      <c r="AU220" s="46">
        <v>27.3</v>
      </c>
      <c r="AV220" s="46">
        <v>27.3</v>
      </c>
      <c r="AW220" s="46">
        <v>27.3</v>
      </c>
      <c r="AX220" s="46">
        <v>27.3</v>
      </c>
      <c r="AY220" s="46">
        <v>27.3</v>
      </c>
      <c r="AZ220" s="46">
        <f t="shared" si="4"/>
        <v>873.6</v>
      </c>
      <c r="BA220" s="49">
        <f t="shared" si="5"/>
        <v>2460.4</v>
      </c>
    </row>
    <row r="221">
      <c r="A221" s="47"/>
      <c r="B221" s="47" t="s">
        <v>355</v>
      </c>
      <c r="C221" s="47" t="s">
        <v>59</v>
      </c>
      <c r="D221" s="48">
        <f t="shared" si="1"/>
        <v>7.16583648</v>
      </c>
      <c r="E221" s="47" t="s">
        <v>264</v>
      </c>
      <c r="F221" s="47" t="s">
        <v>265</v>
      </c>
      <c r="G221" s="49">
        <v>2936.0</v>
      </c>
      <c r="H221" s="47" t="s">
        <v>266</v>
      </c>
      <c r="I221" s="46"/>
      <c r="J221" s="46">
        <v>0.0024406799999999998</v>
      </c>
      <c r="K221" s="47" t="s">
        <v>274</v>
      </c>
      <c r="L221" s="45" t="s">
        <v>268</v>
      </c>
      <c r="M221" s="46"/>
      <c r="N221" s="46"/>
      <c r="O221" s="46"/>
      <c r="P221" s="47">
        <v>10.0</v>
      </c>
      <c r="Q221" s="46"/>
      <c r="R221" s="46"/>
      <c r="S221" s="46"/>
      <c r="T221" s="46">
        <f t="shared" si="2"/>
        <v>10</v>
      </c>
      <c r="U221" s="46">
        <v>10.0</v>
      </c>
      <c r="V221" s="46">
        <v>10.0</v>
      </c>
      <c r="W221" s="46">
        <v>10.0</v>
      </c>
      <c r="X221" s="46">
        <v>10.0</v>
      </c>
      <c r="Y221" s="46">
        <v>10.0</v>
      </c>
      <c r="Z221" s="46">
        <v>10.0</v>
      </c>
      <c r="AA221" s="46">
        <v>10.0</v>
      </c>
      <c r="AB221" s="46">
        <v>10.0</v>
      </c>
      <c r="AC221" s="46">
        <v>10.0</v>
      </c>
      <c r="AD221" s="46">
        <v>10.0</v>
      </c>
      <c r="AE221" s="46">
        <v>10.0</v>
      </c>
      <c r="AF221" s="46">
        <v>10.0</v>
      </c>
      <c r="AG221" s="46">
        <v>10.0</v>
      </c>
      <c r="AH221" s="46">
        <v>10.0</v>
      </c>
      <c r="AI221" s="46">
        <v>10.0</v>
      </c>
      <c r="AJ221" s="46">
        <v>10.0</v>
      </c>
      <c r="AK221" s="46">
        <v>10.0</v>
      </c>
      <c r="AL221" s="46">
        <v>10.0</v>
      </c>
      <c r="AM221" s="46">
        <v>10.0</v>
      </c>
      <c r="AN221" s="46">
        <v>10.0</v>
      </c>
      <c r="AO221" s="46">
        <v>10.0</v>
      </c>
      <c r="AP221" s="46">
        <v>10.0</v>
      </c>
      <c r="AQ221" s="46">
        <v>10.0</v>
      </c>
      <c r="AR221" s="46">
        <v>10.0</v>
      </c>
      <c r="AS221" s="46">
        <v>10.0</v>
      </c>
      <c r="AT221" s="46">
        <v>10.0</v>
      </c>
      <c r="AU221" s="46">
        <v>10.0</v>
      </c>
      <c r="AV221" s="46">
        <v>10.0</v>
      </c>
      <c r="AW221" s="46">
        <v>10.0</v>
      </c>
      <c r="AX221" s="46">
        <v>10.0</v>
      </c>
      <c r="AY221" s="46">
        <v>10.0</v>
      </c>
      <c r="AZ221" s="46">
        <f t="shared" si="4"/>
        <v>320</v>
      </c>
      <c r="BA221" s="49">
        <f t="shared" si="5"/>
        <v>2616</v>
      </c>
    </row>
    <row r="222">
      <c r="A222" s="73" t="s">
        <v>28</v>
      </c>
      <c r="B222" s="59" t="s">
        <v>400</v>
      </c>
      <c r="C222" s="59" t="s">
        <v>59</v>
      </c>
      <c r="D222" s="60">
        <f t="shared" si="1"/>
        <v>6.401171436</v>
      </c>
      <c r="E222" s="51" t="s">
        <v>264</v>
      </c>
      <c r="F222" s="59" t="s">
        <v>289</v>
      </c>
      <c r="G222" s="61">
        <v>2622.7</v>
      </c>
      <c r="H222" s="59" t="s">
        <v>266</v>
      </c>
      <c r="I222" s="59"/>
      <c r="J222" s="62">
        <v>0.0024406799999999998</v>
      </c>
      <c r="K222" s="59" t="s">
        <v>274</v>
      </c>
      <c r="L222" s="57" t="s">
        <v>268</v>
      </c>
      <c r="M222" s="59"/>
      <c r="N222" s="59"/>
      <c r="O222" s="46"/>
      <c r="P222" s="51">
        <v>0.0</v>
      </c>
      <c r="Q222" s="51">
        <v>2019.0</v>
      </c>
      <c r="R222" s="46"/>
      <c r="S222" s="46"/>
      <c r="T222" s="46">
        <f t="shared" si="2"/>
        <v>0</v>
      </c>
      <c r="U222" s="46">
        <v>0.0</v>
      </c>
      <c r="V222" s="46">
        <v>0.0</v>
      </c>
      <c r="W222" s="46">
        <v>0.0</v>
      </c>
      <c r="X222" s="46">
        <v>0.0</v>
      </c>
      <c r="Y222" s="46">
        <v>0.0</v>
      </c>
      <c r="Z222" s="46">
        <v>0.0</v>
      </c>
      <c r="AA222" s="46">
        <v>0.0</v>
      </c>
      <c r="AB222" s="46">
        <v>0.0</v>
      </c>
      <c r="AC222" s="46">
        <v>0.0</v>
      </c>
      <c r="AD222" s="46">
        <v>0.0</v>
      </c>
      <c r="AE222" s="46">
        <v>0.0</v>
      </c>
      <c r="AF222" s="46">
        <v>0.0</v>
      </c>
      <c r="AG222" s="46">
        <v>0.0</v>
      </c>
      <c r="AH222" s="46">
        <v>0.0</v>
      </c>
      <c r="AI222" s="46">
        <v>0.0</v>
      </c>
      <c r="AJ222" s="46">
        <v>0.0</v>
      </c>
      <c r="AK222" s="46">
        <v>0.0</v>
      </c>
      <c r="AL222" s="46">
        <v>0.0</v>
      </c>
      <c r="AM222" s="46">
        <v>0.0</v>
      </c>
      <c r="AN222" s="46">
        <v>0.0</v>
      </c>
      <c r="AO222" s="46">
        <v>0.0</v>
      </c>
      <c r="AP222" s="46">
        <v>0.0</v>
      </c>
      <c r="AQ222" s="46">
        <v>0.0</v>
      </c>
      <c r="AR222" s="46">
        <v>0.0</v>
      </c>
      <c r="AS222" s="46">
        <v>0.0</v>
      </c>
      <c r="AT222" s="46">
        <v>0.0</v>
      </c>
      <c r="AU222" s="46">
        <v>0.0</v>
      </c>
      <c r="AV222" s="46">
        <v>0.0</v>
      </c>
      <c r="AW222" s="46">
        <v>0.0</v>
      </c>
      <c r="AX222" s="46">
        <v>0.0</v>
      </c>
      <c r="AY222" s="46">
        <v>0.0</v>
      </c>
      <c r="AZ222" s="46">
        <f t="shared" si="4"/>
        <v>0</v>
      </c>
      <c r="BA222" s="49">
        <f t="shared" si="5"/>
        <v>2622.7</v>
      </c>
    </row>
    <row r="223">
      <c r="A223" s="47"/>
      <c r="B223" s="47" t="s">
        <v>463</v>
      </c>
      <c r="C223" s="47" t="s">
        <v>88</v>
      </c>
      <c r="D223" s="48">
        <f t="shared" si="1"/>
        <v>5.83210719</v>
      </c>
      <c r="E223" s="47" t="s">
        <v>264</v>
      </c>
      <c r="F223" s="47" t="s">
        <v>265</v>
      </c>
      <c r="G223" s="49">
        <v>3211.0</v>
      </c>
      <c r="H223" s="47" t="s">
        <v>266</v>
      </c>
      <c r="I223" s="46"/>
      <c r="J223" s="46">
        <v>0.0018162899999999997</v>
      </c>
      <c r="K223" s="47" t="s">
        <v>267</v>
      </c>
      <c r="L223" s="45" t="s">
        <v>268</v>
      </c>
      <c r="M223" s="46"/>
      <c r="N223" s="46"/>
      <c r="O223" s="46"/>
      <c r="P223" s="47">
        <v>17.4</v>
      </c>
      <c r="Q223" s="46"/>
      <c r="R223" s="46"/>
      <c r="S223" s="46"/>
      <c r="T223" s="46">
        <f t="shared" si="2"/>
        <v>17.4</v>
      </c>
      <c r="U223" s="46">
        <v>17.4</v>
      </c>
      <c r="V223" s="46">
        <v>17.4</v>
      </c>
      <c r="W223" s="46">
        <v>17.4</v>
      </c>
      <c r="X223" s="46">
        <v>17.4</v>
      </c>
      <c r="Y223" s="46">
        <v>17.4</v>
      </c>
      <c r="Z223" s="46">
        <v>17.4</v>
      </c>
      <c r="AA223" s="46">
        <v>17.4</v>
      </c>
      <c r="AB223" s="46">
        <v>17.4</v>
      </c>
      <c r="AC223" s="46">
        <v>17.4</v>
      </c>
      <c r="AD223" s="46">
        <v>17.4</v>
      </c>
      <c r="AE223" s="46">
        <v>17.4</v>
      </c>
      <c r="AF223" s="46">
        <v>17.4</v>
      </c>
      <c r="AG223" s="46">
        <v>17.4</v>
      </c>
      <c r="AH223" s="46">
        <v>17.4</v>
      </c>
      <c r="AI223" s="46">
        <v>17.4</v>
      </c>
      <c r="AJ223" s="46">
        <v>17.4</v>
      </c>
      <c r="AK223" s="46">
        <v>17.4</v>
      </c>
      <c r="AL223" s="46">
        <v>17.4</v>
      </c>
      <c r="AM223" s="46">
        <v>17.4</v>
      </c>
      <c r="AN223" s="46">
        <v>17.4</v>
      </c>
      <c r="AO223" s="46">
        <v>17.4</v>
      </c>
      <c r="AP223" s="46">
        <v>17.4</v>
      </c>
      <c r="AQ223" s="46">
        <v>17.4</v>
      </c>
      <c r="AR223" s="46">
        <v>17.4</v>
      </c>
      <c r="AS223" s="46">
        <v>17.4</v>
      </c>
      <c r="AT223" s="46">
        <v>17.4</v>
      </c>
      <c r="AU223" s="46">
        <v>17.4</v>
      </c>
      <c r="AV223" s="46">
        <v>17.4</v>
      </c>
      <c r="AW223" s="46">
        <v>17.4</v>
      </c>
      <c r="AX223" s="46">
        <v>17.4</v>
      </c>
      <c r="AY223" s="46">
        <v>17.4</v>
      </c>
      <c r="AZ223" s="46">
        <f t="shared" si="4"/>
        <v>556.8</v>
      </c>
      <c r="BA223" s="49">
        <f t="shared" si="5"/>
        <v>2654.2</v>
      </c>
    </row>
    <row r="224">
      <c r="A224" s="47"/>
      <c r="B224" s="47" t="s">
        <v>376</v>
      </c>
      <c r="C224" s="47" t="s">
        <v>59</v>
      </c>
      <c r="D224" s="48">
        <f t="shared" si="1"/>
        <v>9.003555</v>
      </c>
      <c r="E224" s="47" t="s">
        <v>264</v>
      </c>
      <c r="F224" s="47" t="s">
        <v>265</v>
      </c>
      <c r="G224" s="49">
        <v>3375.0</v>
      </c>
      <c r="H224" s="47" t="s">
        <v>266</v>
      </c>
      <c r="I224" s="46"/>
      <c r="J224" s="46">
        <v>0.0026677199999999997</v>
      </c>
      <c r="K224" s="47" t="s">
        <v>271</v>
      </c>
      <c r="L224" s="45" t="s">
        <v>268</v>
      </c>
      <c r="M224" s="46"/>
      <c r="N224" s="46"/>
      <c r="O224" s="46"/>
      <c r="P224" s="47">
        <v>15.0</v>
      </c>
      <c r="Q224" s="46"/>
      <c r="R224" s="46"/>
      <c r="S224" s="46"/>
      <c r="T224" s="46">
        <f t="shared" si="2"/>
        <v>15</v>
      </c>
      <c r="U224" s="46">
        <v>15.0</v>
      </c>
      <c r="V224" s="46">
        <v>15.0</v>
      </c>
      <c r="W224" s="46">
        <v>15.0</v>
      </c>
      <c r="X224" s="46">
        <v>15.0</v>
      </c>
      <c r="Y224" s="46">
        <v>15.0</v>
      </c>
      <c r="Z224" s="46">
        <v>15.0</v>
      </c>
      <c r="AA224" s="46">
        <v>15.0</v>
      </c>
      <c r="AB224" s="46">
        <v>15.0</v>
      </c>
      <c r="AC224" s="46">
        <v>15.0</v>
      </c>
      <c r="AD224" s="46">
        <v>15.0</v>
      </c>
      <c r="AE224" s="46">
        <v>15.0</v>
      </c>
      <c r="AF224" s="46">
        <v>15.0</v>
      </c>
      <c r="AG224" s="46">
        <v>15.0</v>
      </c>
      <c r="AH224" s="46">
        <v>15.0</v>
      </c>
      <c r="AI224" s="46">
        <v>15.0</v>
      </c>
      <c r="AJ224" s="46">
        <v>15.0</v>
      </c>
      <c r="AK224" s="46">
        <v>15.0</v>
      </c>
      <c r="AL224" s="46">
        <v>15.0</v>
      </c>
      <c r="AM224" s="46">
        <v>15.0</v>
      </c>
      <c r="AN224" s="46">
        <v>15.0</v>
      </c>
      <c r="AO224" s="46">
        <v>15.0</v>
      </c>
      <c r="AP224" s="46">
        <v>15.0</v>
      </c>
      <c r="AQ224" s="46">
        <v>15.0</v>
      </c>
      <c r="AR224" s="46">
        <v>15.0</v>
      </c>
      <c r="AS224" s="46">
        <v>15.0</v>
      </c>
      <c r="AT224" s="46">
        <v>15.0</v>
      </c>
      <c r="AU224" s="46">
        <v>15.0</v>
      </c>
      <c r="AV224" s="46">
        <v>15.0</v>
      </c>
      <c r="AW224" s="46">
        <v>15.0</v>
      </c>
      <c r="AX224" s="46">
        <v>15.0</v>
      </c>
      <c r="AY224" s="46">
        <v>15.0</v>
      </c>
      <c r="AZ224" s="46">
        <f t="shared" si="4"/>
        <v>480</v>
      </c>
      <c r="BA224" s="49">
        <f t="shared" si="5"/>
        <v>2895</v>
      </c>
    </row>
    <row r="225">
      <c r="A225" s="41"/>
      <c r="B225" s="41" t="s">
        <v>540</v>
      </c>
      <c r="C225" s="41" t="s">
        <v>541</v>
      </c>
      <c r="D225" s="42">
        <f t="shared" si="1"/>
        <v>4.08646</v>
      </c>
      <c r="E225" s="41" t="s">
        <v>264</v>
      </c>
      <c r="F225" s="41" t="s">
        <v>265</v>
      </c>
      <c r="G225" s="43">
        <v>3400.0</v>
      </c>
      <c r="H225" s="41" t="s">
        <v>270</v>
      </c>
      <c r="I225" s="44"/>
      <c r="J225" s="44">
        <v>0.0012019</v>
      </c>
      <c r="K225" s="41" t="s">
        <v>305</v>
      </c>
      <c r="L225" s="45" t="s">
        <v>268</v>
      </c>
      <c r="M225" s="44"/>
      <c r="N225" s="44"/>
      <c r="O225" s="44"/>
      <c r="P225" s="41">
        <v>14.0</v>
      </c>
      <c r="Q225" s="44"/>
      <c r="R225" s="44"/>
      <c r="S225" s="46"/>
      <c r="T225" s="46">
        <f t="shared" si="2"/>
        <v>14</v>
      </c>
      <c r="U225" s="46">
        <v>14.0</v>
      </c>
      <c r="V225" s="46">
        <v>14.0</v>
      </c>
      <c r="W225" s="46">
        <v>14.0</v>
      </c>
      <c r="X225" s="46">
        <v>14.0</v>
      </c>
      <c r="Y225" s="46">
        <v>14.0</v>
      </c>
      <c r="Z225" s="46">
        <v>14.0</v>
      </c>
      <c r="AA225" s="46">
        <v>14.0</v>
      </c>
      <c r="AB225" s="46">
        <v>14.0</v>
      </c>
      <c r="AC225" s="46">
        <v>14.0</v>
      </c>
      <c r="AD225" s="46">
        <v>14.0</v>
      </c>
      <c r="AE225" s="46">
        <v>14.0</v>
      </c>
      <c r="AF225" s="46">
        <v>14.0</v>
      </c>
      <c r="AG225" s="46">
        <v>14.0</v>
      </c>
      <c r="AH225" s="46">
        <v>14.0</v>
      </c>
      <c r="AI225" s="46">
        <v>14.0</v>
      </c>
      <c r="AJ225" s="46">
        <v>14.0</v>
      </c>
      <c r="AK225" s="46">
        <v>14.0</v>
      </c>
      <c r="AL225" s="46">
        <v>14.0</v>
      </c>
      <c r="AM225" s="46">
        <v>14.0</v>
      </c>
      <c r="AN225" s="46">
        <v>14.0</v>
      </c>
      <c r="AO225" s="46">
        <v>14.0</v>
      </c>
      <c r="AP225" s="46">
        <v>14.0</v>
      </c>
      <c r="AQ225" s="46">
        <v>14.0</v>
      </c>
      <c r="AR225" s="46">
        <v>14.0</v>
      </c>
      <c r="AS225" s="46">
        <v>14.0</v>
      </c>
      <c r="AT225" s="46">
        <v>14.0</v>
      </c>
      <c r="AU225" s="46">
        <v>14.0</v>
      </c>
      <c r="AV225" s="46">
        <v>14.0</v>
      </c>
      <c r="AW225" s="46">
        <v>14.0</v>
      </c>
      <c r="AX225" s="46">
        <v>14.0</v>
      </c>
      <c r="AY225" s="46">
        <v>14.0</v>
      </c>
      <c r="AZ225" s="46">
        <f t="shared" si="4"/>
        <v>448</v>
      </c>
      <c r="BA225" s="49">
        <f t="shared" si="5"/>
        <v>2952</v>
      </c>
    </row>
    <row r="226">
      <c r="A226" s="52" t="s">
        <v>28</v>
      </c>
      <c r="B226" s="53" t="s">
        <v>312</v>
      </c>
      <c r="C226" s="53" t="s">
        <v>49</v>
      </c>
      <c r="D226" s="54">
        <f t="shared" si="1"/>
        <v>8.4833496</v>
      </c>
      <c r="E226" s="51" t="s">
        <v>264</v>
      </c>
      <c r="F226" s="53" t="s">
        <v>289</v>
      </c>
      <c r="G226" s="55">
        <v>3180.0</v>
      </c>
      <c r="H226" s="53" t="s">
        <v>266</v>
      </c>
      <c r="I226" s="46"/>
      <c r="J226" s="56">
        <v>0.0026677199999999997</v>
      </c>
      <c r="K226" s="53" t="s">
        <v>271</v>
      </c>
      <c r="L226" s="57" t="s">
        <v>268</v>
      </c>
      <c r="M226" s="46"/>
      <c r="N226" s="53"/>
      <c r="O226" s="53"/>
      <c r="P226" s="51">
        <v>0.0</v>
      </c>
      <c r="Q226" s="51">
        <v>2019.0</v>
      </c>
      <c r="R226" s="46"/>
      <c r="S226" s="46"/>
      <c r="T226" s="46">
        <f t="shared" si="2"/>
        <v>0</v>
      </c>
      <c r="U226" s="46">
        <v>0.0</v>
      </c>
      <c r="V226" s="46">
        <v>0.0</v>
      </c>
      <c r="W226" s="46">
        <v>0.0</v>
      </c>
      <c r="X226" s="46">
        <v>0.0</v>
      </c>
      <c r="Y226" s="46">
        <v>0.0</v>
      </c>
      <c r="Z226" s="46">
        <v>0.0</v>
      </c>
      <c r="AA226" s="46">
        <v>0.0</v>
      </c>
      <c r="AB226" s="46">
        <v>0.0</v>
      </c>
      <c r="AC226" s="46">
        <v>0.0</v>
      </c>
      <c r="AD226" s="46">
        <v>0.0</v>
      </c>
      <c r="AE226" s="46">
        <v>0.0</v>
      </c>
      <c r="AF226" s="46">
        <v>0.0</v>
      </c>
      <c r="AG226" s="46">
        <v>0.0</v>
      </c>
      <c r="AH226" s="46">
        <v>0.0</v>
      </c>
      <c r="AI226" s="46">
        <v>0.0</v>
      </c>
      <c r="AJ226" s="46">
        <v>0.0</v>
      </c>
      <c r="AK226" s="46">
        <v>0.0</v>
      </c>
      <c r="AL226" s="46">
        <v>0.0</v>
      </c>
      <c r="AM226" s="46">
        <v>0.0</v>
      </c>
      <c r="AN226" s="46">
        <v>0.0</v>
      </c>
      <c r="AO226" s="46">
        <v>0.0</v>
      </c>
      <c r="AP226" s="46">
        <v>0.0</v>
      </c>
      <c r="AQ226" s="46">
        <v>0.0</v>
      </c>
      <c r="AR226" s="46">
        <v>0.0</v>
      </c>
      <c r="AS226" s="46">
        <v>0.0</v>
      </c>
      <c r="AT226" s="46">
        <v>0.0</v>
      </c>
      <c r="AU226" s="46">
        <v>0.0</v>
      </c>
      <c r="AV226" s="46">
        <v>0.0</v>
      </c>
      <c r="AW226" s="46">
        <v>0.0</v>
      </c>
      <c r="AX226" s="46">
        <v>0.0</v>
      </c>
      <c r="AY226" s="46">
        <v>0.0</v>
      </c>
      <c r="AZ226" s="46">
        <f t="shared" si="4"/>
        <v>0</v>
      </c>
      <c r="BA226" s="49">
        <f t="shared" si="5"/>
        <v>3180</v>
      </c>
    </row>
    <row r="227">
      <c r="A227" s="73" t="s">
        <v>28</v>
      </c>
      <c r="B227" s="53" t="s">
        <v>399</v>
      </c>
      <c r="C227" s="53" t="s">
        <v>59</v>
      </c>
      <c r="D227" s="54">
        <f t="shared" si="1"/>
        <v>7.83946416</v>
      </c>
      <c r="E227" s="51" t="s">
        <v>264</v>
      </c>
      <c r="F227" s="53" t="s">
        <v>289</v>
      </c>
      <c r="G227" s="55">
        <v>3212.0</v>
      </c>
      <c r="H227" s="53" t="s">
        <v>266</v>
      </c>
      <c r="I227" s="53"/>
      <c r="J227" s="56">
        <v>0.0024406799999999998</v>
      </c>
      <c r="K227" s="53" t="s">
        <v>274</v>
      </c>
      <c r="L227" s="57" t="s">
        <v>268</v>
      </c>
      <c r="M227" s="53"/>
      <c r="N227" s="53"/>
      <c r="O227" s="46"/>
      <c r="P227" s="51">
        <v>0.0</v>
      </c>
      <c r="Q227" s="51">
        <v>2019.0</v>
      </c>
      <c r="R227" s="46"/>
      <c r="S227" s="46"/>
      <c r="T227" s="46">
        <f t="shared" si="2"/>
        <v>0</v>
      </c>
      <c r="U227" s="46">
        <v>0.0</v>
      </c>
      <c r="V227" s="46">
        <v>0.0</v>
      </c>
      <c r="W227" s="46">
        <v>0.0</v>
      </c>
      <c r="X227" s="46">
        <v>0.0</v>
      </c>
      <c r="Y227" s="46">
        <v>0.0</v>
      </c>
      <c r="Z227" s="46">
        <v>0.0</v>
      </c>
      <c r="AA227" s="46">
        <v>0.0</v>
      </c>
      <c r="AB227" s="46">
        <v>0.0</v>
      </c>
      <c r="AC227" s="46">
        <v>0.0</v>
      </c>
      <c r="AD227" s="46">
        <v>0.0</v>
      </c>
      <c r="AE227" s="46">
        <v>0.0</v>
      </c>
      <c r="AF227" s="46">
        <v>0.0</v>
      </c>
      <c r="AG227" s="46">
        <v>0.0</v>
      </c>
      <c r="AH227" s="46">
        <v>0.0</v>
      </c>
      <c r="AI227" s="46">
        <v>0.0</v>
      </c>
      <c r="AJ227" s="46">
        <v>0.0</v>
      </c>
      <c r="AK227" s="46">
        <v>0.0</v>
      </c>
      <c r="AL227" s="46">
        <v>0.0</v>
      </c>
      <c r="AM227" s="46">
        <v>0.0</v>
      </c>
      <c r="AN227" s="46">
        <v>0.0</v>
      </c>
      <c r="AO227" s="46">
        <v>0.0</v>
      </c>
      <c r="AP227" s="46">
        <v>0.0</v>
      </c>
      <c r="AQ227" s="46">
        <v>0.0</v>
      </c>
      <c r="AR227" s="46">
        <v>0.0</v>
      </c>
      <c r="AS227" s="46">
        <v>0.0</v>
      </c>
      <c r="AT227" s="46">
        <v>0.0</v>
      </c>
      <c r="AU227" s="46">
        <v>0.0</v>
      </c>
      <c r="AV227" s="46">
        <v>0.0</v>
      </c>
      <c r="AW227" s="46">
        <v>0.0</v>
      </c>
      <c r="AX227" s="46">
        <v>0.0</v>
      </c>
      <c r="AY227" s="46">
        <v>0.0</v>
      </c>
      <c r="AZ227" s="46">
        <f t="shared" si="4"/>
        <v>0</v>
      </c>
      <c r="BA227" s="49">
        <f t="shared" si="5"/>
        <v>3212</v>
      </c>
    </row>
    <row r="228">
      <c r="A228" s="73" t="s">
        <v>28</v>
      </c>
      <c r="B228" s="53" t="s">
        <v>398</v>
      </c>
      <c r="C228" s="53" t="s">
        <v>59</v>
      </c>
      <c r="D228" s="54">
        <f t="shared" si="1"/>
        <v>7.993471068</v>
      </c>
      <c r="E228" s="51" t="s">
        <v>264</v>
      </c>
      <c r="F228" s="53" t="s">
        <v>289</v>
      </c>
      <c r="G228" s="55">
        <v>3275.1</v>
      </c>
      <c r="H228" s="53" t="s">
        <v>266</v>
      </c>
      <c r="I228" s="53"/>
      <c r="J228" s="56">
        <v>0.0024406799999999998</v>
      </c>
      <c r="K228" s="53" t="s">
        <v>274</v>
      </c>
      <c r="L228" s="57" t="s">
        <v>268</v>
      </c>
      <c r="M228" s="53"/>
      <c r="N228" s="53"/>
      <c r="O228" s="46"/>
      <c r="P228" s="51">
        <v>0.0</v>
      </c>
      <c r="Q228" s="51">
        <v>2019.0</v>
      </c>
      <c r="R228" s="46"/>
      <c r="S228" s="46"/>
      <c r="T228" s="46">
        <f t="shared" si="2"/>
        <v>0</v>
      </c>
      <c r="U228" s="46">
        <v>0.0</v>
      </c>
      <c r="V228" s="46">
        <v>0.0</v>
      </c>
      <c r="W228" s="46">
        <v>0.0</v>
      </c>
      <c r="X228" s="46">
        <v>0.0</v>
      </c>
      <c r="Y228" s="46">
        <v>0.0</v>
      </c>
      <c r="Z228" s="46">
        <v>0.0</v>
      </c>
      <c r="AA228" s="46">
        <v>0.0</v>
      </c>
      <c r="AB228" s="46">
        <v>0.0</v>
      </c>
      <c r="AC228" s="46">
        <v>0.0</v>
      </c>
      <c r="AD228" s="46">
        <v>0.0</v>
      </c>
      <c r="AE228" s="46">
        <v>0.0</v>
      </c>
      <c r="AF228" s="46">
        <v>0.0</v>
      </c>
      <c r="AG228" s="46">
        <v>0.0</v>
      </c>
      <c r="AH228" s="46">
        <v>0.0</v>
      </c>
      <c r="AI228" s="46">
        <v>0.0</v>
      </c>
      <c r="AJ228" s="46">
        <v>0.0</v>
      </c>
      <c r="AK228" s="46">
        <v>0.0</v>
      </c>
      <c r="AL228" s="46">
        <v>0.0</v>
      </c>
      <c r="AM228" s="46">
        <v>0.0</v>
      </c>
      <c r="AN228" s="46">
        <v>0.0</v>
      </c>
      <c r="AO228" s="46">
        <v>0.0</v>
      </c>
      <c r="AP228" s="46">
        <v>0.0</v>
      </c>
      <c r="AQ228" s="46">
        <v>0.0</v>
      </c>
      <c r="AR228" s="46">
        <v>0.0</v>
      </c>
      <c r="AS228" s="46">
        <v>0.0</v>
      </c>
      <c r="AT228" s="46">
        <v>0.0</v>
      </c>
      <c r="AU228" s="46">
        <v>0.0</v>
      </c>
      <c r="AV228" s="46">
        <v>0.0</v>
      </c>
      <c r="AW228" s="46">
        <v>0.0</v>
      </c>
      <c r="AX228" s="46">
        <v>0.0</v>
      </c>
      <c r="AY228" s="46">
        <v>0.0</v>
      </c>
      <c r="AZ228" s="46">
        <f t="shared" si="4"/>
        <v>0</v>
      </c>
      <c r="BA228" s="49">
        <f t="shared" si="5"/>
        <v>3275.1</v>
      </c>
    </row>
    <row r="229">
      <c r="A229" s="47"/>
      <c r="B229" s="47" t="s">
        <v>340</v>
      </c>
      <c r="C229" s="47" t="s">
        <v>59</v>
      </c>
      <c r="D229" s="48">
        <f t="shared" si="1"/>
        <v>8.97193968</v>
      </c>
      <c r="E229" s="47" t="s">
        <v>264</v>
      </c>
      <c r="F229" s="47" t="s">
        <v>265</v>
      </c>
      <c r="G229" s="49">
        <v>3676.0</v>
      </c>
      <c r="H229" s="47" t="s">
        <v>266</v>
      </c>
      <c r="I229" s="46"/>
      <c r="J229" s="46">
        <v>0.0024406799999999998</v>
      </c>
      <c r="K229" s="47" t="s">
        <v>274</v>
      </c>
      <c r="L229" s="45" t="s">
        <v>268</v>
      </c>
      <c r="M229" s="46"/>
      <c r="N229" s="46"/>
      <c r="O229" s="46"/>
      <c r="P229" s="47">
        <v>8.0</v>
      </c>
      <c r="Q229" s="46"/>
      <c r="R229" s="46"/>
      <c r="S229" s="46"/>
      <c r="T229" s="46">
        <f t="shared" si="2"/>
        <v>8</v>
      </c>
      <c r="U229" s="46">
        <v>8.0</v>
      </c>
      <c r="V229" s="46">
        <v>8.0</v>
      </c>
      <c r="W229" s="46">
        <v>8.0</v>
      </c>
      <c r="X229" s="46">
        <v>8.0</v>
      </c>
      <c r="Y229" s="46">
        <v>8.0</v>
      </c>
      <c r="Z229" s="46">
        <v>8.0</v>
      </c>
      <c r="AA229" s="46">
        <v>8.0</v>
      </c>
      <c r="AB229" s="46">
        <v>8.0</v>
      </c>
      <c r="AC229" s="46">
        <v>8.0</v>
      </c>
      <c r="AD229" s="46">
        <v>8.0</v>
      </c>
      <c r="AE229" s="46">
        <v>8.0</v>
      </c>
      <c r="AF229" s="46">
        <v>8.0</v>
      </c>
      <c r="AG229" s="46">
        <v>8.0</v>
      </c>
      <c r="AH229" s="46">
        <v>8.0</v>
      </c>
      <c r="AI229" s="46">
        <v>8.0</v>
      </c>
      <c r="AJ229" s="46">
        <v>8.0</v>
      </c>
      <c r="AK229" s="46">
        <v>8.0</v>
      </c>
      <c r="AL229" s="46">
        <v>8.0</v>
      </c>
      <c r="AM229" s="46">
        <v>8.0</v>
      </c>
      <c r="AN229" s="46">
        <v>8.0</v>
      </c>
      <c r="AO229" s="46">
        <v>8.0</v>
      </c>
      <c r="AP229" s="46">
        <v>8.0</v>
      </c>
      <c r="AQ229" s="46">
        <v>8.0</v>
      </c>
      <c r="AR229" s="46">
        <v>8.0</v>
      </c>
      <c r="AS229" s="46">
        <v>8.0</v>
      </c>
      <c r="AT229" s="46">
        <v>8.0</v>
      </c>
      <c r="AU229" s="46">
        <v>8.0</v>
      </c>
      <c r="AV229" s="46">
        <v>8.0</v>
      </c>
      <c r="AW229" s="46">
        <v>8.0</v>
      </c>
      <c r="AX229" s="46">
        <v>8.0</v>
      </c>
      <c r="AY229" s="46">
        <v>8.0</v>
      </c>
      <c r="AZ229" s="46">
        <f t="shared" si="4"/>
        <v>256</v>
      </c>
      <c r="BA229" s="49">
        <f t="shared" si="5"/>
        <v>3420</v>
      </c>
    </row>
    <row r="230">
      <c r="A230" s="47"/>
      <c r="B230" s="47" t="s">
        <v>357</v>
      </c>
      <c r="C230" s="47" t="s">
        <v>59</v>
      </c>
      <c r="D230" s="48">
        <f t="shared" si="1"/>
        <v>4.5936618</v>
      </c>
      <c r="E230" s="47" t="s">
        <v>264</v>
      </c>
      <c r="F230" s="47" t="s">
        <v>265</v>
      </c>
      <c r="G230" s="49">
        <v>3822.0</v>
      </c>
      <c r="H230" s="47" t="s">
        <v>266</v>
      </c>
      <c r="I230" s="46"/>
      <c r="J230" s="46">
        <v>0.0012019</v>
      </c>
      <c r="K230" s="47" t="s">
        <v>305</v>
      </c>
      <c r="L230" s="45" t="s">
        <v>268</v>
      </c>
      <c r="M230" s="46"/>
      <c r="N230" s="46"/>
      <c r="O230" s="46"/>
      <c r="P230" s="47">
        <v>10.0</v>
      </c>
      <c r="Q230" s="46"/>
      <c r="R230" s="46"/>
      <c r="S230" s="46"/>
      <c r="T230" s="46">
        <f t="shared" si="2"/>
        <v>10</v>
      </c>
      <c r="U230" s="46">
        <v>10.0</v>
      </c>
      <c r="V230" s="46">
        <v>10.0</v>
      </c>
      <c r="W230" s="46">
        <v>10.0</v>
      </c>
      <c r="X230" s="46">
        <v>10.0</v>
      </c>
      <c r="Y230" s="46">
        <v>10.0</v>
      </c>
      <c r="Z230" s="46">
        <v>10.0</v>
      </c>
      <c r="AA230" s="46">
        <v>10.0</v>
      </c>
      <c r="AB230" s="46">
        <v>10.0</v>
      </c>
      <c r="AC230" s="46">
        <v>10.0</v>
      </c>
      <c r="AD230" s="46">
        <v>10.0</v>
      </c>
      <c r="AE230" s="46">
        <v>10.0</v>
      </c>
      <c r="AF230" s="46">
        <v>10.0</v>
      </c>
      <c r="AG230" s="46">
        <v>10.0</v>
      </c>
      <c r="AH230" s="46">
        <v>10.0</v>
      </c>
      <c r="AI230" s="46">
        <v>10.0</v>
      </c>
      <c r="AJ230" s="46">
        <v>10.0</v>
      </c>
      <c r="AK230" s="46">
        <v>10.0</v>
      </c>
      <c r="AL230" s="46">
        <v>10.0</v>
      </c>
      <c r="AM230" s="46">
        <v>10.0</v>
      </c>
      <c r="AN230" s="46">
        <v>10.0</v>
      </c>
      <c r="AO230" s="46">
        <v>10.0</v>
      </c>
      <c r="AP230" s="46">
        <v>10.0</v>
      </c>
      <c r="AQ230" s="46">
        <v>10.0</v>
      </c>
      <c r="AR230" s="46">
        <v>10.0</v>
      </c>
      <c r="AS230" s="46">
        <v>10.0</v>
      </c>
      <c r="AT230" s="46">
        <v>10.0</v>
      </c>
      <c r="AU230" s="46">
        <v>10.0</v>
      </c>
      <c r="AV230" s="46">
        <v>10.0</v>
      </c>
      <c r="AW230" s="46">
        <v>10.0</v>
      </c>
      <c r="AX230" s="46">
        <v>10.0</v>
      </c>
      <c r="AY230" s="46">
        <v>10.0</v>
      </c>
      <c r="AZ230" s="46">
        <f t="shared" si="4"/>
        <v>320</v>
      </c>
      <c r="BA230" s="49">
        <f t="shared" si="5"/>
        <v>3502</v>
      </c>
    </row>
    <row r="231">
      <c r="A231" s="73" t="s">
        <v>28</v>
      </c>
      <c r="B231" s="53" t="s">
        <v>500</v>
      </c>
      <c r="C231" s="53" t="s">
        <v>501</v>
      </c>
      <c r="D231" s="54">
        <f t="shared" si="1"/>
        <v>16.03032948</v>
      </c>
      <c r="E231" s="51" t="s">
        <v>264</v>
      </c>
      <c r="F231" s="53" t="s">
        <v>289</v>
      </c>
      <c r="G231" s="55">
        <v>6009.0</v>
      </c>
      <c r="H231" s="53" t="s">
        <v>270</v>
      </c>
      <c r="I231" s="46"/>
      <c r="J231" s="56">
        <v>0.0026677199999999997</v>
      </c>
      <c r="K231" s="53" t="s">
        <v>271</v>
      </c>
      <c r="L231" s="57" t="s">
        <v>268</v>
      </c>
      <c r="M231" s="46"/>
      <c r="N231" s="53"/>
      <c r="O231" s="53"/>
      <c r="P231" s="51">
        <v>0.0</v>
      </c>
      <c r="Q231" s="51">
        <v>2019.0</v>
      </c>
      <c r="R231" s="46"/>
      <c r="S231" s="46"/>
      <c r="T231" s="46">
        <f t="shared" si="2"/>
        <v>0</v>
      </c>
      <c r="U231" s="46">
        <v>0.0</v>
      </c>
      <c r="V231" s="46">
        <v>0.0</v>
      </c>
      <c r="W231" s="46">
        <v>0.0</v>
      </c>
      <c r="X231" s="46">
        <v>0.0</v>
      </c>
      <c r="Y231" s="46">
        <v>0.0</v>
      </c>
      <c r="Z231" s="46">
        <v>0.0</v>
      </c>
      <c r="AA231" s="46">
        <v>0.0</v>
      </c>
      <c r="AB231" s="46">
        <v>0.0</v>
      </c>
      <c r="AC231" s="46">
        <v>0.0</v>
      </c>
      <c r="AD231" s="46">
        <v>0.0</v>
      </c>
      <c r="AE231" s="46">
        <v>0.0</v>
      </c>
      <c r="AF231" s="46">
        <v>0.0</v>
      </c>
      <c r="AG231" s="46">
        <v>0.0</v>
      </c>
      <c r="AH231" s="46">
        <v>0.0</v>
      </c>
      <c r="AI231" s="46">
        <v>0.0</v>
      </c>
      <c r="AJ231" s="46">
        <v>0.0</v>
      </c>
      <c r="AK231" s="46">
        <v>0.0</v>
      </c>
      <c r="AL231" s="46">
        <v>0.0</v>
      </c>
      <c r="AM231" s="46">
        <v>0.0</v>
      </c>
      <c r="AN231" s="46">
        <v>0.0</v>
      </c>
      <c r="AO231" s="46">
        <v>0.0</v>
      </c>
      <c r="AP231" s="46">
        <v>0.0</v>
      </c>
      <c r="AQ231" s="46">
        <v>0.0</v>
      </c>
      <c r="AR231" s="46">
        <v>0.0</v>
      </c>
      <c r="AS231" s="46">
        <v>0.0</v>
      </c>
      <c r="AT231" s="46">
        <v>0.0</v>
      </c>
      <c r="AU231" s="46">
        <v>0.0</v>
      </c>
      <c r="AV231" s="46">
        <v>0.0</v>
      </c>
      <c r="AW231" s="46">
        <v>0.0</v>
      </c>
      <c r="AX231" s="46">
        <v>0.0</v>
      </c>
      <c r="AY231" s="46">
        <v>0.0</v>
      </c>
      <c r="AZ231" s="46">
        <f t="shared" si="4"/>
        <v>0</v>
      </c>
      <c r="BA231" s="49">
        <f t="shared" si="5"/>
        <v>6009</v>
      </c>
    </row>
    <row r="232">
      <c r="A232" s="92"/>
      <c r="B232" s="93" t="s">
        <v>245</v>
      </c>
      <c r="C232" s="94"/>
      <c r="D232" s="95">
        <f>SUM(D2:D231)</f>
        <v>536.2455747</v>
      </c>
      <c r="E232" s="94"/>
      <c r="F232" s="94">
        <f>SUM(F233+F234)</f>
        <v>230</v>
      </c>
      <c r="G232" s="115">
        <f>SUM(G2:G231)</f>
        <v>242751.641</v>
      </c>
      <c r="H232" s="97"/>
      <c r="I232" s="94"/>
      <c r="J232" s="94"/>
      <c r="K232" s="94"/>
      <c r="L232" s="94"/>
      <c r="M232" s="94"/>
      <c r="N232" s="94"/>
      <c r="O232" s="94"/>
      <c r="P232" s="96">
        <f>SUM(P2:P231)</f>
        <v>2005.223</v>
      </c>
      <c r="Q232" s="94"/>
      <c r="R232" s="94"/>
      <c r="S232" s="98"/>
      <c r="T232" s="116">
        <f t="shared" si="2"/>
        <v>2005.223</v>
      </c>
      <c r="U232" s="116">
        <v>2005.2230000000002</v>
      </c>
      <c r="V232" s="116">
        <v>2005.2230000000002</v>
      </c>
      <c r="W232" s="116">
        <v>2005.2230000000002</v>
      </c>
      <c r="X232" s="116">
        <v>2005.2230000000002</v>
      </c>
      <c r="Y232" s="116">
        <v>2005.2230000000002</v>
      </c>
      <c r="Z232" s="116">
        <v>2005.2230000000002</v>
      </c>
      <c r="AA232" s="116">
        <v>2005.2230000000002</v>
      </c>
      <c r="AB232" s="116">
        <v>2005.2230000000002</v>
      </c>
      <c r="AC232" s="116">
        <v>2005.2230000000002</v>
      </c>
      <c r="AD232" s="116">
        <v>2005.2230000000002</v>
      </c>
      <c r="AE232" s="116">
        <v>2005.2230000000002</v>
      </c>
      <c r="AF232" s="116">
        <v>2005.2230000000002</v>
      </c>
      <c r="AG232" s="116">
        <v>2005.2230000000002</v>
      </c>
      <c r="AH232" s="116">
        <v>2005.2230000000002</v>
      </c>
      <c r="AI232" s="116">
        <v>2005.2230000000002</v>
      </c>
      <c r="AJ232" s="116">
        <v>2005.2230000000002</v>
      </c>
      <c r="AK232" s="116">
        <v>2005.2230000000002</v>
      </c>
      <c r="AL232" s="116">
        <v>2005.2230000000002</v>
      </c>
      <c r="AM232" s="116">
        <v>2005.2230000000002</v>
      </c>
      <c r="AN232" s="116">
        <v>2005.2230000000002</v>
      </c>
      <c r="AO232" s="116">
        <v>2005.2230000000002</v>
      </c>
      <c r="AP232" s="116">
        <v>2005.2230000000002</v>
      </c>
      <c r="AQ232" s="116">
        <v>2005.2230000000002</v>
      </c>
      <c r="AR232" s="116">
        <v>2005.2230000000002</v>
      </c>
      <c r="AS232" s="116">
        <v>2005.2230000000002</v>
      </c>
      <c r="AT232" s="116">
        <v>2005.2230000000002</v>
      </c>
      <c r="AU232" s="116">
        <v>2005.2230000000002</v>
      </c>
      <c r="AV232" s="116">
        <v>2005.2230000000002</v>
      </c>
      <c r="AW232" s="116">
        <v>2005.2230000000002</v>
      </c>
      <c r="AX232" s="116">
        <v>2005.2230000000002</v>
      </c>
      <c r="AY232" s="116">
        <v>2005.2230000000002</v>
      </c>
      <c r="AZ232" s="116">
        <f t="shared" si="4"/>
        <v>64167.136</v>
      </c>
      <c r="BA232" s="116">
        <f t="shared" si="5"/>
        <v>178584.505</v>
      </c>
    </row>
    <row r="233">
      <c r="A233" s="99"/>
      <c r="B233" s="39" t="s">
        <v>559</v>
      </c>
      <c r="C233" s="46"/>
      <c r="D233" s="100">
        <f>SUMIF(F2:F231,"Operating",D2:D231)</f>
        <v>311.0156861</v>
      </c>
      <c r="E233" s="46"/>
      <c r="F233" s="51">
        <v>137.0</v>
      </c>
      <c r="G233" s="101"/>
      <c r="H233" s="58"/>
      <c r="I233" s="46"/>
      <c r="J233" s="46"/>
      <c r="K233" s="46"/>
      <c r="L233" s="46"/>
      <c r="M233" s="46"/>
      <c r="N233" s="46"/>
      <c r="O233" s="46"/>
      <c r="P233" s="101"/>
      <c r="Q233" s="46"/>
      <c r="R233" s="46"/>
      <c r="S233" s="102"/>
      <c r="T233" s="49" t="str">
        <f t="shared" si="2"/>
        <v/>
      </c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</row>
    <row r="234">
      <c r="A234" s="103"/>
      <c r="B234" s="104" t="s">
        <v>560</v>
      </c>
      <c r="C234" s="105"/>
      <c r="D234" s="106">
        <f>SUMIF(F2:F231,"Proposed",D2:D231)</f>
        <v>225.2298885</v>
      </c>
      <c r="E234" s="105"/>
      <c r="F234" s="107">
        <v>93.0</v>
      </c>
      <c r="G234" s="108"/>
      <c r="H234" s="109"/>
      <c r="I234" s="105"/>
      <c r="J234" s="105"/>
      <c r="K234" s="105"/>
      <c r="L234" s="105"/>
      <c r="M234" s="105"/>
      <c r="N234" s="105"/>
      <c r="O234" s="105"/>
      <c r="P234" s="108"/>
      <c r="Q234" s="105"/>
      <c r="R234" s="105"/>
      <c r="S234" s="110"/>
      <c r="T234" s="49" t="str">
        <f t="shared" si="2"/>
        <v/>
      </c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</row>
    <row r="235">
      <c r="A235" s="39"/>
      <c r="B235" s="39"/>
      <c r="C235" s="46"/>
      <c r="D235" s="100"/>
      <c r="E235" s="46"/>
      <c r="F235" s="51"/>
      <c r="G235" s="117"/>
      <c r="H235" s="58"/>
      <c r="I235" s="46"/>
      <c r="J235" s="46"/>
      <c r="K235" s="46"/>
      <c r="L235" s="46"/>
      <c r="M235" s="46"/>
      <c r="N235" s="46"/>
      <c r="O235" s="46"/>
      <c r="P235" s="101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</row>
    <row r="236">
      <c r="A236" s="118" t="s">
        <v>568</v>
      </c>
      <c r="B236" s="118"/>
      <c r="C236" s="119"/>
      <c r="D236" s="120"/>
      <c r="E236" s="119"/>
      <c r="F236" s="121"/>
      <c r="G236" s="122"/>
      <c r="H236" s="123"/>
      <c r="I236" s="119"/>
      <c r="J236" s="119"/>
      <c r="K236" s="119"/>
      <c r="L236" s="119"/>
      <c r="M236" s="119"/>
      <c r="N236" s="119"/>
      <c r="O236" s="119"/>
      <c r="P236" s="124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</row>
    <row r="237">
      <c r="A237" s="39"/>
      <c r="B237" s="39"/>
      <c r="C237" s="46"/>
      <c r="D237" s="100"/>
      <c r="E237" s="46"/>
      <c r="F237" s="51"/>
      <c r="G237" s="117"/>
      <c r="H237" s="58"/>
      <c r="I237" s="39"/>
      <c r="J237" s="125"/>
      <c r="K237" s="51"/>
      <c r="L237" s="51" t="s">
        <v>569</v>
      </c>
      <c r="M237" s="46"/>
      <c r="N237" s="46"/>
      <c r="O237" s="46"/>
      <c r="P237" s="101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</row>
    <row r="238">
      <c r="A238" s="39"/>
      <c r="B238" s="39" t="s">
        <v>570</v>
      </c>
      <c r="C238" s="46"/>
      <c r="D238" s="100">
        <f t="shared" ref="D238:D240" si="6">G238*J238/1000</f>
        <v>128.334272</v>
      </c>
      <c r="E238" s="46"/>
      <c r="F238" s="51"/>
      <c r="G238" s="117">
        <f>AZ232</f>
        <v>64167.136</v>
      </c>
      <c r="H238" s="58"/>
      <c r="I238" s="39" t="s">
        <v>571</v>
      </c>
      <c r="J238" s="125">
        <f>'Emissions factors'!B35</f>
        <v>2</v>
      </c>
      <c r="K238" s="51" t="s">
        <v>572</v>
      </c>
      <c r="L238" s="48">
        <f>'Production share'!D11</f>
        <v>24.6502391</v>
      </c>
      <c r="M238" s="46"/>
      <c r="N238" s="46"/>
      <c r="O238" s="46"/>
      <c r="P238" s="101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</row>
    <row r="239">
      <c r="A239" s="39"/>
      <c r="B239" s="39" t="s">
        <v>573</v>
      </c>
      <c r="C239" s="46"/>
      <c r="D239" s="100">
        <f t="shared" si="6"/>
        <v>133.584</v>
      </c>
      <c r="E239" s="46"/>
      <c r="F239" s="51"/>
      <c r="G239" s="117">
        <f>C284</f>
        <v>66792</v>
      </c>
      <c r="H239" s="58"/>
      <c r="I239" s="39" t="s">
        <v>571</v>
      </c>
      <c r="J239" s="126">
        <f>'Emissions factors'!B35</f>
        <v>2</v>
      </c>
      <c r="K239" s="51" t="s">
        <v>574</v>
      </c>
      <c r="L239" s="51">
        <v>100.0</v>
      </c>
      <c r="M239" s="46"/>
      <c r="N239" s="46"/>
      <c r="O239" s="46"/>
      <c r="P239" s="101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</row>
    <row r="240">
      <c r="A240" s="39"/>
      <c r="B240" s="39" t="s">
        <v>575</v>
      </c>
      <c r="C240" s="46"/>
      <c r="D240" s="100">
        <f t="shared" si="6"/>
        <v>238.67008</v>
      </c>
      <c r="E240" s="46"/>
      <c r="F240" s="51"/>
      <c r="G240" s="117">
        <f>H284</f>
        <v>119335.04</v>
      </c>
      <c r="H240" s="58"/>
      <c r="I240" s="39" t="s">
        <v>571</v>
      </c>
      <c r="J240" s="126">
        <f>'Emissions factors'!B35</f>
        <v>2</v>
      </c>
      <c r="K240" s="51" t="s">
        <v>574</v>
      </c>
      <c r="L240" s="51">
        <v>100.0</v>
      </c>
      <c r="M240" s="46"/>
      <c r="N240" s="46"/>
      <c r="O240" s="46"/>
      <c r="P240" s="101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</row>
    <row r="241">
      <c r="A241" s="39"/>
      <c r="B241" s="39"/>
      <c r="C241" s="46"/>
      <c r="D241" s="100"/>
      <c r="E241" s="46"/>
      <c r="F241" s="51"/>
      <c r="G241" s="117"/>
      <c r="H241" s="58"/>
      <c r="I241" s="46"/>
      <c r="J241" s="46"/>
      <c r="K241" s="46"/>
      <c r="L241" s="46"/>
      <c r="M241" s="46"/>
      <c r="N241" s="46"/>
      <c r="O241" s="46"/>
      <c r="P241" s="101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</row>
    <row r="242">
      <c r="A242" s="118" t="s">
        <v>576</v>
      </c>
      <c r="B242" s="118"/>
      <c r="C242" s="119"/>
      <c r="D242" s="120"/>
      <c r="E242" s="119"/>
      <c r="F242" s="121"/>
      <c r="G242" s="122"/>
      <c r="H242" s="123"/>
      <c r="I242" s="119"/>
      <c r="J242" s="119"/>
      <c r="K242" s="119"/>
      <c r="L242" s="119"/>
      <c r="M242" s="119"/>
      <c r="N242" s="119"/>
      <c r="O242" s="119"/>
      <c r="P242" s="124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</row>
    <row r="243">
      <c r="A243" s="39"/>
      <c r="B243" s="127" t="s">
        <v>577</v>
      </c>
      <c r="C243" s="58"/>
      <c r="D243" s="100"/>
      <c r="E243" s="58"/>
      <c r="F243" s="39"/>
      <c r="G243" s="117"/>
      <c r="H243" s="58"/>
      <c r="I243" s="58"/>
      <c r="J243" s="58"/>
      <c r="K243" s="58"/>
      <c r="L243" s="58"/>
      <c r="M243" s="58"/>
      <c r="N243" s="58"/>
      <c r="O243" s="58"/>
      <c r="P243" s="101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</row>
    <row r="244">
      <c r="A244" s="39"/>
      <c r="B244" s="1" t="s">
        <v>255</v>
      </c>
      <c r="C244" s="1" t="s">
        <v>578</v>
      </c>
      <c r="D244" s="128" t="s">
        <v>579</v>
      </c>
      <c r="E244" s="129" t="s">
        <v>257</v>
      </c>
      <c r="F244" s="130"/>
      <c r="G244" s="131"/>
      <c r="H244" s="132"/>
      <c r="I244" s="58"/>
      <c r="J244" s="58"/>
      <c r="K244" s="58"/>
      <c r="L244" s="58"/>
      <c r="M244" s="58"/>
      <c r="N244" s="58"/>
      <c r="O244" s="58"/>
      <c r="P244" s="101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</row>
    <row r="245">
      <c r="A245" s="39"/>
      <c r="B245" s="69">
        <v>2018.0</v>
      </c>
      <c r="C245" s="71">
        <v>5566.0</v>
      </c>
      <c r="D245" s="133" t="s">
        <v>245</v>
      </c>
      <c r="E245" s="72" t="s">
        <v>580</v>
      </c>
      <c r="F245" s="63"/>
      <c r="G245" s="134"/>
      <c r="I245" s="46"/>
      <c r="J245" s="46"/>
      <c r="K245" s="46"/>
      <c r="L245" s="46"/>
      <c r="M245" s="46"/>
      <c r="N245" s="46"/>
      <c r="O245" s="46"/>
      <c r="P245" s="101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</row>
    <row r="246">
      <c r="A246" s="39"/>
      <c r="B246" s="69">
        <v>2040.0</v>
      </c>
      <c r="C246" s="71">
        <v>650.0</v>
      </c>
      <c r="D246" s="133" t="s">
        <v>581</v>
      </c>
      <c r="E246" s="72" t="s">
        <v>582</v>
      </c>
      <c r="F246" s="63"/>
      <c r="G246" s="134"/>
      <c r="I246" s="46"/>
      <c r="J246" s="46"/>
      <c r="K246" s="46"/>
      <c r="L246" s="46"/>
      <c r="M246" s="46"/>
      <c r="N246" s="46"/>
      <c r="O246" s="46"/>
      <c r="P246" s="101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</row>
    <row r="247">
      <c r="A247" s="39"/>
      <c r="B247" s="69">
        <v>2040.0</v>
      </c>
      <c r="C247" s="71">
        <v>3100.0</v>
      </c>
      <c r="D247" s="135" t="s">
        <v>583</v>
      </c>
      <c r="E247" s="72" t="s">
        <v>582</v>
      </c>
      <c r="F247" s="63"/>
      <c r="G247" s="134"/>
      <c r="I247" s="46"/>
      <c r="J247" s="46"/>
      <c r="K247" s="46"/>
      <c r="L247" s="46"/>
      <c r="M247" s="46"/>
      <c r="N247" s="46"/>
      <c r="O247" s="46"/>
      <c r="P247" s="101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</row>
    <row r="248">
      <c r="A248" s="39"/>
      <c r="B248" s="39"/>
      <c r="C248" s="46"/>
      <c r="D248" s="100"/>
      <c r="E248" s="46"/>
      <c r="F248" s="51"/>
      <c r="G248" s="117"/>
      <c r="H248" s="58"/>
      <c r="I248" s="46"/>
      <c r="J248" s="46"/>
      <c r="K248" s="46"/>
      <c r="L248" s="46"/>
      <c r="M248" s="46"/>
      <c r="N248" s="46"/>
      <c r="O248" s="46"/>
      <c r="P248" s="101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</row>
    <row r="249">
      <c r="A249" s="39"/>
      <c r="B249" s="39"/>
      <c r="C249" s="39" t="s">
        <v>584</v>
      </c>
      <c r="D249" s="100"/>
      <c r="E249" s="46"/>
      <c r="F249" s="51"/>
      <c r="G249" s="117"/>
      <c r="H249" s="39" t="s">
        <v>585</v>
      </c>
      <c r="I249" s="46"/>
      <c r="J249" s="46"/>
      <c r="K249" s="46"/>
      <c r="L249" s="46"/>
      <c r="M249" s="46"/>
      <c r="N249" s="46"/>
      <c r="O249" s="46"/>
      <c r="P249" s="101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</row>
    <row r="250">
      <c r="A250" s="39"/>
      <c r="B250" s="129" t="s">
        <v>255</v>
      </c>
      <c r="C250" s="132" t="s">
        <v>586</v>
      </c>
      <c r="D250" s="128" t="s">
        <v>587</v>
      </c>
      <c r="E250" s="132" t="s">
        <v>588</v>
      </c>
      <c r="F250" s="127" t="s">
        <v>589</v>
      </c>
      <c r="G250" s="131"/>
      <c r="H250" s="132" t="s">
        <v>586</v>
      </c>
      <c r="I250" s="132" t="s">
        <v>590</v>
      </c>
      <c r="J250" s="132" t="s">
        <v>588</v>
      </c>
      <c r="K250" s="127" t="s">
        <v>589</v>
      </c>
      <c r="L250" s="58"/>
      <c r="M250" s="58"/>
      <c r="N250" s="58"/>
      <c r="O250" s="58"/>
      <c r="P250" s="101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</row>
    <row r="251">
      <c r="A251" s="39"/>
      <c r="B251" s="69">
        <v>2018.0</v>
      </c>
      <c r="C251" s="71">
        <v>5566.0</v>
      </c>
      <c r="D251" s="136"/>
      <c r="E251" s="70"/>
      <c r="F251" s="63"/>
      <c r="G251" s="134"/>
      <c r="H251" s="71">
        <v>5566.0</v>
      </c>
      <c r="I251" s="70"/>
      <c r="J251" s="70"/>
      <c r="K251" s="70"/>
      <c r="L251" s="46"/>
      <c r="M251" s="46"/>
      <c r="N251" s="46"/>
      <c r="O251" s="46"/>
      <c r="P251" s="101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</row>
    <row r="252">
      <c r="A252" s="39"/>
      <c r="B252" s="69">
        <v>2019.0</v>
      </c>
      <c r="C252" s="65">
        <f t="shared" ref="C252:C276" si="7">C251-F252</f>
        <v>5343.36</v>
      </c>
      <c r="D252" s="65">
        <v>5566.0</v>
      </c>
      <c r="E252" s="65">
        <v>0.04</v>
      </c>
      <c r="F252" s="65">
        <f t="shared" ref="F252:F276" si="8">D252*E252</f>
        <v>222.64</v>
      </c>
      <c r="G252" s="137"/>
      <c r="H252" s="65">
        <f t="shared" ref="H252:H283" si="9">H251-K252</f>
        <v>5454.68</v>
      </c>
      <c r="I252" s="65">
        <v>5566.0</v>
      </c>
      <c r="J252" s="65">
        <v>0.02</v>
      </c>
      <c r="K252" s="65">
        <f t="shared" ref="K252:K283" si="10">I252*J252</f>
        <v>111.32</v>
      </c>
      <c r="L252" s="46"/>
      <c r="M252" s="46"/>
      <c r="N252" s="46"/>
      <c r="O252" s="46"/>
      <c r="P252" s="101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</row>
    <row r="253">
      <c r="A253" s="39"/>
      <c r="B253" s="69">
        <v>2020.0</v>
      </c>
      <c r="C253" s="65">
        <f t="shared" si="7"/>
        <v>5120.72</v>
      </c>
      <c r="D253" s="65">
        <v>5566.0</v>
      </c>
      <c r="E253" s="65">
        <v>0.04</v>
      </c>
      <c r="F253" s="65">
        <f t="shared" si="8"/>
        <v>222.64</v>
      </c>
      <c r="G253" s="137"/>
      <c r="H253" s="65">
        <f t="shared" si="9"/>
        <v>5343.36</v>
      </c>
      <c r="I253" s="65">
        <v>5566.0</v>
      </c>
      <c r="J253" s="65">
        <v>0.02</v>
      </c>
      <c r="K253" s="65">
        <f t="shared" si="10"/>
        <v>111.32</v>
      </c>
      <c r="L253" s="46"/>
      <c r="M253" s="46"/>
      <c r="N253" s="46"/>
      <c r="O253" s="46"/>
      <c r="P253" s="101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</row>
    <row r="254">
      <c r="A254" s="39"/>
      <c r="B254" s="69">
        <v>2021.0</v>
      </c>
      <c r="C254" s="65">
        <f t="shared" si="7"/>
        <v>4898.08</v>
      </c>
      <c r="D254" s="65">
        <v>5566.0</v>
      </c>
      <c r="E254" s="65">
        <v>0.04</v>
      </c>
      <c r="F254" s="65">
        <f t="shared" si="8"/>
        <v>222.64</v>
      </c>
      <c r="G254" s="137"/>
      <c r="H254" s="65">
        <f t="shared" si="9"/>
        <v>5232.04</v>
      </c>
      <c r="I254" s="65">
        <v>5566.0</v>
      </c>
      <c r="J254" s="65">
        <v>0.02</v>
      </c>
      <c r="K254" s="65">
        <f t="shared" si="10"/>
        <v>111.32</v>
      </c>
      <c r="L254" s="46"/>
      <c r="M254" s="46"/>
      <c r="N254" s="46"/>
      <c r="O254" s="46"/>
      <c r="P254" s="101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</row>
    <row r="255">
      <c r="A255" s="39"/>
      <c r="B255" s="69">
        <v>2022.0</v>
      </c>
      <c r="C255" s="65">
        <f t="shared" si="7"/>
        <v>4675.44</v>
      </c>
      <c r="D255" s="65">
        <v>5566.0</v>
      </c>
      <c r="E255" s="65">
        <v>0.04</v>
      </c>
      <c r="F255" s="65">
        <f t="shared" si="8"/>
        <v>222.64</v>
      </c>
      <c r="G255" s="137"/>
      <c r="H255" s="65">
        <f t="shared" si="9"/>
        <v>5120.72</v>
      </c>
      <c r="I255" s="65">
        <v>5566.0</v>
      </c>
      <c r="J255" s="65">
        <v>0.02</v>
      </c>
      <c r="K255" s="65">
        <f t="shared" si="10"/>
        <v>111.32</v>
      </c>
      <c r="L255" s="46"/>
      <c r="M255" s="46"/>
      <c r="N255" s="46"/>
      <c r="O255" s="46"/>
      <c r="P255" s="101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</row>
    <row r="256">
      <c r="A256" s="39"/>
      <c r="B256" s="69">
        <v>2023.0</v>
      </c>
      <c r="C256" s="65">
        <f t="shared" si="7"/>
        <v>4452.8</v>
      </c>
      <c r="D256" s="65">
        <v>5566.0</v>
      </c>
      <c r="E256" s="65">
        <v>0.04</v>
      </c>
      <c r="F256" s="65">
        <f t="shared" si="8"/>
        <v>222.64</v>
      </c>
      <c r="G256" s="137"/>
      <c r="H256" s="65">
        <f t="shared" si="9"/>
        <v>5009.4</v>
      </c>
      <c r="I256" s="65">
        <v>5566.0</v>
      </c>
      <c r="J256" s="65">
        <v>0.02</v>
      </c>
      <c r="K256" s="65">
        <f t="shared" si="10"/>
        <v>111.32</v>
      </c>
      <c r="L256" s="46"/>
      <c r="M256" s="46"/>
      <c r="N256" s="46"/>
      <c r="O256" s="46"/>
      <c r="P256" s="101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</row>
    <row r="257">
      <c r="A257" s="39"/>
      <c r="B257" s="69">
        <v>2024.0</v>
      </c>
      <c r="C257" s="65">
        <f t="shared" si="7"/>
        <v>4230.16</v>
      </c>
      <c r="D257" s="65">
        <v>5566.0</v>
      </c>
      <c r="E257" s="65">
        <v>0.04</v>
      </c>
      <c r="F257" s="65">
        <f t="shared" si="8"/>
        <v>222.64</v>
      </c>
      <c r="G257" s="137"/>
      <c r="H257" s="65">
        <f t="shared" si="9"/>
        <v>4898.08</v>
      </c>
      <c r="I257" s="65">
        <v>5566.0</v>
      </c>
      <c r="J257" s="65">
        <v>0.02</v>
      </c>
      <c r="K257" s="65">
        <f t="shared" si="10"/>
        <v>111.32</v>
      </c>
      <c r="L257" s="46"/>
      <c r="M257" s="46"/>
      <c r="N257" s="46"/>
      <c r="O257" s="46"/>
      <c r="P257" s="101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</row>
    <row r="258">
      <c r="A258" s="39"/>
      <c r="B258" s="69">
        <v>2025.0</v>
      </c>
      <c r="C258" s="65">
        <f t="shared" si="7"/>
        <v>4007.52</v>
      </c>
      <c r="D258" s="65">
        <v>5566.0</v>
      </c>
      <c r="E258" s="65">
        <v>0.04</v>
      </c>
      <c r="F258" s="65">
        <f t="shared" si="8"/>
        <v>222.64</v>
      </c>
      <c r="G258" s="137"/>
      <c r="H258" s="65">
        <f t="shared" si="9"/>
        <v>4786.76</v>
      </c>
      <c r="I258" s="65">
        <v>5566.0</v>
      </c>
      <c r="J258" s="65">
        <v>0.02</v>
      </c>
      <c r="K258" s="65">
        <f t="shared" si="10"/>
        <v>111.32</v>
      </c>
      <c r="L258" s="46"/>
      <c r="M258" s="46"/>
      <c r="N258" s="46"/>
      <c r="O258" s="46"/>
      <c r="P258" s="101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</row>
    <row r="259">
      <c r="A259" s="39"/>
      <c r="B259" s="69">
        <v>2026.0</v>
      </c>
      <c r="C259" s="65">
        <f t="shared" si="7"/>
        <v>3784.88</v>
      </c>
      <c r="D259" s="65">
        <v>5566.0</v>
      </c>
      <c r="E259" s="65">
        <v>0.04</v>
      </c>
      <c r="F259" s="65">
        <f t="shared" si="8"/>
        <v>222.64</v>
      </c>
      <c r="G259" s="137"/>
      <c r="H259" s="65">
        <f t="shared" si="9"/>
        <v>4675.44</v>
      </c>
      <c r="I259" s="65">
        <v>5566.0</v>
      </c>
      <c r="J259" s="65">
        <v>0.02</v>
      </c>
      <c r="K259" s="65">
        <f t="shared" si="10"/>
        <v>111.32</v>
      </c>
      <c r="L259" s="46"/>
      <c r="M259" s="46"/>
      <c r="N259" s="46"/>
      <c r="O259" s="46"/>
      <c r="P259" s="101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</row>
    <row r="260">
      <c r="A260" s="39"/>
      <c r="B260" s="69">
        <v>2027.0</v>
      </c>
      <c r="C260" s="65">
        <f t="shared" si="7"/>
        <v>3562.24</v>
      </c>
      <c r="D260" s="65">
        <v>5566.0</v>
      </c>
      <c r="E260" s="65">
        <v>0.04</v>
      </c>
      <c r="F260" s="65">
        <f t="shared" si="8"/>
        <v>222.64</v>
      </c>
      <c r="G260" s="137"/>
      <c r="H260" s="65">
        <f t="shared" si="9"/>
        <v>4564.12</v>
      </c>
      <c r="I260" s="65">
        <v>5566.0</v>
      </c>
      <c r="J260" s="65">
        <v>0.02</v>
      </c>
      <c r="K260" s="65">
        <f t="shared" si="10"/>
        <v>111.32</v>
      </c>
      <c r="L260" s="46"/>
      <c r="M260" s="46"/>
      <c r="N260" s="46"/>
      <c r="O260" s="46"/>
      <c r="P260" s="101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</row>
    <row r="261">
      <c r="A261" s="39"/>
      <c r="B261" s="69">
        <v>2028.0</v>
      </c>
      <c r="C261" s="65">
        <f t="shared" si="7"/>
        <v>3339.6</v>
      </c>
      <c r="D261" s="65">
        <v>5566.0</v>
      </c>
      <c r="E261" s="65">
        <v>0.04</v>
      </c>
      <c r="F261" s="65">
        <f t="shared" si="8"/>
        <v>222.64</v>
      </c>
      <c r="G261" s="137"/>
      <c r="H261" s="65">
        <f t="shared" si="9"/>
        <v>4452.8</v>
      </c>
      <c r="I261" s="65">
        <v>5566.0</v>
      </c>
      <c r="J261" s="65">
        <v>0.02</v>
      </c>
      <c r="K261" s="65">
        <f t="shared" si="10"/>
        <v>111.32</v>
      </c>
      <c r="L261" s="46"/>
      <c r="M261" s="46"/>
      <c r="N261" s="46"/>
      <c r="O261" s="46"/>
      <c r="P261" s="101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</row>
    <row r="262">
      <c r="A262" s="39"/>
      <c r="B262" s="69">
        <v>2029.0</v>
      </c>
      <c r="C262" s="65">
        <f t="shared" si="7"/>
        <v>3116.96</v>
      </c>
      <c r="D262" s="65">
        <v>5566.0</v>
      </c>
      <c r="E262" s="65">
        <v>0.04</v>
      </c>
      <c r="F262" s="65">
        <f t="shared" si="8"/>
        <v>222.64</v>
      </c>
      <c r="G262" s="137"/>
      <c r="H262" s="65">
        <f t="shared" si="9"/>
        <v>4341.48</v>
      </c>
      <c r="I262" s="65">
        <v>5566.0</v>
      </c>
      <c r="J262" s="65">
        <v>0.02</v>
      </c>
      <c r="K262" s="65">
        <f t="shared" si="10"/>
        <v>111.32</v>
      </c>
      <c r="L262" s="46"/>
      <c r="M262" s="46"/>
      <c r="N262" s="46"/>
      <c r="O262" s="46"/>
      <c r="P262" s="101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</row>
    <row r="263">
      <c r="A263" s="39"/>
      <c r="B263" s="69">
        <v>2030.0</v>
      </c>
      <c r="C263" s="65">
        <f t="shared" si="7"/>
        <v>2894.32</v>
      </c>
      <c r="D263" s="65">
        <v>5566.0</v>
      </c>
      <c r="E263" s="65">
        <v>0.04</v>
      </c>
      <c r="F263" s="65">
        <f t="shared" si="8"/>
        <v>222.64</v>
      </c>
      <c r="G263" s="137"/>
      <c r="H263" s="65">
        <f t="shared" si="9"/>
        <v>4230.16</v>
      </c>
      <c r="I263" s="65">
        <v>5566.0</v>
      </c>
      <c r="J263" s="65">
        <v>0.02</v>
      </c>
      <c r="K263" s="65">
        <f t="shared" si="10"/>
        <v>111.32</v>
      </c>
      <c r="L263" s="46"/>
      <c r="M263" s="46"/>
      <c r="N263" s="46"/>
      <c r="O263" s="46"/>
      <c r="P263" s="101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</row>
    <row r="264">
      <c r="A264" s="39"/>
      <c r="B264" s="69">
        <v>2031.0</v>
      </c>
      <c r="C264" s="65">
        <f t="shared" si="7"/>
        <v>2671.68</v>
      </c>
      <c r="D264" s="65">
        <v>5566.0</v>
      </c>
      <c r="E264" s="65">
        <v>0.04</v>
      </c>
      <c r="F264" s="65">
        <f t="shared" si="8"/>
        <v>222.64</v>
      </c>
      <c r="G264" s="137"/>
      <c r="H264" s="65">
        <f t="shared" si="9"/>
        <v>4118.84</v>
      </c>
      <c r="I264" s="65">
        <v>5566.0</v>
      </c>
      <c r="J264" s="65">
        <v>0.02</v>
      </c>
      <c r="K264" s="65">
        <f t="shared" si="10"/>
        <v>111.32</v>
      </c>
      <c r="L264" s="46"/>
      <c r="M264" s="46"/>
      <c r="N264" s="46"/>
      <c r="O264" s="46"/>
      <c r="P264" s="101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</row>
    <row r="265">
      <c r="A265" s="39"/>
      <c r="B265" s="69">
        <v>2032.0</v>
      </c>
      <c r="C265" s="65">
        <f t="shared" si="7"/>
        <v>2449.04</v>
      </c>
      <c r="D265" s="65">
        <v>5566.0</v>
      </c>
      <c r="E265" s="65">
        <v>0.04</v>
      </c>
      <c r="F265" s="65">
        <f t="shared" si="8"/>
        <v>222.64</v>
      </c>
      <c r="G265" s="137"/>
      <c r="H265" s="65">
        <f t="shared" si="9"/>
        <v>4007.52</v>
      </c>
      <c r="I265" s="65">
        <v>5566.0</v>
      </c>
      <c r="J265" s="65">
        <v>0.02</v>
      </c>
      <c r="K265" s="65">
        <f t="shared" si="10"/>
        <v>111.32</v>
      </c>
      <c r="L265" s="46"/>
      <c r="M265" s="46"/>
      <c r="N265" s="46"/>
      <c r="O265" s="46"/>
      <c r="P265" s="101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</row>
    <row r="266">
      <c r="A266" s="39"/>
      <c r="B266" s="69">
        <v>2033.0</v>
      </c>
      <c r="C266" s="65">
        <f t="shared" si="7"/>
        <v>2226.4</v>
      </c>
      <c r="D266" s="65">
        <v>5566.0</v>
      </c>
      <c r="E266" s="65">
        <v>0.04</v>
      </c>
      <c r="F266" s="65">
        <f t="shared" si="8"/>
        <v>222.64</v>
      </c>
      <c r="G266" s="137"/>
      <c r="H266" s="65">
        <f t="shared" si="9"/>
        <v>3896.2</v>
      </c>
      <c r="I266" s="65">
        <v>5566.0</v>
      </c>
      <c r="J266" s="65">
        <v>0.02</v>
      </c>
      <c r="K266" s="65">
        <f t="shared" si="10"/>
        <v>111.32</v>
      </c>
      <c r="L266" s="46"/>
      <c r="M266" s="46"/>
      <c r="N266" s="46"/>
      <c r="O266" s="46"/>
      <c r="P266" s="101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</row>
    <row r="267">
      <c r="A267" s="39"/>
      <c r="B267" s="69">
        <v>2034.0</v>
      </c>
      <c r="C267" s="65">
        <f t="shared" si="7"/>
        <v>2003.76</v>
      </c>
      <c r="D267" s="65">
        <v>5566.0</v>
      </c>
      <c r="E267" s="65">
        <v>0.04</v>
      </c>
      <c r="F267" s="65">
        <f t="shared" si="8"/>
        <v>222.64</v>
      </c>
      <c r="G267" s="137"/>
      <c r="H267" s="65">
        <f t="shared" si="9"/>
        <v>3784.88</v>
      </c>
      <c r="I267" s="65">
        <v>5566.0</v>
      </c>
      <c r="J267" s="65">
        <v>0.02</v>
      </c>
      <c r="K267" s="65">
        <f t="shared" si="10"/>
        <v>111.32</v>
      </c>
      <c r="L267" s="46"/>
      <c r="M267" s="46"/>
      <c r="N267" s="46"/>
      <c r="O267" s="46"/>
      <c r="P267" s="101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</row>
    <row r="268">
      <c r="A268" s="39"/>
      <c r="B268" s="69">
        <v>2035.0</v>
      </c>
      <c r="C268" s="65">
        <f t="shared" si="7"/>
        <v>1781.12</v>
      </c>
      <c r="D268" s="65">
        <v>5566.0</v>
      </c>
      <c r="E268" s="65">
        <v>0.04</v>
      </c>
      <c r="F268" s="65">
        <f t="shared" si="8"/>
        <v>222.64</v>
      </c>
      <c r="G268" s="137"/>
      <c r="H268" s="65">
        <f t="shared" si="9"/>
        <v>3673.56</v>
      </c>
      <c r="I268" s="65">
        <v>5566.0</v>
      </c>
      <c r="J268" s="65">
        <v>0.02</v>
      </c>
      <c r="K268" s="65">
        <f t="shared" si="10"/>
        <v>111.32</v>
      </c>
      <c r="L268" s="46"/>
      <c r="M268" s="46"/>
      <c r="N268" s="46"/>
      <c r="O268" s="46"/>
      <c r="P268" s="101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</row>
    <row r="269">
      <c r="A269" s="39"/>
      <c r="B269" s="69">
        <v>2036.0</v>
      </c>
      <c r="C269" s="65">
        <f t="shared" si="7"/>
        <v>1558.48</v>
      </c>
      <c r="D269" s="65">
        <v>5566.0</v>
      </c>
      <c r="E269" s="65">
        <v>0.04</v>
      </c>
      <c r="F269" s="65">
        <f t="shared" si="8"/>
        <v>222.64</v>
      </c>
      <c r="G269" s="137"/>
      <c r="H269" s="65">
        <f t="shared" si="9"/>
        <v>3562.24</v>
      </c>
      <c r="I269" s="65">
        <v>5566.0</v>
      </c>
      <c r="J269" s="65">
        <v>0.02</v>
      </c>
      <c r="K269" s="65">
        <f t="shared" si="10"/>
        <v>111.32</v>
      </c>
      <c r="L269" s="46"/>
      <c r="M269" s="46"/>
      <c r="N269" s="46"/>
      <c r="O269" s="46"/>
      <c r="P269" s="101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</row>
    <row r="270">
      <c r="A270" s="39"/>
      <c r="B270" s="69">
        <v>2037.0</v>
      </c>
      <c r="C270" s="65">
        <f t="shared" si="7"/>
        <v>1335.84</v>
      </c>
      <c r="D270" s="65">
        <v>5566.0</v>
      </c>
      <c r="E270" s="65">
        <v>0.04</v>
      </c>
      <c r="F270" s="65">
        <f t="shared" si="8"/>
        <v>222.64</v>
      </c>
      <c r="G270" s="137"/>
      <c r="H270" s="65">
        <f t="shared" si="9"/>
        <v>3450.92</v>
      </c>
      <c r="I270" s="65">
        <v>5566.0</v>
      </c>
      <c r="J270" s="65">
        <v>0.02</v>
      </c>
      <c r="K270" s="65">
        <f t="shared" si="10"/>
        <v>111.32</v>
      </c>
      <c r="L270" s="46"/>
      <c r="M270" s="46"/>
      <c r="N270" s="46"/>
      <c r="O270" s="46"/>
      <c r="P270" s="101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</row>
    <row r="271">
      <c r="A271" s="39"/>
      <c r="B271" s="69">
        <v>2038.0</v>
      </c>
      <c r="C271" s="65">
        <f t="shared" si="7"/>
        <v>1113.2</v>
      </c>
      <c r="D271" s="65">
        <v>5566.0</v>
      </c>
      <c r="E271" s="65">
        <v>0.04</v>
      </c>
      <c r="F271" s="65">
        <f t="shared" si="8"/>
        <v>222.64</v>
      </c>
      <c r="G271" s="137"/>
      <c r="H271" s="65">
        <f t="shared" si="9"/>
        <v>3339.6</v>
      </c>
      <c r="I271" s="65">
        <v>5566.0</v>
      </c>
      <c r="J271" s="65">
        <v>0.02</v>
      </c>
      <c r="K271" s="65">
        <f t="shared" si="10"/>
        <v>111.32</v>
      </c>
      <c r="L271" s="46"/>
      <c r="M271" s="46"/>
      <c r="N271" s="46"/>
      <c r="O271" s="46"/>
      <c r="P271" s="101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</row>
    <row r="272">
      <c r="A272" s="39"/>
      <c r="B272" s="69">
        <v>2039.0</v>
      </c>
      <c r="C272" s="65">
        <f t="shared" si="7"/>
        <v>890.56</v>
      </c>
      <c r="D272" s="65">
        <v>5566.0</v>
      </c>
      <c r="E272" s="65">
        <v>0.04</v>
      </c>
      <c r="F272" s="65">
        <f t="shared" si="8"/>
        <v>222.64</v>
      </c>
      <c r="G272" s="137"/>
      <c r="H272" s="65">
        <f t="shared" si="9"/>
        <v>3228.28</v>
      </c>
      <c r="I272" s="65">
        <v>5566.0</v>
      </c>
      <c r="J272" s="65">
        <v>0.02</v>
      </c>
      <c r="K272" s="65">
        <f t="shared" si="10"/>
        <v>111.32</v>
      </c>
      <c r="L272" s="46"/>
      <c r="M272" s="46"/>
      <c r="N272" s="46"/>
      <c r="O272" s="46"/>
      <c r="P272" s="101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</row>
    <row r="273">
      <c r="A273" s="39"/>
      <c r="B273" s="69">
        <v>2040.0</v>
      </c>
      <c r="C273" s="65">
        <f t="shared" si="7"/>
        <v>667.92</v>
      </c>
      <c r="D273" s="65">
        <v>5566.0</v>
      </c>
      <c r="E273" s="65">
        <v>0.04</v>
      </c>
      <c r="F273" s="65">
        <f t="shared" si="8"/>
        <v>222.64</v>
      </c>
      <c r="G273" s="137"/>
      <c r="H273" s="65">
        <f t="shared" si="9"/>
        <v>3116.96</v>
      </c>
      <c r="I273" s="65">
        <v>5566.0</v>
      </c>
      <c r="J273" s="65">
        <v>0.02</v>
      </c>
      <c r="K273" s="65">
        <f t="shared" si="10"/>
        <v>111.32</v>
      </c>
      <c r="L273" s="46"/>
      <c r="M273" s="46"/>
      <c r="N273" s="46"/>
      <c r="O273" s="46"/>
      <c r="P273" s="101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</row>
    <row r="274">
      <c r="A274" s="39"/>
      <c r="B274" s="69">
        <v>2041.0</v>
      </c>
      <c r="C274" s="65">
        <f t="shared" si="7"/>
        <v>445.28</v>
      </c>
      <c r="D274" s="65">
        <v>5566.0</v>
      </c>
      <c r="E274" s="65">
        <v>0.04</v>
      </c>
      <c r="F274" s="65">
        <f t="shared" si="8"/>
        <v>222.64</v>
      </c>
      <c r="G274" s="137"/>
      <c r="H274" s="65">
        <f t="shared" si="9"/>
        <v>3005.64</v>
      </c>
      <c r="I274" s="65">
        <v>5566.0</v>
      </c>
      <c r="J274" s="65">
        <v>0.02</v>
      </c>
      <c r="K274" s="65">
        <f t="shared" si="10"/>
        <v>111.32</v>
      </c>
      <c r="L274" s="46"/>
      <c r="M274" s="46"/>
      <c r="N274" s="46"/>
      <c r="O274" s="46"/>
      <c r="P274" s="101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</row>
    <row r="275">
      <c r="A275" s="39"/>
      <c r="B275" s="69">
        <v>2042.0</v>
      </c>
      <c r="C275" s="65">
        <f t="shared" si="7"/>
        <v>222.64</v>
      </c>
      <c r="D275" s="65">
        <v>5566.0</v>
      </c>
      <c r="E275" s="65">
        <v>0.04</v>
      </c>
      <c r="F275" s="65">
        <f t="shared" si="8"/>
        <v>222.64</v>
      </c>
      <c r="G275" s="137"/>
      <c r="H275" s="65">
        <f t="shared" si="9"/>
        <v>2894.32</v>
      </c>
      <c r="I275" s="65">
        <v>5566.0</v>
      </c>
      <c r="J275" s="65">
        <v>0.02</v>
      </c>
      <c r="K275" s="65">
        <f t="shared" si="10"/>
        <v>111.32</v>
      </c>
      <c r="L275" s="46"/>
      <c r="M275" s="46"/>
      <c r="N275" s="46"/>
      <c r="O275" s="46"/>
      <c r="P275" s="101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</row>
    <row r="276">
      <c r="A276" s="39"/>
      <c r="B276" s="69">
        <v>2043.0</v>
      </c>
      <c r="C276" s="65">
        <f t="shared" si="7"/>
        <v>0</v>
      </c>
      <c r="D276" s="65">
        <v>5566.0</v>
      </c>
      <c r="E276" s="65">
        <v>0.04</v>
      </c>
      <c r="F276" s="65">
        <f t="shared" si="8"/>
        <v>222.64</v>
      </c>
      <c r="G276" s="137"/>
      <c r="H276" s="65">
        <f t="shared" si="9"/>
        <v>2783</v>
      </c>
      <c r="I276" s="65">
        <v>5566.0</v>
      </c>
      <c r="J276" s="65">
        <v>0.02</v>
      </c>
      <c r="K276" s="65">
        <f t="shared" si="10"/>
        <v>111.32</v>
      </c>
      <c r="L276" s="46"/>
      <c r="M276" s="46"/>
      <c r="N276" s="46"/>
      <c r="O276" s="46"/>
      <c r="P276" s="101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</row>
    <row r="277">
      <c r="A277" s="39"/>
      <c r="B277" s="69">
        <v>2044.0</v>
      </c>
      <c r="C277" s="137"/>
      <c r="D277" s="137"/>
      <c r="E277" s="137"/>
      <c r="F277" s="137"/>
      <c r="G277" s="137"/>
      <c r="H277" s="65">
        <f t="shared" si="9"/>
        <v>2671.68</v>
      </c>
      <c r="I277" s="65">
        <v>5566.0</v>
      </c>
      <c r="J277" s="65">
        <v>0.02</v>
      </c>
      <c r="K277" s="65">
        <f t="shared" si="10"/>
        <v>111.32</v>
      </c>
      <c r="L277" s="46"/>
      <c r="M277" s="46"/>
      <c r="N277" s="46"/>
      <c r="O277" s="46"/>
      <c r="P277" s="101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</row>
    <row r="278">
      <c r="A278" s="39"/>
      <c r="B278" s="69">
        <v>2045.0</v>
      </c>
      <c r="C278" s="137"/>
      <c r="D278" s="137"/>
      <c r="E278" s="137"/>
      <c r="F278" s="137"/>
      <c r="G278" s="137"/>
      <c r="H278" s="65">
        <f t="shared" si="9"/>
        <v>2560.36</v>
      </c>
      <c r="I278" s="65">
        <v>5566.0</v>
      </c>
      <c r="J278" s="65">
        <v>0.02</v>
      </c>
      <c r="K278" s="65">
        <f t="shared" si="10"/>
        <v>111.32</v>
      </c>
      <c r="L278" s="46"/>
      <c r="M278" s="46"/>
      <c r="N278" s="46"/>
      <c r="O278" s="46"/>
      <c r="P278" s="101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</row>
    <row r="279">
      <c r="A279" s="39"/>
      <c r="B279" s="69">
        <v>2046.0</v>
      </c>
      <c r="C279" s="137"/>
      <c r="D279" s="137"/>
      <c r="E279" s="137"/>
      <c r="F279" s="137"/>
      <c r="G279" s="137"/>
      <c r="H279" s="65">
        <f t="shared" si="9"/>
        <v>2449.04</v>
      </c>
      <c r="I279" s="65">
        <v>5566.0</v>
      </c>
      <c r="J279" s="65">
        <v>0.02</v>
      </c>
      <c r="K279" s="65">
        <f t="shared" si="10"/>
        <v>111.32</v>
      </c>
      <c r="L279" s="46"/>
      <c r="M279" s="46"/>
      <c r="N279" s="46"/>
      <c r="O279" s="46"/>
      <c r="P279" s="101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</row>
    <row r="280">
      <c r="A280" s="39"/>
      <c r="B280" s="69">
        <v>2047.0</v>
      </c>
      <c r="C280" s="137"/>
      <c r="D280" s="137"/>
      <c r="E280" s="137"/>
      <c r="F280" s="137"/>
      <c r="G280" s="137"/>
      <c r="H280" s="65">
        <f t="shared" si="9"/>
        <v>2337.72</v>
      </c>
      <c r="I280" s="65">
        <v>5566.0</v>
      </c>
      <c r="J280" s="65">
        <v>0.02</v>
      </c>
      <c r="K280" s="65">
        <f t="shared" si="10"/>
        <v>111.32</v>
      </c>
      <c r="L280" s="46"/>
      <c r="M280" s="46"/>
      <c r="N280" s="46"/>
      <c r="O280" s="46"/>
      <c r="P280" s="101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</row>
    <row r="281">
      <c r="A281" s="39"/>
      <c r="B281" s="69">
        <v>2048.0</v>
      </c>
      <c r="C281" s="137"/>
      <c r="D281" s="137"/>
      <c r="E281" s="137"/>
      <c r="F281" s="137"/>
      <c r="G281" s="137"/>
      <c r="H281" s="65">
        <f t="shared" si="9"/>
        <v>2226.4</v>
      </c>
      <c r="I281" s="65">
        <v>5566.0</v>
      </c>
      <c r="J281" s="65">
        <v>0.02</v>
      </c>
      <c r="K281" s="65">
        <f t="shared" si="10"/>
        <v>111.32</v>
      </c>
      <c r="L281" s="46"/>
      <c r="M281" s="46"/>
      <c r="N281" s="46"/>
      <c r="O281" s="46"/>
      <c r="P281" s="101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</row>
    <row r="282">
      <c r="A282" s="39"/>
      <c r="B282" s="69">
        <v>2049.0</v>
      </c>
      <c r="C282" s="137"/>
      <c r="D282" s="137"/>
      <c r="E282" s="137"/>
      <c r="F282" s="137"/>
      <c r="G282" s="137"/>
      <c r="H282" s="65">
        <f t="shared" si="9"/>
        <v>2115.08</v>
      </c>
      <c r="I282" s="65">
        <v>5566.0</v>
      </c>
      <c r="J282" s="65">
        <v>0.02</v>
      </c>
      <c r="K282" s="65">
        <f t="shared" si="10"/>
        <v>111.32</v>
      </c>
      <c r="L282" s="46"/>
      <c r="M282" s="46"/>
      <c r="N282" s="46"/>
      <c r="O282" s="46"/>
      <c r="P282" s="101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</row>
    <row r="283">
      <c r="A283" s="39"/>
      <c r="B283" s="69">
        <v>2050.0</v>
      </c>
      <c r="C283" s="137"/>
      <c r="D283" s="137"/>
      <c r="E283" s="137"/>
      <c r="F283" s="137"/>
      <c r="G283" s="137"/>
      <c r="H283" s="65">
        <f t="shared" si="9"/>
        <v>2003.76</v>
      </c>
      <c r="I283" s="65">
        <v>5566.0</v>
      </c>
      <c r="J283" s="65">
        <v>0.02</v>
      </c>
      <c r="K283" s="65">
        <f t="shared" si="10"/>
        <v>111.32</v>
      </c>
      <c r="L283" s="46"/>
      <c r="M283" s="46"/>
      <c r="N283" s="46"/>
      <c r="O283" s="46"/>
      <c r="P283" s="101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</row>
    <row r="284">
      <c r="A284" s="138"/>
      <c r="B284" s="139" t="s">
        <v>566</v>
      </c>
      <c r="C284" s="140">
        <f>SUM(C252:C283)</f>
        <v>66792</v>
      </c>
      <c r="D284" s="141"/>
      <c r="E284" s="141"/>
      <c r="F284" s="141"/>
      <c r="G284" s="141"/>
      <c r="H284" s="140">
        <f>SUM(H252:H283)</f>
        <v>119335.04</v>
      </c>
      <c r="I284" s="142"/>
      <c r="J284" s="142"/>
      <c r="K284" s="142"/>
      <c r="L284" s="143"/>
      <c r="M284" s="143"/>
      <c r="N284" s="143"/>
      <c r="O284" s="143"/>
      <c r="P284" s="144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5"/>
    </row>
    <row r="285">
      <c r="A285" s="39"/>
      <c r="B285" s="39"/>
      <c r="C285" s="46"/>
      <c r="D285" s="100"/>
      <c r="E285" s="46"/>
      <c r="F285" s="51"/>
      <c r="G285" s="117"/>
      <c r="H285" s="58"/>
      <c r="I285" s="46"/>
      <c r="J285" s="46"/>
      <c r="K285" s="46"/>
      <c r="L285" s="46"/>
      <c r="M285" s="46"/>
      <c r="N285" s="46"/>
      <c r="O285" s="46"/>
      <c r="P285" s="101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</row>
  </sheetData>
  <hyperlinks>
    <hyperlink r:id="rId1" ref="L2"/>
    <hyperlink r:id="rId2" ref="L3"/>
    <hyperlink r:id="rId3" ref="L19"/>
    <hyperlink r:id="rId4" ref="L21"/>
    <hyperlink r:id="rId5" ref="R21"/>
    <hyperlink r:id="rId6" ref="K23"/>
    <hyperlink r:id="rId7" ref="L23"/>
    <hyperlink r:id="rId8" ref="L24"/>
    <hyperlink r:id="rId9" location="hamiltoncounty" ref="L45"/>
    <hyperlink r:id="rId10" location="hamiltoncounty" ref="R45"/>
    <hyperlink r:id="rId11" ref="L92"/>
    <hyperlink r:id="rId12" ref="L93"/>
    <hyperlink r:id="rId13" ref="L105"/>
    <hyperlink r:id="rId14" ref="L109"/>
    <hyperlink r:id="rId15" ref="L130"/>
    <hyperlink r:id="rId16" ref="L132"/>
    <hyperlink r:id="rId17" ref="L133"/>
    <hyperlink r:id="rId18" ref="L141"/>
    <hyperlink r:id="rId19" ref="L153"/>
    <hyperlink r:id="rId20" ref="L163"/>
    <hyperlink r:id="rId21" ref="L197"/>
    <hyperlink r:id="rId22" ref="P197"/>
    <hyperlink r:id="rId23" ref="L212"/>
  </hyperlinks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591</v>
      </c>
      <c r="B1" s="1" t="s">
        <v>592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3">
      <c r="A3" s="79" t="s">
        <v>593</v>
      </c>
      <c r="B3" s="10">
        <f>'Harvest Oil&amp;Gas'!D201</f>
        <v>112.7239462</v>
      </c>
    </row>
    <row r="4">
      <c r="A4" s="79" t="s">
        <v>264</v>
      </c>
      <c r="B4" s="10">
        <f>'Harvest Coal'!D238</f>
        <v>128.334272</v>
      </c>
    </row>
    <row r="5">
      <c r="A5" s="1" t="s">
        <v>245</v>
      </c>
      <c r="B5" s="20">
        <f>SUM(B3:B4)</f>
        <v>241.0582182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25"/>
    <col customWidth="1" min="2" max="2" width="12.25"/>
    <col customWidth="1" min="3" max="3" width="14.0"/>
    <col customWidth="1" min="4" max="4" width="116.38"/>
  </cols>
  <sheetData>
    <row r="1">
      <c r="A1" s="1" t="s">
        <v>251</v>
      </c>
      <c r="B1" s="1" t="s">
        <v>594</v>
      </c>
      <c r="C1" s="1" t="s">
        <v>595</v>
      </c>
      <c r="D1" s="1" t="s">
        <v>257</v>
      </c>
    </row>
    <row r="2">
      <c r="A2" s="146" t="s">
        <v>596</v>
      </c>
      <c r="B2" s="147"/>
      <c r="C2" s="147"/>
      <c r="D2" s="148"/>
    </row>
    <row r="3">
      <c r="A3" s="79" t="s">
        <v>597</v>
      </c>
      <c r="B3" s="79">
        <v>46.8</v>
      </c>
      <c r="C3" s="79" t="s">
        <v>598</v>
      </c>
      <c r="D3" s="79" t="s">
        <v>599</v>
      </c>
    </row>
    <row r="4">
      <c r="B4" s="79">
        <v>36000.0</v>
      </c>
      <c r="C4" s="79" t="s">
        <v>600</v>
      </c>
      <c r="D4" s="82" t="s">
        <v>601</v>
      </c>
    </row>
    <row r="5">
      <c r="A5" s="79" t="s">
        <v>602</v>
      </c>
      <c r="B5" s="149">
        <f>B3*B4/1000000000</f>
        <v>0.0016848</v>
      </c>
      <c r="C5" s="79" t="s">
        <v>603</v>
      </c>
    </row>
    <row r="6">
      <c r="A6" s="79"/>
      <c r="B6" s="79"/>
      <c r="C6" s="79"/>
      <c r="D6" s="79"/>
    </row>
    <row r="7">
      <c r="A7" s="79" t="s">
        <v>604</v>
      </c>
      <c r="B7" s="79">
        <v>2.6</v>
      </c>
      <c r="C7" s="79" t="s">
        <v>605</v>
      </c>
      <c r="D7" s="79" t="s">
        <v>599</v>
      </c>
    </row>
    <row r="8">
      <c r="B8" s="79">
        <v>0.1364</v>
      </c>
      <c r="C8" s="79" t="s">
        <v>606</v>
      </c>
      <c r="D8" s="82" t="s">
        <v>601</v>
      </c>
    </row>
    <row r="9">
      <c r="A9" s="79" t="s">
        <v>607</v>
      </c>
      <c r="B9" s="149">
        <f>B7*B8/1000</f>
        <v>0.00035464</v>
      </c>
      <c r="C9" s="79" t="s">
        <v>608</v>
      </c>
    </row>
    <row r="11">
      <c r="A11" s="79" t="s">
        <v>609</v>
      </c>
      <c r="B11" s="79">
        <v>44.2</v>
      </c>
      <c r="C11" s="79" t="s">
        <v>610</v>
      </c>
      <c r="D11" s="79" t="s">
        <v>611</v>
      </c>
    </row>
    <row r="12">
      <c r="B12" s="79">
        <v>64200.0</v>
      </c>
      <c r="C12" s="79" t="s">
        <v>612</v>
      </c>
      <c r="D12" s="79" t="s">
        <v>611</v>
      </c>
    </row>
    <row r="13">
      <c r="B13" s="10">
        <f>B11*B12/1000000</f>
        <v>2.83764</v>
      </c>
      <c r="C13" s="79" t="s">
        <v>605</v>
      </c>
    </row>
    <row r="14">
      <c r="B14" s="79">
        <v>1.9</v>
      </c>
      <c r="C14" s="79" t="s">
        <v>613</v>
      </c>
      <c r="D14" s="150" t="s">
        <v>614</v>
      </c>
    </row>
    <row r="15">
      <c r="B15" s="8">
        <f> 6.2898</f>
        <v>6.2898</v>
      </c>
      <c r="C15" s="79" t="s">
        <v>615</v>
      </c>
      <c r="D15" s="151" t="s">
        <v>616</v>
      </c>
    </row>
    <row r="16">
      <c r="B16" s="152">
        <f>1/(B14*B15)</f>
        <v>0.08367766693</v>
      </c>
      <c r="C16" s="79" t="s">
        <v>606</v>
      </c>
      <c r="D16" s="153"/>
    </row>
    <row r="17">
      <c r="A17" s="79" t="s">
        <v>617</v>
      </c>
      <c r="B17" s="149">
        <f>B13*B16/1000</f>
        <v>0.0002374470948</v>
      </c>
      <c r="C17" s="79" t="s">
        <v>608</v>
      </c>
    </row>
    <row r="18">
      <c r="A18" s="79"/>
      <c r="B18" s="149"/>
      <c r="C18" s="79"/>
    </row>
    <row r="19">
      <c r="A19" s="146" t="s">
        <v>618</v>
      </c>
      <c r="B19" s="154"/>
      <c r="C19" s="154"/>
      <c r="D19" s="155"/>
    </row>
    <row r="20">
      <c r="A20" s="79" t="s">
        <v>316</v>
      </c>
      <c r="B20" s="79">
        <v>26.7</v>
      </c>
      <c r="C20" s="79" t="s">
        <v>610</v>
      </c>
      <c r="D20" s="79" t="s">
        <v>611</v>
      </c>
    </row>
    <row r="21">
      <c r="B21" s="79">
        <v>98.3</v>
      </c>
      <c r="C21" s="79" t="s">
        <v>598</v>
      </c>
      <c r="D21" s="79" t="s">
        <v>611</v>
      </c>
    </row>
    <row r="22">
      <c r="B22" s="8">
        <f>B20*B21/1000000</f>
        <v>0.00262461</v>
      </c>
      <c r="C22" s="79" t="s">
        <v>619</v>
      </c>
    </row>
    <row r="23">
      <c r="A23" s="79" t="s">
        <v>620</v>
      </c>
      <c r="B23" s="79">
        <v>28.2</v>
      </c>
      <c r="C23" s="79" t="s">
        <v>610</v>
      </c>
      <c r="D23" s="79" t="s">
        <v>611</v>
      </c>
    </row>
    <row r="24">
      <c r="B24" s="79">
        <v>94.6</v>
      </c>
      <c r="C24" s="79" t="s">
        <v>598</v>
      </c>
      <c r="D24" s="79" t="s">
        <v>611</v>
      </c>
    </row>
    <row r="25">
      <c r="B25" s="8">
        <f>B23*B24/1000000</f>
        <v>0.00266772</v>
      </c>
      <c r="C25" s="79" t="s">
        <v>619</v>
      </c>
    </row>
    <row r="26">
      <c r="A26" s="79" t="s">
        <v>621</v>
      </c>
      <c r="B26" s="79">
        <v>25.8</v>
      </c>
      <c r="C26" s="79" t="s">
        <v>610</v>
      </c>
      <c r="D26" s="79" t="s">
        <v>611</v>
      </c>
    </row>
    <row r="27">
      <c r="B27" s="79">
        <v>94.6</v>
      </c>
      <c r="C27" s="79" t="s">
        <v>598</v>
      </c>
      <c r="D27" s="79" t="s">
        <v>611</v>
      </c>
    </row>
    <row r="28">
      <c r="B28" s="8">
        <f>B26*B27/1000000</f>
        <v>0.00244068</v>
      </c>
      <c r="C28" s="79" t="s">
        <v>619</v>
      </c>
    </row>
    <row r="29">
      <c r="A29" s="79" t="s">
        <v>622</v>
      </c>
      <c r="B29" s="79">
        <v>18.9</v>
      </c>
      <c r="C29" s="79" t="s">
        <v>610</v>
      </c>
      <c r="D29" s="79" t="s">
        <v>611</v>
      </c>
    </row>
    <row r="30">
      <c r="B30" s="79">
        <v>96.1</v>
      </c>
      <c r="C30" s="79" t="s">
        <v>598</v>
      </c>
      <c r="D30" s="79" t="s">
        <v>611</v>
      </c>
    </row>
    <row r="31">
      <c r="B31" s="8">
        <f>B29*B30/1000000</f>
        <v>0.00181629</v>
      </c>
      <c r="C31" s="79" t="s">
        <v>619</v>
      </c>
    </row>
    <row r="32">
      <c r="A32" s="79" t="s">
        <v>305</v>
      </c>
      <c r="B32" s="79">
        <v>11.9</v>
      </c>
      <c r="C32" s="79" t="s">
        <v>610</v>
      </c>
      <c r="D32" s="79" t="s">
        <v>611</v>
      </c>
    </row>
    <row r="33">
      <c r="B33" s="79">
        <v>101.0</v>
      </c>
      <c r="C33" s="79" t="s">
        <v>598</v>
      </c>
      <c r="D33" s="79" t="s">
        <v>611</v>
      </c>
    </row>
    <row r="34">
      <c r="B34" s="8">
        <f>B32*B33/1000000</f>
        <v>0.0012019</v>
      </c>
      <c r="C34" s="79" t="s">
        <v>619</v>
      </c>
    </row>
    <row r="35">
      <c r="A35" s="79" t="s">
        <v>623</v>
      </c>
      <c r="B35" s="79">
        <v>2.0</v>
      </c>
      <c r="C35" s="79" t="s">
        <v>605</v>
      </c>
      <c r="D35" s="79" t="s">
        <v>599</v>
      </c>
    </row>
    <row r="36">
      <c r="B36" s="8">
        <f>B35/1000</f>
        <v>0.002</v>
      </c>
      <c r="C36" s="79" t="s">
        <v>619</v>
      </c>
    </row>
    <row r="38">
      <c r="A38" s="146" t="s">
        <v>624</v>
      </c>
      <c r="B38" s="154"/>
      <c r="C38" s="156"/>
      <c r="D38" s="155"/>
    </row>
    <row r="39">
      <c r="A39" s="79" t="s">
        <v>625</v>
      </c>
      <c r="C39" s="157" t="s">
        <v>626</v>
      </c>
    </row>
    <row r="40">
      <c r="A40" s="79">
        <v>385.0</v>
      </c>
      <c r="B40" s="79" t="s">
        <v>627</v>
      </c>
      <c r="C40" s="152">
        <f>A40*B22</f>
        <v>1.01047485</v>
      </c>
    </row>
    <row r="41">
      <c r="A41" s="79">
        <v>375.0</v>
      </c>
      <c r="B41" s="79" t="s">
        <v>628</v>
      </c>
      <c r="C41" s="152">
        <f>A41*B25</f>
        <v>1.000395</v>
      </c>
    </row>
    <row r="42">
      <c r="A42" s="79">
        <v>410.0</v>
      </c>
      <c r="B42" s="79" t="s">
        <v>285</v>
      </c>
      <c r="C42" s="152">
        <f>A42*B28</f>
        <v>1.0006788</v>
      </c>
    </row>
    <row r="43">
      <c r="A43" s="79">
        <v>500.0</v>
      </c>
      <c r="B43" s="79" t="s">
        <v>629</v>
      </c>
      <c r="C43" s="157">
        <v>1.0</v>
      </c>
    </row>
    <row r="44">
      <c r="A44" s="79">
        <v>555.0</v>
      </c>
      <c r="B44" s="79" t="s">
        <v>630</v>
      </c>
      <c r="C44" s="152">
        <f>A44*B31</f>
        <v>1.00804095</v>
      </c>
    </row>
    <row r="45">
      <c r="A45" s="79">
        <v>835.0</v>
      </c>
      <c r="B45" s="79" t="s">
        <v>631</v>
      </c>
      <c r="C45" s="152">
        <f>A45*B34</f>
        <v>1.0035865</v>
      </c>
    </row>
  </sheetData>
  <hyperlinks>
    <hyperlink r:id="rId1" ref="D4"/>
    <hyperlink r:id="rId2" ref="D8"/>
    <hyperlink r:id="rId3" ref="D14"/>
    <hyperlink r:id="rId4" ref="D15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21.88"/>
    <col customWidth="1" min="4" max="4" width="7.38"/>
  </cols>
  <sheetData>
    <row r="1">
      <c r="A1" s="146" t="s">
        <v>251</v>
      </c>
      <c r="B1" s="158" t="s">
        <v>632</v>
      </c>
      <c r="C1" s="158" t="s">
        <v>633</v>
      </c>
      <c r="D1" s="159" t="s">
        <v>634</v>
      </c>
    </row>
    <row r="2">
      <c r="A2" s="5" t="s">
        <v>635</v>
      </c>
      <c r="B2" s="160">
        <v>28076.38</v>
      </c>
      <c r="C2" s="160">
        <f>'Oil&amp;Gas'!G198</f>
        <v>13462.20598</v>
      </c>
      <c r="D2" s="10">
        <f t="shared" ref="D2:D8" si="1">C2/B2%</f>
        <v>47.94851039</v>
      </c>
    </row>
    <row r="3">
      <c r="A3" s="5" t="s">
        <v>636</v>
      </c>
      <c r="B3" s="160">
        <v>2305.158</v>
      </c>
      <c r="C3" s="160">
        <f>'Oil&amp;Gas'!J198</f>
        <v>916.3654819</v>
      </c>
      <c r="D3" s="10">
        <f t="shared" si="1"/>
        <v>39.75282744</v>
      </c>
    </row>
    <row r="4">
      <c r="A4" s="5" t="s">
        <v>637</v>
      </c>
      <c r="B4" s="160">
        <v>4007.056</v>
      </c>
      <c r="C4" s="160">
        <f>'Oil&amp;Gas'!L198</f>
        <v>2349.208029</v>
      </c>
      <c r="D4" s="10">
        <f t="shared" si="1"/>
        <v>58.62678307</v>
      </c>
    </row>
    <row r="5">
      <c r="A5" s="5" t="s">
        <v>638</v>
      </c>
      <c r="B5" s="160">
        <v>984.276</v>
      </c>
      <c r="C5" s="160">
        <v>0.0</v>
      </c>
      <c r="D5" s="10">
        <f t="shared" si="1"/>
        <v>0</v>
      </c>
    </row>
    <row r="6">
      <c r="A6" s="5" t="s">
        <v>639</v>
      </c>
      <c r="B6" s="160">
        <v>1091.121</v>
      </c>
      <c r="C6" s="160">
        <v>0.0</v>
      </c>
      <c r="D6" s="10">
        <f t="shared" si="1"/>
        <v>0</v>
      </c>
    </row>
    <row r="7">
      <c r="A7" s="5" t="s">
        <v>597</v>
      </c>
      <c r="B7" s="160">
        <v>24025.71</v>
      </c>
      <c r="C7" s="160">
        <f>'Oil&amp;Gas'!Q198</f>
        <v>10596.22193</v>
      </c>
      <c r="D7" s="10">
        <f t="shared" si="1"/>
        <v>44.10367863</v>
      </c>
    </row>
    <row r="8">
      <c r="A8" s="161" t="s">
        <v>640</v>
      </c>
      <c r="B8" s="162">
        <v>60489.7</v>
      </c>
      <c r="C8" s="163">
        <f>SUM(C2:C7)</f>
        <v>27324.00142</v>
      </c>
      <c r="D8" s="164">
        <f t="shared" si="1"/>
        <v>45.17132904</v>
      </c>
    </row>
    <row r="9">
      <c r="A9" s="79" t="s">
        <v>641</v>
      </c>
    </row>
    <row r="11">
      <c r="A11" s="146" t="s">
        <v>264</v>
      </c>
      <c r="B11" s="162">
        <v>8134.7</v>
      </c>
      <c r="C11" s="162">
        <f>Coal!P232</f>
        <v>2005.223</v>
      </c>
      <c r="D11" s="164">
        <f>C11/B11%</f>
        <v>24.6502391</v>
      </c>
    </row>
    <row r="12">
      <c r="A12" s="79" t="s">
        <v>642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27.88"/>
    <col customWidth="1" min="3" max="3" width="12.75"/>
    <col customWidth="1" min="4" max="4" width="24.13"/>
    <col customWidth="1" min="5" max="5" width="7.25"/>
    <col customWidth="1" min="6" max="6" width="6.63"/>
    <col customWidth="1" min="8" max="9" width="16.88"/>
    <col customWidth="1" min="10" max="10" width="5.13"/>
    <col customWidth="1" min="13" max="13" width="6.25"/>
    <col customWidth="1" min="14" max="14" width="4.25"/>
    <col customWidth="1" min="15" max="15" width="5.63"/>
    <col customWidth="1" min="16" max="16" width="16.38"/>
  </cols>
  <sheetData>
    <row r="1">
      <c r="A1" s="165" t="s">
        <v>5</v>
      </c>
      <c r="B1" s="165" t="s">
        <v>643</v>
      </c>
      <c r="C1" s="165" t="s">
        <v>7</v>
      </c>
      <c r="D1" s="3" t="s">
        <v>644</v>
      </c>
      <c r="E1" s="1" t="s">
        <v>251</v>
      </c>
      <c r="F1" s="166"/>
      <c r="G1" s="1" t="s">
        <v>7</v>
      </c>
      <c r="H1" s="1" t="s">
        <v>645</v>
      </c>
      <c r="I1" s="1" t="s">
        <v>646</v>
      </c>
      <c r="J1" s="1" t="s">
        <v>647</v>
      </c>
      <c r="K1" s="165" t="s">
        <v>7</v>
      </c>
      <c r="L1" s="165" t="s">
        <v>645</v>
      </c>
      <c r="M1" s="3" t="s">
        <v>646</v>
      </c>
      <c r="N1" s="3" t="s">
        <v>648</v>
      </c>
      <c r="O1" s="1" t="s">
        <v>649</v>
      </c>
      <c r="P1" s="3" t="s">
        <v>650</v>
      </c>
    </row>
    <row r="2">
      <c r="A2" s="167" t="s">
        <v>28</v>
      </c>
      <c r="B2" s="167" t="s">
        <v>72</v>
      </c>
      <c r="C2" s="167" t="s">
        <v>73</v>
      </c>
      <c r="D2" s="168">
        <v>2.3478668370693265</v>
      </c>
      <c r="E2" s="79" t="s">
        <v>593</v>
      </c>
      <c r="F2" s="169"/>
      <c r="J2" s="79">
        <v>1.0</v>
      </c>
      <c r="K2" s="8" t="s">
        <v>59</v>
      </c>
      <c r="L2" s="79">
        <v>141.0</v>
      </c>
      <c r="M2" s="10">
        <f>I196</f>
        <v>332.9174857</v>
      </c>
      <c r="N2" s="10">
        <f>M2/D427%</f>
        <v>28.15911289</v>
      </c>
      <c r="O2" s="10">
        <f>N2</f>
        <v>28.15911289</v>
      </c>
      <c r="P2" s="10">
        <f>M2</f>
        <v>332.9174857</v>
      </c>
    </row>
    <row r="3">
      <c r="A3" s="167"/>
      <c r="B3" s="167" t="s">
        <v>74</v>
      </c>
      <c r="C3" s="167" t="s">
        <v>73</v>
      </c>
      <c r="D3" s="168">
        <v>2.271542343028474</v>
      </c>
      <c r="E3" s="79" t="s">
        <v>593</v>
      </c>
      <c r="F3" s="169"/>
      <c r="J3" s="79">
        <v>2.0</v>
      </c>
      <c r="K3" s="8" t="s">
        <v>220</v>
      </c>
      <c r="L3" s="167">
        <v>28.0</v>
      </c>
      <c r="M3" s="10">
        <f>I422</f>
        <v>151.0536401</v>
      </c>
      <c r="N3" s="10">
        <f>M3/D427%</f>
        <v>12.7765488</v>
      </c>
      <c r="O3" s="10">
        <f t="shared" ref="O3:O49" si="1">O2+N3</f>
        <v>40.93566169</v>
      </c>
      <c r="P3" s="10">
        <f t="shared" ref="P3:P49" si="2">P2+M3</f>
        <v>483.9711258</v>
      </c>
    </row>
    <row r="4">
      <c r="A4" s="167"/>
      <c r="B4" s="167" t="s">
        <v>75</v>
      </c>
      <c r="C4" s="167" t="s">
        <v>73</v>
      </c>
      <c r="D4" s="168">
        <v>1.2159234081532277</v>
      </c>
      <c r="E4" s="79" t="s">
        <v>593</v>
      </c>
      <c r="F4" s="170"/>
      <c r="G4" s="167" t="s">
        <v>73</v>
      </c>
      <c r="H4" s="79">
        <v>3.0</v>
      </c>
      <c r="I4" s="10">
        <f>SUM(D2:D4)</f>
        <v>5.835332588</v>
      </c>
      <c r="J4" s="79">
        <v>3.0</v>
      </c>
      <c r="K4" s="8" t="s">
        <v>162</v>
      </c>
      <c r="L4" s="167">
        <v>41.0</v>
      </c>
      <c r="M4" s="10">
        <v>117.02443382900867</v>
      </c>
      <c r="N4" s="10">
        <f>M4/D427%</f>
        <v>9.898261234</v>
      </c>
      <c r="O4" s="10">
        <f t="shared" si="1"/>
        <v>50.83392292</v>
      </c>
      <c r="P4" s="10">
        <f t="shared" si="2"/>
        <v>600.9955596</v>
      </c>
    </row>
    <row r="5">
      <c r="A5" s="167"/>
      <c r="B5" s="167" t="s">
        <v>26</v>
      </c>
      <c r="C5" s="167" t="s">
        <v>27</v>
      </c>
      <c r="D5" s="168">
        <v>5.1777820012388815</v>
      </c>
      <c r="E5" s="79" t="s">
        <v>593</v>
      </c>
      <c r="F5" s="171"/>
      <c r="G5" s="79" t="s">
        <v>27</v>
      </c>
      <c r="H5" s="79">
        <v>1.0</v>
      </c>
      <c r="I5" s="10">
        <f>D5</f>
        <v>5.177782001</v>
      </c>
      <c r="J5" s="79">
        <v>4.0</v>
      </c>
      <c r="K5" s="8" t="s">
        <v>188</v>
      </c>
      <c r="L5" s="167">
        <v>23.5</v>
      </c>
      <c r="M5" s="10">
        <v>107.06863649334848</v>
      </c>
      <c r="N5" s="10">
        <f>M5/D427%</f>
        <v>9.056171427</v>
      </c>
      <c r="O5" s="10">
        <f t="shared" si="1"/>
        <v>59.89009435</v>
      </c>
      <c r="P5" s="10">
        <f t="shared" si="2"/>
        <v>708.0641961</v>
      </c>
    </row>
    <row r="6">
      <c r="B6" s="8" t="s">
        <v>288</v>
      </c>
      <c r="C6" s="8" t="s">
        <v>30</v>
      </c>
      <c r="D6" s="10">
        <v>4.5644689199999995</v>
      </c>
      <c r="E6" s="79" t="s">
        <v>264</v>
      </c>
      <c r="F6" s="169"/>
      <c r="J6" s="79">
        <v>5.0</v>
      </c>
      <c r="K6" s="8" t="s">
        <v>30</v>
      </c>
      <c r="L6" s="167">
        <v>23.0</v>
      </c>
      <c r="M6" s="10">
        <v>46.31867665589046</v>
      </c>
      <c r="N6" s="10">
        <f>M6/D427%</f>
        <v>3.917766115</v>
      </c>
      <c r="O6" s="10">
        <f t="shared" si="1"/>
        <v>63.80786046</v>
      </c>
      <c r="P6" s="10">
        <f t="shared" si="2"/>
        <v>754.3828727</v>
      </c>
    </row>
    <row r="7">
      <c r="A7" s="167" t="s">
        <v>28</v>
      </c>
      <c r="B7" s="167" t="s">
        <v>29</v>
      </c>
      <c r="C7" s="167" t="s">
        <v>30</v>
      </c>
      <c r="D7" s="168">
        <v>4.468806417198375</v>
      </c>
      <c r="E7" s="79" t="s">
        <v>593</v>
      </c>
      <c r="F7" s="169"/>
      <c r="J7" s="79">
        <v>6.0</v>
      </c>
      <c r="K7" s="8" t="s">
        <v>149</v>
      </c>
      <c r="L7" s="167">
        <v>13.0</v>
      </c>
      <c r="M7" s="10">
        <v>43.264192522783894</v>
      </c>
      <c r="N7" s="10">
        <f>M7/D427%</f>
        <v>3.659409113</v>
      </c>
      <c r="O7" s="10">
        <f t="shared" si="1"/>
        <v>67.46726958</v>
      </c>
      <c r="P7" s="10">
        <f t="shared" si="2"/>
        <v>797.6470653</v>
      </c>
    </row>
    <row r="8">
      <c r="B8" s="8" t="s">
        <v>283</v>
      </c>
      <c r="C8" s="8" t="s">
        <v>30</v>
      </c>
      <c r="D8" s="10">
        <v>3.0513671999999996</v>
      </c>
      <c r="E8" s="79" t="s">
        <v>264</v>
      </c>
      <c r="F8" s="169"/>
      <c r="J8" s="79">
        <v>7.0</v>
      </c>
      <c r="K8" s="167" t="s">
        <v>49</v>
      </c>
      <c r="L8" s="79">
        <v>12.0</v>
      </c>
      <c r="M8" s="10">
        <f>I55</f>
        <v>38.99986443</v>
      </c>
      <c r="N8" s="10">
        <f>M8/D427%</f>
        <v>3.29872005</v>
      </c>
      <c r="O8" s="10">
        <f t="shared" si="1"/>
        <v>70.76598963</v>
      </c>
      <c r="P8" s="10">
        <f t="shared" si="2"/>
        <v>836.6469297</v>
      </c>
    </row>
    <row r="9">
      <c r="B9" s="8" t="s">
        <v>290</v>
      </c>
      <c r="C9" s="8" t="s">
        <v>30</v>
      </c>
      <c r="D9" s="10">
        <v>2.6677199999999996</v>
      </c>
      <c r="E9" s="79" t="s">
        <v>264</v>
      </c>
      <c r="F9" s="169"/>
      <c r="J9" s="79">
        <v>8.0</v>
      </c>
      <c r="K9" s="167" t="s">
        <v>90</v>
      </c>
      <c r="L9" s="167">
        <v>11.0</v>
      </c>
      <c r="M9" s="10">
        <v>27.633673234958934</v>
      </c>
      <c r="N9" s="10">
        <f>M9/D427%</f>
        <v>2.337335098</v>
      </c>
      <c r="O9" s="10">
        <f t="shared" si="1"/>
        <v>73.10332472</v>
      </c>
      <c r="P9" s="10">
        <f t="shared" si="2"/>
        <v>864.2806029</v>
      </c>
    </row>
    <row r="10">
      <c r="B10" s="8" t="s">
        <v>291</v>
      </c>
      <c r="C10" s="8" t="s">
        <v>30</v>
      </c>
      <c r="D10" s="10">
        <v>2.5428059999999997</v>
      </c>
      <c r="E10" s="79" t="s">
        <v>264</v>
      </c>
      <c r="F10" s="169"/>
      <c r="J10" s="79">
        <v>9.0</v>
      </c>
      <c r="K10" s="167" t="s">
        <v>88</v>
      </c>
      <c r="L10" s="167">
        <f>H225</f>
        <v>18</v>
      </c>
      <c r="M10" s="10">
        <v>27.018002281135786</v>
      </c>
      <c r="N10" s="10">
        <f>M10/D427%</f>
        <v>2.285259888</v>
      </c>
      <c r="O10" s="10">
        <f t="shared" si="1"/>
        <v>75.38858461</v>
      </c>
      <c r="P10" s="10">
        <f t="shared" si="2"/>
        <v>891.2986052</v>
      </c>
    </row>
    <row r="11">
      <c r="B11" s="8" t="s">
        <v>279</v>
      </c>
      <c r="C11" s="8" t="s">
        <v>30</v>
      </c>
      <c r="D11" s="10">
        <v>2.31824868</v>
      </c>
      <c r="E11" s="79" t="s">
        <v>264</v>
      </c>
      <c r="F11" s="169"/>
      <c r="J11" s="79">
        <v>10.0</v>
      </c>
      <c r="K11" s="167" t="s">
        <v>38</v>
      </c>
      <c r="L11" s="167">
        <v>10.0</v>
      </c>
      <c r="M11" s="10">
        <v>25.87267073613771</v>
      </c>
      <c r="N11" s="10">
        <f>M11/D427%</f>
        <v>2.188384471</v>
      </c>
      <c r="O11" s="10">
        <f t="shared" si="1"/>
        <v>77.57696908</v>
      </c>
      <c r="P11" s="10">
        <f t="shared" si="2"/>
        <v>917.1712759</v>
      </c>
    </row>
    <row r="12">
      <c r="A12" s="167"/>
      <c r="B12" s="167" t="s">
        <v>282</v>
      </c>
      <c r="C12" s="167" t="s">
        <v>30</v>
      </c>
      <c r="D12" s="10">
        <v>2.18219496</v>
      </c>
      <c r="E12" s="79" t="s">
        <v>264</v>
      </c>
      <c r="F12" s="169"/>
      <c r="J12" s="79">
        <v>11.0</v>
      </c>
      <c r="K12" s="167" t="s">
        <v>102</v>
      </c>
      <c r="L12" s="167">
        <v>16.0</v>
      </c>
      <c r="M12" s="10">
        <v>23.93261148020454</v>
      </c>
      <c r="N12" s="10">
        <f>M12/D427%</f>
        <v>2.024288712</v>
      </c>
      <c r="O12" s="10">
        <f t="shared" si="1"/>
        <v>79.6012578</v>
      </c>
      <c r="P12" s="10">
        <f t="shared" si="2"/>
        <v>941.1038874</v>
      </c>
    </row>
    <row r="13">
      <c r="B13" s="8" t="s">
        <v>292</v>
      </c>
      <c r="C13" s="8" t="s">
        <v>30</v>
      </c>
      <c r="D13" s="10">
        <v>2.1068963999999997</v>
      </c>
      <c r="E13" s="79" t="s">
        <v>264</v>
      </c>
      <c r="F13" s="169"/>
      <c r="J13" s="79">
        <v>12.0</v>
      </c>
      <c r="K13" s="8" t="s">
        <v>19</v>
      </c>
      <c r="L13" s="167">
        <v>7.0</v>
      </c>
      <c r="M13" s="10">
        <v>22.974487483245937</v>
      </c>
      <c r="N13" s="10">
        <f>M13/D427%</f>
        <v>1.943247845</v>
      </c>
      <c r="O13" s="10">
        <f t="shared" si="1"/>
        <v>81.54450564</v>
      </c>
      <c r="P13" s="10">
        <f t="shared" si="2"/>
        <v>964.0783749</v>
      </c>
    </row>
    <row r="14">
      <c r="B14" s="8" t="s">
        <v>293</v>
      </c>
      <c r="C14" s="8" t="s">
        <v>30</v>
      </c>
      <c r="D14" s="10">
        <v>2.03280264</v>
      </c>
      <c r="E14" s="79" t="s">
        <v>264</v>
      </c>
      <c r="F14" s="169"/>
      <c r="J14" s="79">
        <v>13.0</v>
      </c>
      <c r="K14" s="8" t="s">
        <v>84</v>
      </c>
      <c r="L14" s="167">
        <v>10.0</v>
      </c>
      <c r="M14" s="10">
        <v>21.88854336777768</v>
      </c>
      <c r="N14" s="10">
        <f>M14/D427%</f>
        <v>1.851395586</v>
      </c>
      <c r="O14" s="10">
        <f t="shared" si="1"/>
        <v>83.39590123</v>
      </c>
      <c r="P14" s="10">
        <f t="shared" si="2"/>
        <v>985.9669183</v>
      </c>
    </row>
    <row r="15">
      <c r="A15" s="167"/>
      <c r="B15" s="167" t="s">
        <v>31</v>
      </c>
      <c r="C15" s="167" t="s">
        <v>30</v>
      </c>
      <c r="D15" s="168">
        <v>1.9310001753636372</v>
      </c>
      <c r="E15" s="79" t="s">
        <v>593</v>
      </c>
      <c r="F15" s="169"/>
      <c r="J15" s="79">
        <v>14.0</v>
      </c>
      <c r="K15" s="8" t="s">
        <v>121</v>
      </c>
      <c r="L15" s="167">
        <v>7.0</v>
      </c>
      <c r="M15" s="10">
        <v>20.27458128002386</v>
      </c>
      <c r="N15" s="10">
        <f>M15/D427%</f>
        <v>1.714882058</v>
      </c>
      <c r="O15" s="10">
        <f t="shared" si="1"/>
        <v>85.11078328</v>
      </c>
      <c r="P15" s="10">
        <f t="shared" si="2"/>
        <v>1006.2415</v>
      </c>
    </row>
    <row r="16">
      <c r="B16" s="8" t="s">
        <v>294</v>
      </c>
      <c r="C16" s="8" t="s">
        <v>30</v>
      </c>
      <c r="D16" s="10">
        <v>1.8674039999999998</v>
      </c>
      <c r="E16" s="79" t="s">
        <v>264</v>
      </c>
      <c r="F16" s="169"/>
      <c r="J16" s="79">
        <v>15.0</v>
      </c>
      <c r="K16" s="8" t="s">
        <v>244</v>
      </c>
      <c r="L16" s="167">
        <v>7.0</v>
      </c>
      <c r="M16" s="10">
        <v>18.150679086413632</v>
      </c>
      <c r="N16" s="10">
        <f>M16/D427%</f>
        <v>1.535236337</v>
      </c>
      <c r="O16" s="10">
        <f t="shared" si="1"/>
        <v>86.64601962</v>
      </c>
      <c r="P16" s="10">
        <f t="shared" si="2"/>
        <v>1024.392179</v>
      </c>
    </row>
    <row r="17">
      <c r="B17" s="8" t="s">
        <v>272</v>
      </c>
      <c r="C17" s="8" t="s">
        <v>30</v>
      </c>
      <c r="D17" s="10">
        <v>1.8407267999999999</v>
      </c>
      <c r="E17" s="79" t="s">
        <v>264</v>
      </c>
      <c r="F17" s="169"/>
      <c r="J17" s="79">
        <v>16.0</v>
      </c>
      <c r="K17" s="167" t="s">
        <v>118</v>
      </c>
      <c r="L17" s="167">
        <v>3.5</v>
      </c>
      <c r="M17" s="10">
        <v>17.068883852280003</v>
      </c>
      <c r="N17" s="10">
        <f>M17/D427%</f>
        <v>1.443735003</v>
      </c>
      <c r="O17" s="10">
        <f t="shared" si="1"/>
        <v>88.08975462</v>
      </c>
      <c r="P17" s="10">
        <f t="shared" si="2"/>
        <v>1041.461062</v>
      </c>
    </row>
    <row r="18">
      <c r="B18" s="8" t="s">
        <v>295</v>
      </c>
      <c r="C18" s="8" t="s">
        <v>30</v>
      </c>
      <c r="D18" s="10">
        <v>1.8162899999999997</v>
      </c>
      <c r="E18" s="79" t="s">
        <v>264</v>
      </c>
      <c r="F18" s="169"/>
      <c r="J18" s="79">
        <v>17.0</v>
      </c>
      <c r="K18" s="8" t="s">
        <v>501</v>
      </c>
      <c r="L18" s="167">
        <v>1.0</v>
      </c>
      <c r="M18" s="10">
        <v>16.03032948</v>
      </c>
      <c r="N18" s="10">
        <f>M18/D427%</f>
        <v>1.355891105</v>
      </c>
      <c r="O18" s="10">
        <f t="shared" si="1"/>
        <v>89.44564573</v>
      </c>
      <c r="P18" s="10">
        <f t="shared" si="2"/>
        <v>1057.491392</v>
      </c>
    </row>
    <row r="19">
      <c r="B19" s="8" t="s">
        <v>269</v>
      </c>
      <c r="C19" s="8" t="s">
        <v>30</v>
      </c>
      <c r="D19" s="10">
        <v>1.7340179999999998</v>
      </c>
      <c r="E19" s="79" t="s">
        <v>264</v>
      </c>
      <c r="F19" s="169"/>
      <c r="J19" s="79">
        <v>18.0</v>
      </c>
      <c r="K19" s="8" t="s">
        <v>212</v>
      </c>
      <c r="L19" s="167">
        <v>3.0</v>
      </c>
      <c r="M19" s="10">
        <v>13.255467519823418</v>
      </c>
      <c r="N19" s="10">
        <f>M19/D427%</f>
        <v>1.121185346</v>
      </c>
      <c r="O19" s="10">
        <f t="shared" si="1"/>
        <v>90.56683108</v>
      </c>
      <c r="P19" s="10">
        <f t="shared" si="2"/>
        <v>1070.746859</v>
      </c>
    </row>
    <row r="20">
      <c r="B20" s="8" t="s">
        <v>296</v>
      </c>
      <c r="C20" s="8" t="s">
        <v>30</v>
      </c>
      <c r="D20" s="10">
        <v>1.6859990399999998</v>
      </c>
      <c r="E20" s="79" t="s">
        <v>264</v>
      </c>
      <c r="F20" s="169"/>
      <c r="J20" s="79">
        <v>19.0</v>
      </c>
      <c r="K20" s="8" t="s">
        <v>134</v>
      </c>
      <c r="L20" s="167">
        <v>6.0</v>
      </c>
      <c r="M20" s="10">
        <v>11.802073355763648</v>
      </c>
      <c r="N20" s="10">
        <f>M20/D427%</f>
        <v>0.9982531113</v>
      </c>
      <c r="O20" s="10">
        <f t="shared" si="1"/>
        <v>91.56508419</v>
      </c>
      <c r="P20" s="10">
        <f t="shared" si="2"/>
        <v>1082.548933</v>
      </c>
    </row>
    <row r="21">
      <c r="B21" s="8" t="s">
        <v>297</v>
      </c>
      <c r="C21" s="8" t="s">
        <v>30</v>
      </c>
      <c r="D21" s="10">
        <v>1.37120808</v>
      </c>
      <c r="E21" s="79" t="s">
        <v>264</v>
      </c>
      <c r="F21" s="169"/>
      <c r="J21" s="79">
        <v>20.0</v>
      </c>
      <c r="K21" s="167" t="s">
        <v>129</v>
      </c>
      <c r="L21" s="167">
        <v>4.0</v>
      </c>
      <c r="M21" s="10">
        <v>10.258893303637365</v>
      </c>
      <c r="N21" s="10">
        <f t="shared" ref="N21:N49" si="3">M21/$D$427%</f>
        <v>0.86772653</v>
      </c>
      <c r="O21" s="10">
        <f t="shared" si="1"/>
        <v>92.43281072</v>
      </c>
      <c r="P21" s="10">
        <f t="shared" si="2"/>
        <v>1092.807826</v>
      </c>
    </row>
    <row r="22">
      <c r="B22" s="8" t="s">
        <v>298</v>
      </c>
      <c r="C22" s="8" t="s">
        <v>30</v>
      </c>
      <c r="D22" s="10">
        <v>1.33919544</v>
      </c>
      <c r="E22" s="79" t="s">
        <v>264</v>
      </c>
      <c r="F22" s="169"/>
      <c r="J22" s="79">
        <v>21.0</v>
      </c>
      <c r="K22" s="8" t="s">
        <v>71</v>
      </c>
      <c r="L22" s="167">
        <f>H201</f>
        <v>5</v>
      </c>
      <c r="M22" s="10">
        <v>8.775303275950682</v>
      </c>
      <c r="N22" s="10">
        <f t="shared" si="3"/>
        <v>0.7422402432</v>
      </c>
      <c r="O22" s="10">
        <f t="shared" si="1"/>
        <v>93.17505096</v>
      </c>
      <c r="P22" s="10">
        <f t="shared" si="2"/>
        <v>1101.583129</v>
      </c>
    </row>
    <row r="23">
      <c r="A23" s="167"/>
      <c r="B23" s="167" t="s">
        <v>263</v>
      </c>
      <c r="C23" s="167" t="s">
        <v>30</v>
      </c>
      <c r="D23" s="10">
        <v>1.3149939599999998</v>
      </c>
      <c r="E23" s="79" t="s">
        <v>264</v>
      </c>
      <c r="F23" s="169"/>
      <c r="J23" s="79">
        <v>22.0</v>
      </c>
      <c r="K23" s="8" t="s">
        <v>242</v>
      </c>
      <c r="L23" s="167">
        <v>2.0</v>
      </c>
      <c r="M23" s="10">
        <v>7.793918177003272</v>
      </c>
      <c r="N23" s="10">
        <f t="shared" si="3"/>
        <v>0.6592318854</v>
      </c>
      <c r="O23" s="10">
        <f t="shared" si="1"/>
        <v>93.83428284</v>
      </c>
      <c r="P23" s="10">
        <f t="shared" si="2"/>
        <v>1109.377048</v>
      </c>
    </row>
    <row r="24">
      <c r="B24" s="8" t="s">
        <v>275</v>
      </c>
      <c r="C24" s="8" t="s">
        <v>30</v>
      </c>
      <c r="D24" s="10">
        <v>1.1737967999999999</v>
      </c>
      <c r="E24" s="79" t="s">
        <v>264</v>
      </c>
      <c r="F24" s="169"/>
      <c r="J24" s="79">
        <v>23.0</v>
      </c>
      <c r="K24" s="167" t="s">
        <v>73</v>
      </c>
      <c r="L24" s="167">
        <v>3.0</v>
      </c>
      <c r="M24" s="10">
        <v>5.8353325882510285</v>
      </c>
      <c r="N24" s="10">
        <f t="shared" si="3"/>
        <v>0.4935691159</v>
      </c>
      <c r="O24" s="10">
        <f t="shared" si="1"/>
        <v>94.32785196</v>
      </c>
      <c r="P24" s="10">
        <f t="shared" si="2"/>
        <v>1115.21238</v>
      </c>
    </row>
    <row r="25">
      <c r="B25" s="8" t="s">
        <v>284</v>
      </c>
      <c r="C25" s="8" t="s">
        <v>30</v>
      </c>
      <c r="D25" s="10">
        <v>1.13003484</v>
      </c>
      <c r="E25" s="79" t="s">
        <v>264</v>
      </c>
      <c r="F25" s="169"/>
      <c r="J25" s="79">
        <v>24.0</v>
      </c>
      <c r="K25" s="8" t="s">
        <v>147</v>
      </c>
      <c r="L25" s="167">
        <v>1.0</v>
      </c>
      <c r="M25" s="10">
        <v>5.647084841026989</v>
      </c>
      <c r="N25" s="10">
        <f t="shared" si="3"/>
        <v>0.4776465832</v>
      </c>
      <c r="O25" s="10">
        <f t="shared" si="1"/>
        <v>94.80549854</v>
      </c>
      <c r="P25" s="10">
        <f t="shared" si="2"/>
        <v>1120.859465</v>
      </c>
    </row>
    <row r="26">
      <c r="B26" s="8" t="s">
        <v>273</v>
      </c>
      <c r="C26" s="8" t="s">
        <v>30</v>
      </c>
      <c r="D26" s="10">
        <v>1.1202721199999999</v>
      </c>
      <c r="E26" s="79" t="s">
        <v>264</v>
      </c>
      <c r="F26" s="169"/>
      <c r="J26" s="79">
        <v>25.0</v>
      </c>
      <c r="K26" s="167" t="s">
        <v>27</v>
      </c>
      <c r="L26" s="167">
        <v>1.0</v>
      </c>
      <c r="M26" s="10">
        <v>5.1777820012388815</v>
      </c>
      <c r="N26" s="10">
        <f t="shared" si="3"/>
        <v>0.437951607</v>
      </c>
      <c r="O26" s="10">
        <f t="shared" si="1"/>
        <v>95.24345015</v>
      </c>
      <c r="P26" s="10">
        <f t="shared" si="2"/>
        <v>1126.037247</v>
      </c>
    </row>
    <row r="27">
      <c r="A27" s="167" t="s">
        <v>28</v>
      </c>
      <c r="B27" s="167" t="s">
        <v>32</v>
      </c>
      <c r="C27" s="167" t="s">
        <v>30</v>
      </c>
      <c r="D27" s="168">
        <v>1.0580311833284468</v>
      </c>
      <c r="E27" s="79" t="s">
        <v>593</v>
      </c>
      <c r="F27" s="169"/>
      <c r="J27" s="79">
        <v>26.0</v>
      </c>
      <c r="K27" s="8" t="s">
        <v>145</v>
      </c>
      <c r="L27" s="167">
        <v>2.0</v>
      </c>
      <c r="M27" s="10">
        <v>4.727219852548036</v>
      </c>
      <c r="N27" s="10">
        <f t="shared" si="3"/>
        <v>0.3998417722</v>
      </c>
      <c r="O27" s="10">
        <f t="shared" si="1"/>
        <v>95.64329192</v>
      </c>
      <c r="P27" s="10">
        <f t="shared" si="2"/>
        <v>1130.764467</v>
      </c>
    </row>
    <row r="28">
      <c r="B28" s="8" t="s">
        <v>281</v>
      </c>
      <c r="C28" s="8" t="s">
        <v>30</v>
      </c>
      <c r="D28" s="10">
        <v>1.000395</v>
      </c>
      <c r="E28" s="79" t="s">
        <v>264</v>
      </c>
      <c r="F28" s="169"/>
      <c r="G28" s="8" t="s">
        <v>30</v>
      </c>
      <c r="H28" s="79">
        <v>23.0</v>
      </c>
      <c r="I28" s="10">
        <f>SUM(D6:D28)</f>
        <v>46.31867666</v>
      </c>
      <c r="J28" s="79">
        <v>27.0</v>
      </c>
      <c r="K28" s="8" t="s">
        <v>541</v>
      </c>
      <c r="L28" s="167">
        <v>1.0</v>
      </c>
      <c r="M28" s="10">
        <v>4.086460000000001</v>
      </c>
      <c r="N28" s="10">
        <f t="shared" si="3"/>
        <v>0.3456444716</v>
      </c>
      <c r="O28" s="10">
        <f t="shared" si="1"/>
        <v>95.98893639</v>
      </c>
      <c r="P28" s="10">
        <f t="shared" si="2"/>
        <v>1134.850927</v>
      </c>
    </row>
    <row r="29">
      <c r="A29" s="167"/>
      <c r="B29" s="167" t="s">
        <v>33</v>
      </c>
      <c r="C29" s="167" t="s">
        <v>34</v>
      </c>
      <c r="D29" s="168">
        <v>1.66026569488</v>
      </c>
      <c r="E29" s="79" t="s">
        <v>593</v>
      </c>
      <c r="F29" s="170"/>
      <c r="G29" s="167" t="s">
        <v>34</v>
      </c>
      <c r="H29" s="79">
        <v>1.0</v>
      </c>
      <c r="I29" s="10">
        <f t="shared" ref="I29:I32" si="4">D29</f>
        <v>1.660265695</v>
      </c>
      <c r="J29" s="79">
        <v>28.0</v>
      </c>
      <c r="K29" s="8" t="s">
        <v>506</v>
      </c>
      <c r="L29" s="167">
        <v>1.0</v>
      </c>
      <c r="M29" s="10">
        <v>3.2282702999999997</v>
      </c>
      <c r="N29" s="10">
        <f t="shared" si="3"/>
        <v>0.2730563329</v>
      </c>
      <c r="O29" s="10">
        <f t="shared" si="1"/>
        <v>96.26199273</v>
      </c>
      <c r="P29" s="10">
        <f t="shared" si="2"/>
        <v>1138.079197</v>
      </c>
    </row>
    <row r="30">
      <c r="A30" s="167" t="s">
        <v>28</v>
      </c>
      <c r="B30" s="167" t="s">
        <v>35</v>
      </c>
      <c r="C30" s="167" t="s">
        <v>36</v>
      </c>
      <c r="D30" s="168">
        <v>1.41144478488</v>
      </c>
      <c r="E30" s="79" t="s">
        <v>593</v>
      </c>
      <c r="F30" s="170"/>
      <c r="G30" s="167" t="s">
        <v>36</v>
      </c>
      <c r="H30" s="79">
        <v>1.0</v>
      </c>
      <c r="I30" s="10">
        <f t="shared" si="4"/>
        <v>1.411444785</v>
      </c>
      <c r="J30" s="79">
        <v>29.0</v>
      </c>
      <c r="K30" s="167" t="s">
        <v>455</v>
      </c>
      <c r="L30" s="167">
        <v>2.0</v>
      </c>
      <c r="M30" s="10">
        <v>3.0275861000000006</v>
      </c>
      <c r="N30" s="10">
        <f t="shared" si="3"/>
        <v>0.2560818894</v>
      </c>
      <c r="O30" s="10">
        <f t="shared" si="1"/>
        <v>96.51807462</v>
      </c>
      <c r="P30" s="10">
        <f t="shared" si="2"/>
        <v>1141.106783</v>
      </c>
    </row>
    <row r="31">
      <c r="B31" s="8" t="s">
        <v>299</v>
      </c>
      <c r="C31" s="8" t="s">
        <v>300</v>
      </c>
      <c r="D31" s="10">
        <v>1.3960689599999998</v>
      </c>
      <c r="E31" s="79" t="s">
        <v>264</v>
      </c>
      <c r="F31" s="169"/>
      <c r="G31" s="8" t="s">
        <v>300</v>
      </c>
      <c r="H31" s="79">
        <v>1.0</v>
      </c>
      <c r="I31" s="10">
        <f t="shared" si="4"/>
        <v>1.39606896</v>
      </c>
      <c r="J31" s="79">
        <v>30.0</v>
      </c>
      <c r="K31" s="8" t="s">
        <v>140</v>
      </c>
      <c r="L31" s="167">
        <v>2.0</v>
      </c>
      <c r="M31" s="10">
        <v>2.8459764123294318</v>
      </c>
      <c r="N31" s="10">
        <f t="shared" si="3"/>
        <v>0.2407208228</v>
      </c>
      <c r="O31" s="10">
        <f t="shared" si="1"/>
        <v>96.75879544</v>
      </c>
      <c r="P31" s="10">
        <f t="shared" si="2"/>
        <v>1143.95276</v>
      </c>
    </row>
    <row r="32">
      <c r="B32" s="8" t="s">
        <v>301</v>
      </c>
      <c r="C32" s="8" t="s">
        <v>302</v>
      </c>
      <c r="D32" s="10">
        <v>2.1795479999999996</v>
      </c>
      <c r="E32" s="79" t="s">
        <v>264</v>
      </c>
      <c r="F32" s="169"/>
      <c r="G32" s="8" t="s">
        <v>302</v>
      </c>
      <c r="H32" s="79">
        <v>1.0</v>
      </c>
      <c r="I32" s="10">
        <f t="shared" si="4"/>
        <v>2.179548</v>
      </c>
      <c r="J32" s="79">
        <v>31.0</v>
      </c>
      <c r="K32" s="167" t="s">
        <v>126</v>
      </c>
      <c r="L32" s="167">
        <v>2.0</v>
      </c>
      <c r="M32" s="10">
        <v>2.7111279812700992</v>
      </c>
      <c r="N32" s="10">
        <f t="shared" si="3"/>
        <v>0.2293149569</v>
      </c>
      <c r="O32" s="10">
        <f t="shared" si="1"/>
        <v>96.9881104</v>
      </c>
      <c r="P32" s="10">
        <f t="shared" si="2"/>
        <v>1146.663888</v>
      </c>
    </row>
    <row r="33">
      <c r="A33" s="167" t="s">
        <v>28</v>
      </c>
      <c r="B33" s="167" t="s">
        <v>37</v>
      </c>
      <c r="C33" s="167" t="s">
        <v>38</v>
      </c>
      <c r="D33" s="168">
        <v>4.3398410276</v>
      </c>
      <c r="E33" s="79" t="s">
        <v>593</v>
      </c>
      <c r="F33" s="169"/>
      <c r="J33" s="79">
        <v>32.0</v>
      </c>
      <c r="K33" s="8" t="s">
        <v>532</v>
      </c>
      <c r="L33" s="167">
        <v>1.0</v>
      </c>
      <c r="M33" s="10">
        <v>2.5239900000000004</v>
      </c>
      <c r="N33" s="10">
        <f t="shared" si="3"/>
        <v>0.2134862913</v>
      </c>
      <c r="O33" s="10">
        <f t="shared" si="1"/>
        <v>97.20159669</v>
      </c>
      <c r="P33" s="10">
        <f t="shared" si="2"/>
        <v>1149.187878</v>
      </c>
    </row>
    <row r="34">
      <c r="A34" s="167" t="s">
        <v>28</v>
      </c>
      <c r="B34" s="167" t="s">
        <v>39</v>
      </c>
      <c r="C34" s="167" t="s">
        <v>38</v>
      </c>
      <c r="D34" s="168">
        <v>4.273465064999537</v>
      </c>
      <c r="E34" s="79" t="s">
        <v>593</v>
      </c>
      <c r="F34" s="169"/>
      <c r="J34" s="79">
        <v>33.0</v>
      </c>
      <c r="K34" s="8" t="s">
        <v>304</v>
      </c>
      <c r="L34" s="167">
        <v>1.0</v>
      </c>
      <c r="M34" s="10">
        <v>2.5191824</v>
      </c>
      <c r="N34" s="10">
        <f t="shared" si="3"/>
        <v>0.2130796508</v>
      </c>
      <c r="O34" s="10">
        <f t="shared" si="1"/>
        <v>97.41467634</v>
      </c>
      <c r="P34" s="10">
        <f t="shared" si="2"/>
        <v>1151.70706</v>
      </c>
    </row>
    <row r="35">
      <c r="A35" s="167"/>
      <c r="B35" s="167" t="s">
        <v>40</v>
      </c>
      <c r="C35" s="167" t="s">
        <v>38</v>
      </c>
      <c r="D35" s="168">
        <v>3.6382331405902653</v>
      </c>
      <c r="E35" s="79" t="s">
        <v>593</v>
      </c>
      <c r="F35" s="169"/>
      <c r="J35" s="79">
        <v>34.0</v>
      </c>
      <c r="K35" s="8" t="s">
        <v>555</v>
      </c>
      <c r="L35" s="167">
        <v>1.0</v>
      </c>
      <c r="M35" s="10">
        <v>2.4038000000000004</v>
      </c>
      <c r="N35" s="10">
        <f t="shared" si="3"/>
        <v>0.2033202774</v>
      </c>
      <c r="O35" s="10">
        <f t="shared" si="1"/>
        <v>97.61799662</v>
      </c>
      <c r="P35" s="10">
        <f t="shared" si="2"/>
        <v>1154.11086</v>
      </c>
    </row>
    <row r="36">
      <c r="A36" s="167" t="s">
        <v>28</v>
      </c>
      <c r="B36" s="167" t="s">
        <v>41</v>
      </c>
      <c r="C36" s="167" t="s">
        <v>38</v>
      </c>
      <c r="D36" s="168">
        <v>2.6952785851444854</v>
      </c>
      <c r="E36" s="79" t="s">
        <v>593</v>
      </c>
      <c r="F36" s="169"/>
      <c r="J36" s="79">
        <v>35.0</v>
      </c>
      <c r="K36" s="167" t="s">
        <v>79</v>
      </c>
      <c r="L36" s="167">
        <v>1.0</v>
      </c>
      <c r="M36" s="10">
        <v>2.23244534032</v>
      </c>
      <c r="N36" s="10">
        <f t="shared" si="3"/>
        <v>0.1888266104</v>
      </c>
      <c r="O36" s="10">
        <f t="shared" si="1"/>
        <v>97.80682323</v>
      </c>
      <c r="P36" s="10">
        <f t="shared" si="2"/>
        <v>1156.343305</v>
      </c>
    </row>
    <row r="37">
      <c r="A37" s="167"/>
      <c r="B37" s="167" t="s">
        <v>42</v>
      </c>
      <c r="C37" s="167" t="s">
        <v>38</v>
      </c>
      <c r="D37" s="168">
        <v>2.54577517376</v>
      </c>
      <c r="E37" s="79" t="s">
        <v>593</v>
      </c>
      <c r="F37" s="169"/>
      <c r="J37" s="79">
        <v>36.0</v>
      </c>
      <c r="K37" s="8" t="s">
        <v>302</v>
      </c>
      <c r="L37" s="167">
        <v>1.0</v>
      </c>
      <c r="M37" s="10">
        <v>2.1795479999999996</v>
      </c>
      <c r="N37" s="10">
        <f t="shared" si="3"/>
        <v>0.1843524021</v>
      </c>
      <c r="O37" s="10">
        <f t="shared" si="1"/>
        <v>97.99117563</v>
      </c>
      <c r="P37" s="10">
        <f t="shared" si="2"/>
        <v>1158.522853</v>
      </c>
    </row>
    <row r="38">
      <c r="A38" s="167" t="s">
        <v>28</v>
      </c>
      <c r="B38" s="167" t="s">
        <v>43</v>
      </c>
      <c r="C38" s="167" t="s">
        <v>38</v>
      </c>
      <c r="D38" s="168">
        <v>1.99857296912</v>
      </c>
      <c r="E38" s="79" t="s">
        <v>593</v>
      </c>
      <c r="F38" s="169"/>
      <c r="J38" s="79">
        <v>37.0</v>
      </c>
      <c r="K38" s="8" t="s">
        <v>461</v>
      </c>
      <c r="L38" s="167">
        <v>1.0</v>
      </c>
      <c r="M38" s="10">
        <v>2.1634200000000003</v>
      </c>
      <c r="N38" s="10">
        <f t="shared" si="3"/>
        <v>0.1829882497</v>
      </c>
      <c r="O38" s="10">
        <f t="shared" si="1"/>
        <v>98.17416388</v>
      </c>
      <c r="P38" s="10">
        <f t="shared" si="2"/>
        <v>1160.686273</v>
      </c>
    </row>
    <row r="39">
      <c r="A39" s="167" t="s">
        <v>28</v>
      </c>
      <c r="B39" s="167" t="s">
        <v>44</v>
      </c>
      <c r="C39" s="167" t="s">
        <v>38</v>
      </c>
      <c r="D39" s="168">
        <v>1.8917315551072615</v>
      </c>
      <c r="E39" s="79" t="s">
        <v>593</v>
      </c>
      <c r="F39" s="169"/>
      <c r="J39" s="79">
        <v>38.0</v>
      </c>
      <c r="K39" s="167" t="s">
        <v>81</v>
      </c>
      <c r="L39" s="167">
        <v>2.0</v>
      </c>
      <c r="M39" s="10">
        <v>2.117207609504</v>
      </c>
      <c r="N39" s="10">
        <f t="shared" si="3"/>
        <v>0.1790794736</v>
      </c>
      <c r="O39" s="10">
        <f t="shared" si="1"/>
        <v>98.35324335</v>
      </c>
      <c r="P39" s="10">
        <f t="shared" si="2"/>
        <v>1162.803481</v>
      </c>
    </row>
    <row r="40">
      <c r="A40" s="167" t="s">
        <v>28</v>
      </c>
      <c r="B40" s="167" t="s">
        <v>45</v>
      </c>
      <c r="C40" s="167" t="s">
        <v>38</v>
      </c>
      <c r="D40" s="168">
        <v>1.6417978651761618</v>
      </c>
      <c r="E40" s="79" t="s">
        <v>593</v>
      </c>
      <c r="F40" s="169"/>
      <c r="J40" s="79">
        <v>39.0</v>
      </c>
      <c r="K40" s="8" t="s">
        <v>218</v>
      </c>
      <c r="L40" s="167">
        <v>1.0</v>
      </c>
      <c r="M40" s="10">
        <v>1.6666733906470088</v>
      </c>
      <c r="N40" s="10">
        <f t="shared" si="3"/>
        <v>0.1409720011</v>
      </c>
      <c r="O40" s="10">
        <f t="shared" si="1"/>
        <v>98.49421535</v>
      </c>
      <c r="P40" s="10">
        <f t="shared" si="2"/>
        <v>1164.470154</v>
      </c>
    </row>
    <row r="41">
      <c r="A41" s="167" t="s">
        <v>28</v>
      </c>
      <c r="B41" s="167" t="s">
        <v>46</v>
      </c>
      <c r="C41" s="167" t="s">
        <v>38</v>
      </c>
      <c r="D41" s="168">
        <v>1.56095129944</v>
      </c>
      <c r="E41" s="79" t="s">
        <v>593</v>
      </c>
      <c r="F41" s="169"/>
      <c r="J41" s="79">
        <v>40.0</v>
      </c>
      <c r="K41" s="167" t="s">
        <v>34</v>
      </c>
      <c r="L41" s="167">
        <v>1.0</v>
      </c>
      <c r="M41" s="10">
        <v>1.66026569488</v>
      </c>
      <c r="N41" s="10">
        <f t="shared" si="3"/>
        <v>0.1404300198</v>
      </c>
      <c r="O41" s="10">
        <f t="shared" si="1"/>
        <v>98.63464537</v>
      </c>
      <c r="P41" s="10">
        <f t="shared" si="2"/>
        <v>1166.13042</v>
      </c>
    </row>
    <row r="42">
      <c r="A42" s="167"/>
      <c r="B42" s="167" t="s">
        <v>47</v>
      </c>
      <c r="C42" s="167" t="s">
        <v>38</v>
      </c>
      <c r="D42" s="168">
        <v>1.2870240552</v>
      </c>
      <c r="E42" s="79" t="s">
        <v>593</v>
      </c>
      <c r="F42" s="170"/>
      <c r="G42" s="167" t="s">
        <v>38</v>
      </c>
      <c r="H42" s="79">
        <v>10.0</v>
      </c>
      <c r="I42" s="10">
        <f>SUM(D33:D42)</f>
        <v>25.87267074</v>
      </c>
      <c r="J42" s="79">
        <v>41.0</v>
      </c>
      <c r="K42" s="8" t="s">
        <v>77</v>
      </c>
      <c r="L42" s="167">
        <v>1.0</v>
      </c>
      <c r="M42" s="10">
        <v>1.4760825938272615</v>
      </c>
      <c r="N42" s="10">
        <f t="shared" si="3"/>
        <v>0.1248512865</v>
      </c>
      <c r="O42" s="10">
        <f t="shared" si="1"/>
        <v>98.75949666</v>
      </c>
      <c r="P42" s="10">
        <f t="shared" si="2"/>
        <v>1167.606503</v>
      </c>
    </row>
    <row r="43">
      <c r="B43" s="8" t="s">
        <v>303</v>
      </c>
      <c r="C43" s="8" t="s">
        <v>304</v>
      </c>
      <c r="D43" s="10">
        <v>2.5191824</v>
      </c>
      <c r="E43" s="79" t="s">
        <v>264</v>
      </c>
      <c r="F43" s="169"/>
      <c r="G43" s="8" t="s">
        <v>304</v>
      </c>
      <c r="H43" s="79">
        <v>1.0</v>
      </c>
      <c r="I43" s="10">
        <f>D43</f>
        <v>2.5191824</v>
      </c>
      <c r="J43" s="79">
        <v>42.0</v>
      </c>
      <c r="K43" s="167" t="s">
        <v>36</v>
      </c>
      <c r="L43" s="167">
        <v>1.0</v>
      </c>
      <c r="M43" s="10">
        <v>1.41144478488</v>
      </c>
      <c r="N43" s="10">
        <f t="shared" si="3"/>
        <v>0.1193840358</v>
      </c>
      <c r="O43" s="10">
        <f t="shared" si="1"/>
        <v>98.8788807</v>
      </c>
      <c r="P43" s="10">
        <f t="shared" si="2"/>
        <v>1169.017947</v>
      </c>
    </row>
    <row r="44">
      <c r="A44" s="167"/>
      <c r="B44" s="167" t="s">
        <v>48</v>
      </c>
      <c r="C44" s="167" t="s">
        <v>49</v>
      </c>
      <c r="D44" s="168">
        <v>13.688489100862306</v>
      </c>
      <c r="E44" s="79" t="s">
        <v>593</v>
      </c>
      <c r="F44" s="169"/>
      <c r="J44" s="79">
        <v>43.0</v>
      </c>
      <c r="K44" s="8" t="s">
        <v>300</v>
      </c>
      <c r="L44" s="167">
        <v>1.0</v>
      </c>
      <c r="M44" s="10">
        <v>1.3960689599999998</v>
      </c>
      <c r="N44" s="10">
        <f t="shared" si="3"/>
        <v>0.1180835046</v>
      </c>
      <c r="O44" s="10">
        <f t="shared" si="1"/>
        <v>98.9969642</v>
      </c>
      <c r="P44" s="10">
        <f t="shared" si="2"/>
        <v>1170.414016</v>
      </c>
    </row>
    <row r="45">
      <c r="B45" s="8" t="s">
        <v>312</v>
      </c>
      <c r="C45" s="8" t="s">
        <v>49</v>
      </c>
      <c r="D45" s="10">
        <v>8.483349599999999</v>
      </c>
      <c r="E45" s="79" t="s">
        <v>264</v>
      </c>
      <c r="F45" s="169"/>
      <c r="J45" s="79">
        <v>44.0</v>
      </c>
      <c r="K45" s="8" t="s">
        <v>210</v>
      </c>
      <c r="L45" s="167">
        <v>1.0</v>
      </c>
      <c r="M45" s="10">
        <v>1.3636553261184028</v>
      </c>
      <c r="N45" s="10">
        <f t="shared" si="3"/>
        <v>0.1153418667</v>
      </c>
      <c r="O45" s="10">
        <f t="shared" si="1"/>
        <v>99.11230607</v>
      </c>
      <c r="P45" s="10">
        <f t="shared" si="2"/>
        <v>1171.777672</v>
      </c>
    </row>
    <row r="46">
      <c r="A46" s="167"/>
      <c r="B46" s="167" t="s">
        <v>50</v>
      </c>
      <c r="C46" s="167" t="s">
        <v>49</v>
      </c>
      <c r="D46" s="168">
        <v>2.9762031145275705</v>
      </c>
      <c r="E46" s="79" t="s">
        <v>593</v>
      </c>
      <c r="F46" s="169"/>
      <c r="J46" s="79">
        <v>45.0</v>
      </c>
      <c r="K46" s="167" t="s">
        <v>86</v>
      </c>
      <c r="L46" s="167">
        <v>1.0</v>
      </c>
      <c r="M46" s="10">
        <v>1.0602417720564168</v>
      </c>
      <c r="N46" s="10">
        <f t="shared" si="3"/>
        <v>0.08967828074</v>
      </c>
      <c r="O46" s="10">
        <f t="shared" si="1"/>
        <v>99.20198435</v>
      </c>
      <c r="P46" s="10">
        <f t="shared" si="2"/>
        <v>1172.837914</v>
      </c>
    </row>
    <row r="47">
      <c r="B47" s="8" t="s">
        <v>313</v>
      </c>
      <c r="C47" s="8" t="s">
        <v>49</v>
      </c>
      <c r="D47" s="10">
        <v>2.0808215999999997</v>
      </c>
      <c r="E47" s="79" t="s">
        <v>264</v>
      </c>
      <c r="F47" s="169"/>
      <c r="J47" s="79">
        <v>46.0</v>
      </c>
      <c r="K47" s="8" t="s">
        <v>138</v>
      </c>
      <c r="L47" s="167">
        <v>1.0</v>
      </c>
      <c r="M47" s="10">
        <v>1.0334113520575974</v>
      </c>
      <c r="N47" s="10">
        <f t="shared" si="3"/>
        <v>0.0874088871</v>
      </c>
      <c r="O47" s="10">
        <f t="shared" si="1"/>
        <v>99.28939323</v>
      </c>
      <c r="P47" s="10">
        <f t="shared" si="2"/>
        <v>1173.871325</v>
      </c>
    </row>
    <row r="48">
      <c r="A48" s="167"/>
      <c r="B48" s="167" t="s">
        <v>51</v>
      </c>
      <c r="C48" s="167" t="s">
        <v>49</v>
      </c>
      <c r="D48" s="168">
        <v>1.9897907057600004</v>
      </c>
      <c r="E48" s="79" t="s">
        <v>593</v>
      </c>
      <c r="F48" s="169"/>
      <c r="J48" s="79">
        <v>47.0</v>
      </c>
      <c r="K48" s="8" t="s">
        <v>216</v>
      </c>
      <c r="L48" s="167">
        <v>1.0</v>
      </c>
      <c r="M48" s="10">
        <v>1.0311981669599999</v>
      </c>
      <c r="N48" s="10">
        <f t="shared" si="3"/>
        <v>0.08722168958</v>
      </c>
      <c r="O48" s="10">
        <f t="shared" si="1"/>
        <v>99.37661492</v>
      </c>
      <c r="P48" s="10">
        <f t="shared" si="2"/>
        <v>1174.902523</v>
      </c>
    </row>
    <row r="49">
      <c r="A49" s="167"/>
      <c r="B49" s="167" t="s">
        <v>52</v>
      </c>
      <c r="C49" s="167" t="s">
        <v>49</v>
      </c>
      <c r="D49" s="168">
        <v>1.90118177392</v>
      </c>
      <c r="E49" s="79" t="s">
        <v>593</v>
      </c>
      <c r="F49" s="169"/>
      <c r="J49" s="79">
        <v>48.0</v>
      </c>
      <c r="K49" s="8" t="s">
        <v>557</v>
      </c>
      <c r="L49" s="167">
        <v>1.0</v>
      </c>
      <c r="M49" s="10">
        <v>1.0</v>
      </c>
      <c r="N49" s="10">
        <f t="shared" si="3"/>
        <v>0.08458285941</v>
      </c>
      <c r="O49" s="10">
        <f t="shared" si="1"/>
        <v>99.46119778</v>
      </c>
      <c r="P49" s="10">
        <f t="shared" si="2"/>
        <v>1175.902523</v>
      </c>
    </row>
    <row r="50">
      <c r="A50" s="167"/>
      <c r="B50" s="167" t="s">
        <v>53</v>
      </c>
      <c r="C50" s="167" t="s">
        <v>49</v>
      </c>
      <c r="D50" s="168">
        <v>1.8713692958613048</v>
      </c>
      <c r="E50" s="79" t="s">
        <v>593</v>
      </c>
      <c r="F50" s="169"/>
      <c r="L50" s="8">
        <f>SUM(L2:L49)</f>
        <v>425</v>
      </c>
      <c r="M50" s="10"/>
      <c r="N50" s="10"/>
      <c r="O50" s="10"/>
      <c r="P50" s="10"/>
    </row>
    <row r="51">
      <c r="A51" s="167"/>
      <c r="B51" s="167" t="s">
        <v>54</v>
      </c>
      <c r="C51" s="167" t="s">
        <v>49</v>
      </c>
      <c r="D51" s="168">
        <v>1.35585326448</v>
      </c>
      <c r="E51" s="79" t="s">
        <v>593</v>
      </c>
      <c r="F51" s="169"/>
      <c r="M51" s="10"/>
      <c r="N51" s="10"/>
      <c r="P51" s="10"/>
    </row>
    <row r="52">
      <c r="A52" s="167"/>
      <c r="B52" s="167" t="s">
        <v>55</v>
      </c>
      <c r="C52" s="167" t="s">
        <v>49</v>
      </c>
      <c r="D52" s="168">
        <v>1.2321289437600003</v>
      </c>
      <c r="E52" s="79" t="s">
        <v>593</v>
      </c>
      <c r="F52" s="169"/>
      <c r="M52" s="10"/>
      <c r="N52" s="10"/>
      <c r="P52" s="10"/>
    </row>
    <row r="53">
      <c r="A53" s="167"/>
      <c r="B53" s="167" t="s">
        <v>56</v>
      </c>
      <c r="C53" s="167" t="s">
        <v>49</v>
      </c>
      <c r="D53" s="168">
        <v>1.201818384</v>
      </c>
      <c r="E53" s="79" t="s">
        <v>593</v>
      </c>
      <c r="F53" s="169"/>
      <c r="M53" s="10"/>
      <c r="N53" s="10"/>
      <c r="P53" s="10"/>
    </row>
    <row r="54">
      <c r="A54" s="167"/>
      <c r="B54" s="167" t="s">
        <v>57</v>
      </c>
      <c r="C54" s="167" t="s">
        <v>49</v>
      </c>
      <c r="D54" s="168">
        <v>1.1840500443200002</v>
      </c>
      <c r="E54" s="79" t="s">
        <v>593</v>
      </c>
      <c r="F54" s="169"/>
      <c r="M54" s="10"/>
      <c r="N54" s="10"/>
      <c r="P54" s="10"/>
    </row>
    <row r="55">
      <c r="A55" s="167"/>
      <c r="B55" s="79" t="s">
        <v>306</v>
      </c>
      <c r="C55" s="8" t="s">
        <v>49</v>
      </c>
      <c r="D55" s="168">
        <v>1.0348086</v>
      </c>
      <c r="E55" s="79" t="s">
        <v>264</v>
      </c>
      <c r="F55" s="170"/>
      <c r="G55" s="167" t="s">
        <v>49</v>
      </c>
      <c r="H55" s="79">
        <v>12.0</v>
      </c>
      <c r="I55" s="10">
        <f>SUM(D44:D55)</f>
        <v>38.99986443</v>
      </c>
      <c r="M55" s="10"/>
      <c r="N55" s="10"/>
      <c r="P55" s="10"/>
    </row>
    <row r="56">
      <c r="B56" s="8" t="s">
        <v>376</v>
      </c>
      <c r="C56" s="8" t="s">
        <v>59</v>
      </c>
      <c r="D56" s="10">
        <v>9.003554999999999</v>
      </c>
      <c r="E56" s="79" t="s">
        <v>264</v>
      </c>
      <c r="F56" s="169"/>
      <c r="M56" s="10"/>
      <c r="N56" s="10"/>
      <c r="P56" s="10"/>
    </row>
    <row r="57">
      <c r="B57" s="8" t="s">
        <v>340</v>
      </c>
      <c r="C57" s="8" t="s">
        <v>59</v>
      </c>
      <c r="D57" s="10">
        <v>8.971939679999998</v>
      </c>
      <c r="E57" s="79" t="s">
        <v>264</v>
      </c>
      <c r="F57" s="169"/>
      <c r="M57" s="10"/>
      <c r="N57" s="10"/>
      <c r="P57" s="10"/>
    </row>
    <row r="58">
      <c r="A58" s="167" t="s">
        <v>28</v>
      </c>
      <c r="B58" s="8" t="s">
        <v>398</v>
      </c>
      <c r="C58" s="8" t="s">
        <v>59</v>
      </c>
      <c r="D58" s="10">
        <v>7.993471067999999</v>
      </c>
      <c r="E58" s="79" t="s">
        <v>264</v>
      </c>
      <c r="F58" s="169"/>
      <c r="M58" s="10"/>
      <c r="N58" s="10"/>
      <c r="P58" s="10"/>
    </row>
    <row r="59">
      <c r="A59" s="167" t="s">
        <v>28</v>
      </c>
      <c r="B59" s="8" t="s">
        <v>399</v>
      </c>
      <c r="C59" s="8" t="s">
        <v>59</v>
      </c>
      <c r="D59" s="10">
        <v>7.8394641599999995</v>
      </c>
      <c r="E59" s="79" t="s">
        <v>264</v>
      </c>
      <c r="F59" s="169"/>
      <c r="M59" s="10"/>
      <c r="N59" s="10"/>
      <c r="P59" s="10"/>
    </row>
    <row r="60">
      <c r="B60" s="8" t="s">
        <v>355</v>
      </c>
      <c r="C60" s="8" t="s">
        <v>59</v>
      </c>
      <c r="D60" s="10">
        <v>7.165836479999999</v>
      </c>
      <c r="E60" s="79" t="s">
        <v>264</v>
      </c>
      <c r="F60" s="169"/>
      <c r="M60" s="10"/>
      <c r="N60" s="10"/>
      <c r="P60" s="10"/>
    </row>
    <row r="61">
      <c r="A61" s="167" t="s">
        <v>28</v>
      </c>
      <c r="B61" s="8" t="s">
        <v>400</v>
      </c>
      <c r="C61" s="8" t="s">
        <v>59</v>
      </c>
      <c r="D61" s="10">
        <v>6.4011714359999985</v>
      </c>
      <c r="E61" s="79" t="s">
        <v>264</v>
      </c>
      <c r="F61" s="169"/>
      <c r="M61" s="10"/>
      <c r="N61" s="10"/>
      <c r="P61" s="10"/>
    </row>
    <row r="62">
      <c r="B62" s="8" t="s">
        <v>377</v>
      </c>
      <c r="C62" s="8" t="s">
        <v>59</v>
      </c>
      <c r="D62" s="10">
        <v>5.707042044</v>
      </c>
      <c r="E62" s="79" t="s">
        <v>264</v>
      </c>
      <c r="F62" s="169"/>
      <c r="M62" s="10"/>
      <c r="N62" s="10"/>
      <c r="P62" s="10"/>
    </row>
    <row r="63">
      <c r="A63" s="167"/>
      <c r="B63" s="167" t="s">
        <v>58</v>
      </c>
      <c r="C63" s="167" t="s">
        <v>59</v>
      </c>
      <c r="D63" s="168">
        <v>5.691701534651861</v>
      </c>
      <c r="E63" s="79" t="s">
        <v>593</v>
      </c>
      <c r="F63" s="169"/>
      <c r="M63" s="10"/>
      <c r="N63" s="10"/>
      <c r="P63" s="10"/>
    </row>
    <row r="64">
      <c r="A64" s="167" t="s">
        <v>28</v>
      </c>
      <c r="B64" s="8" t="s">
        <v>401</v>
      </c>
      <c r="C64" s="8" t="s">
        <v>59</v>
      </c>
      <c r="D64" s="10">
        <v>4.961658372</v>
      </c>
      <c r="E64" s="79" t="s">
        <v>264</v>
      </c>
      <c r="F64" s="169"/>
      <c r="M64" s="10"/>
      <c r="N64" s="10"/>
      <c r="P64" s="10"/>
    </row>
    <row r="65">
      <c r="A65" s="167"/>
      <c r="B65" s="167" t="s">
        <v>60</v>
      </c>
      <c r="C65" s="167" t="s">
        <v>59</v>
      </c>
      <c r="D65" s="168">
        <v>4.939920283423099</v>
      </c>
      <c r="E65" s="79" t="s">
        <v>593</v>
      </c>
      <c r="F65" s="169"/>
      <c r="M65" s="10"/>
      <c r="N65" s="10"/>
      <c r="P65" s="10"/>
    </row>
    <row r="66">
      <c r="B66" s="8" t="s">
        <v>356</v>
      </c>
      <c r="C66" s="8" t="s">
        <v>59</v>
      </c>
      <c r="D66" s="10">
        <v>4.62142758</v>
      </c>
      <c r="E66" s="79" t="s">
        <v>264</v>
      </c>
      <c r="F66" s="169"/>
      <c r="M66" s="10"/>
      <c r="N66" s="10"/>
      <c r="P66" s="10"/>
    </row>
    <row r="67">
      <c r="B67" s="8" t="s">
        <v>357</v>
      </c>
      <c r="C67" s="8" t="s">
        <v>59</v>
      </c>
      <c r="D67" s="10">
        <v>4.5936618000000005</v>
      </c>
      <c r="E67" s="79" t="s">
        <v>264</v>
      </c>
      <c r="F67" s="169"/>
      <c r="M67" s="10"/>
      <c r="N67" s="10"/>
      <c r="P67" s="10"/>
    </row>
    <row r="68">
      <c r="B68" s="8" t="s">
        <v>388</v>
      </c>
      <c r="C68" s="8" t="s">
        <v>59</v>
      </c>
      <c r="D68" s="10">
        <v>4.515257999999999</v>
      </c>
      <c r="E68" s="79" t="s">
        <v>264</v>
      </c>
      <c r="F68" s="169"/>
      <c r="M68" s="10"/>
      <c r="N68" s="10"/>
      <c r="P68" s="10"/>
    </row>
    <row r="69">
      <c r="A69" s="167" t="s">
        <v>28</v>
      </c>
      <c r="B69" s="8" t="s">
        <v>402</v>
      </c>
      <c r="C69" s="8" t="s">
        <v>59</v>
      </c>
      <c r="D69" s="10">
        <v>4.488654587999999</v>
      </c>
      <c r="E69" s="79" t="s">
        <v>264</v>
      </c>
      <c r="F69" s="169"/>
      <c r="M69" s="10"/>
      <c r="N69" s="10"/>
      <c r="P69" s="10"/>
    </row>
    <row r="70">
      <c r="B70" s="8" t="s">
        <v>358</v>
      </c>
      <c r="C70" s="8" t="s">
        <v>59</v>
      </c>
      <c r="D70" s="10">
        <v>4.208464523999999</v>
      </c>
      <c r="E70" s="79" t="s">
        <v>264</v>
      </c>
      <c r="F70" s="169"/>
      <c r="M70" s="10"/>
      <c r="N70" s="10"/>
      <c r="P70" s="10"/>
    </row>
    <row r="71">
      <c r="B71" s="8" t="s">
        <v>384</v>
      </c>
      <c r="C71" s="8" t="s">
        <v>59</v>
      </c>
      <c r="D71" s="10">
        <v>4.0149186</v>
      </c>
      <c r="E71" s="79" t="s">
        <v>264</v>
      </c>
      <c r="F71" s="169"/>
      <c r="M71" s="10"/>
      <c r="N71" s="10"/>
      <c r="P71" s="10"/>
    </row>
    <row r="72">
      <c r="B72" s="8" t="s">
        <v>374</v>
      </c>
      <c r="C72" s="8" t="s">
        <v>59</v>
      </c>
      <c r="D72" s="10">
        <v>3.9631761839999995</v>
      </c>
      <c r="E72" s="79" t="s">
        <v>264</v>
      </c>
      <c r="F72" s="169"/>
      <c r="M72" s="10"/>
      <c r="N72" s="10"/>
      <c r="P72" s="10"/>
    </row>
    <row r="73">
      <c r="A73" s="167" t="s">
        <v>28</v>
      </c>
      <c r="B73" s="8" t="s">
        <v>403</v>
      </c>
      <c r="C73" s="8" t="s">
        <v>59</v>
      </c>
      <c r="D73" s="10">
        <v>3.884098152</v>
      </c>
      <c r="E73" s="79" t="s">
        <v>264</v>
      </c>
      <c r="F73" s="169"/>
      <c r="M73" s="10"/>
      <c r="N73" s="10"/>
      <c r="P73" s="10"/>
    </row>
    <row r="74">
      <c r="B74" s="8" t="s">
        <v>385</v>
      </c>
      <c r="C74" s="8" t="s">
        <v>59</v>
      </c>
      <c r="D74" s="10">
        <v>3.8513930399999996</v>
      </c>
      <c r="E74" s="79" t="s">
        <v>264</v>
      </c>
      <c r="F74" s="169"/>
      <c r="M74" s="10"/>
      <c r="N74" s="10"/>
      <c r="P74" s="10"/>
    </row>
    <row r="75">
      <c r="B75" s="8" t="s">
        <v>378</v>
      </c>
      <c r="C75" s="8" t="s">
        <v>59</v>
      </c>
      <c r="D75" s="10">
        <v>3.783542136</v>
      </c>
      <c r="E75" s="79" t="s">
        <v>264</v>
      </c>
      <c r="F75" s="169"/>
      <c r="M75" s="10"/>
      <c r="N75" s="10"/>
      <c r="P75" s="10"/>
    </row>
    <row r="76">
      <c r="A76" s="167" t="s">
        <v>28</v>
      </c>
      <c r="B76" s="8" t="s">
        <v>404</v>
      </c>
      <c r="C76" s="8" t="s">
        <v>59</v>
      </c>
      <c r="D76" s="10">
        <v>3.7598675399999997</v>
      </c>
      <c r="E76" s="79" t="s">
        <v>264</v>
      </c>
      <c r="F76" s="169"/>
      <c r="M76" s="10"/>
      <c r="N76" s="10"/>
      <c r="P76" s="10"/>
    </row>
    <row r="77">
      <c r="B77" s="8" t="s">
        <v>368</v>
      </c>
      <c r="C77" s="8" t="s">
        <v>59</v>
      </c>
      <c r="D77" s="10">
        <v>3.6859149359999996</v>
      </c>
      <c r="E77" s="79" t="s">
        <v>264</v>
      </c>
      <c r="F77" s="169"/>
      <c r="M77" s="10"/>
      <c r="N77" s="10"/>
      <c r="P77" s="10"/>
    </row>
    <row r="78">
      <c r="A78" s="167" t="s">
        <v>28</v>
      </c>
      <c r="B78" s="8" t="s">
        <v>405</v>
      </c>
      <c r="C78" s="8" t="s">
        <v>59</v>
      </c>
      <c r="D78" s="10">
        <v>3.6317318399999996</v>
      </c>
      <c r="E78" s="79" t="s">
        <v>264</v>
      </c>
      <c r="F78" s="169"/>
      <c r="M78" s="10"/>
      <c r="N78" s="10"/>
      <c r="P78" s="10"/>
    </row>
    <row r="79">
      <c r="A79" s="167" t="s">
        <v>28</v>
      </c>
      <c r="B79" s="8" t="s">
        <v>406</v>
      </c>
      <c r="C79" s="8" t="s">
        <v>59</v>
      </c>
      <c r="D79" s="10">
        <v>3.5316639599999995</v>
      </c>
      <c r="E79" s="79" t="s">
        <v>264</v>
      </c>
      <c r="F79" s="169"/>
      <c r="M79" s="10"/>
      <c r="N79" s="10"/>
      <c r="P79" s="10"/>
    </row>
    <row r="80">
      <c r="B80" s="8" t="s">
        <v>369</v>
      </c>
      <c r="C80" s="8" t="s">
        <v>59</v>
      </c>
      <c r="D80" s="10">
        <v>3.4974944399999996</v>
      </c>
      <c r="E80" s="79" t="s">
        <v>264</v>
      </c>
      <c r="F80" s="169"/>
      <c r="M80" s="10"/>
      <c r="N80" s="10"/>
      <c r="P80" s="10"/>
    </row>
    <row r="81">
      <c r="A81" s="167" t="s">
        <v>28</v>
      </c>
      <c r="B81" s="8" t="s">
        <v>407</v>
      </c>
      <c r="C81" s="8" t="s">
        <v>59</v>
      </c>
      <c r="D81" s="10">
        <v>3.3754604399999995</v>
      </c>
      <c r="E81" s="79" t="s">
        <v>264</v>
      </c>
      <c r="F81" s="169"/>
      <c r="M81" s="10"/>
      <c r="N81" s="10"/>
      <c r="P81" s="10"/>
    </row>
    <row r="82">
      <c r="A82" s="167" t="s">
        <v>28</v>
      </c>
      <c r="B82" s="8" t="s">
        <v>408</v>
      </c>
      <c r="C82" s="8" t="s">
        <v>59</v>
      </c>
      <c r="D82" s="10">
        <v>3.336897696</v>
      </c>
      <c r="E82" s="79" t="s">
        <v>264</v>
      </c>
      <c r="F82" s="169"/>
      <c r="M82" s="10"/>
      <c r="N82" s="10"/>
      <c r="P82" s="10"/>
    </row>
    <row r="83">
      <c r="A83" s="167" t="s">
        <v>28</v>
      </c>
      <c r="B83" s="8" t="s">
        <v>409</v>
      </c>
      <c r="C83" s="8" t="s">
        <v>59</v>
      </c>
      <c r="D83" s="10">
        <v>3.3361654919999997</v>
      </c>
      <c r="E83" s="79" t="s">
        <v>264</v>
      </c>
      <c r="F83" s="169"/>
      <c r="M83" s="10"/>
      <c r="N83" s="10"/>
      <c r="P83" s="10"/>
    </row>
    <row r="84">
      <c r="B84" s="8" t="s">
        <v>359</v>
      </c>
      <c r="C84" s="8" t="s">
        <v>59</v>
      </c>
      <c r="D84" s="10">
        <v>3.1704433199999995</v>
      </c>
      <c r="E84" s="79" t="s">
        <v>264</v>
      </c>
      <c r="F84" s="169"/>
      <c r="M84" s="10"/>
      <c r="N84" s="10"/>
      <c r="P84" s="10"/>
    </row>
    <row r="85">
      <c r="B85" s="8" t="s">
        <v>379</v>
      </c>
      <c r="C85" s="8" t="s">
        <v>59</v>
      </c>
      <c r="D85" s="10">
        <v>3.0899008799999996</v>
      </c>
      <c r="E85" s="79" t="s">
        <v>264</v>
      </c>
      <c r="F85" s="169"/>
      <c r="M85" s="10"/>
      <c r="N85" s="10"/>
      <c r="P85" s="10"/>
    </row>
    <row r="86">
      <c r="A86" s="167" t="s">
        <v>28</v>
      </c>
      <c r="B86" s="8" t="s">
        <v>410</v>
      </c>
      <c r="C86" s="8" t="s">
        <v>59</v>
      </c>
      <c r="D86" s="10">
        <v>3.0008160599999996</v>
      </c>
      <c r="E86" s="79" t="s">
        <v>264</v>
      </c>
      <c r="F86" s="169"/>
      <c r="M86" s="10"/>
      <c r="N86" s="10"/>
      <c r="P86" s="10"/>
    </row>
    <row r="87">
      <c r="A87" s="167" t="s">
        <v>28</v>
      </c>
      <c r="B87" s="8" t="s">
        <v>411</v>
      </c>
      <c r="C87" s="8" t="s">
        <v>59</v>
      </c>
      <c r="D87" s="10">
        <v>2.928816</v>
      </c>
      <c r="E87" s="79" t="s">
        <v>264</v>
      </c>
      <c r="F87" s="169"/>
      <c r="M87" s="10"/>
      <c r="N87" s="10"/>
      <c r="P87" s="10"/>
    </row>
    <row r="88">
      <c r="B88" s="8" t="s">
        <v>341</v>
      </c>
      <c r="C88" s="8" t="s">
        <v>59</v>
      </c>
      <c r="D88" s="10">
        <v>2.8997719079999995</v>
      </c>
      <c r="E88" s="79" t="s">
        <v>264</v>
      </c>
      <c r="F88" s="169"/>
      <c r="M88" s="10"/>
      <c r="N88" s="10"/>
      <c r="P88" s="10"/>
    </row>
    <row r="89">
      <c r="A89" s="167" t="s">
        <v>28</v>
      </c>
      <c r="B89" s="8" t="s">
        <v>412</v>
      </c>
      <c r="C89" s="8" t="s">
        <v>59</v>
      </c>
      <c r="D89" s="10">
        <v>2.8756091759999998</v>
      </c>
      <c r="E89" s="79" t="s">
        <v>264</v>
      </c>
      <c r="F89" s="169"/>
      <c r="M89" s="10"/>
      <c r="N89" s="10"/>
      <c r="P89" s="10"/>
    </row>
    <row r="90">
      <c r="B90" s="8" t="s">
        <v>360</v>
      </c>
      <c r="C90" s="8" t="s">
        <v>59</v>
      </c>
      <c r="D90" s="10">
        <v>2.82630744</v>
      </c>
      <c r="E90" s="79" t="s">
        <v>264</v>
      </c>
      <c r="F90" s="169"/>
      <c r="M90" s="10"/>
      <c r="N90" s="10"/>
      <c r="P90" s="10"/>
    </row>
    <row r="91">
      <c r="A91" s="167" t="s">
        <v>28</v>
      </c>
      <c r="B91" s="8" t="s">
        <v>413</v>
      </c>
      <c r="C91" s="8" t="s">
        <v>59</v>
      </c>
      <c r="D91" s="10">
        <v>2.7480467699999997</v>
      </c>
      <c r="E91" s="79" t="s">
        <v>264</v>
      </c>
      <c r="F91" s="169"/>
      <c r="M91" s="10"/>
      <c r="N91" s="10"/>
      <c r="P91" s="10"/>
    </row>
    <row r="92">
      <c r="B92" s="8" t="s">
        <v>324</v>
      </c>
      <c r="C92" s="8" t="s">
        <v>59</v>
      </c>
      <c r="D92" s="10">
        <v>2.72374212</v>
      </c>
      <c r="E92" s="79" t="s">
        <v>264</v>
      </c>
      <c r="F92" s="169"/>
      <c r="M92" s="10"/>
      <c r="N92" s="10"/>
      <c r="P92" s="10"/>
    </row>
    <row r="93">
      <c r="B93" s="8" t="s">
        <v>395</v>
      </c>
      <c r="C93" s="8" t="s">
        <v>59</v>
      </c>
      <c r="D93" s="10">
        <v>2.7208024199999996</v>
      </c>
      <c r="E93" s="79" t="s">
        <v>264</v>
      </c>
      <c r="F93" s="169"/>
      <c r="M93" s="10"/>
      <c r="N93" s="10"/>
      <c r="P93" s="10"/>
    </row>
    <row r="94">
      <c r="B94" s="8" t="s">
        <v>389</v>
      </c>
      <c r="C94" s="8" t="s">
        <v>59</v>
      </c>
      <c r="D94" s="10">
        <v>2.6499671099999995</v>
      </c>
      <c r="E94" s="79" t="s">
        <v>264</v>
      </c>
      <c r="F94" s="169"/>
      <c r="M94" s="10"/>
      <c r="N94" s="10"/>
      <c r="P94" s="10"/>
    </row>
    <row r="95">
      <c r="A95" s="167"/>
      <c r="B95" s="167" t="s">
        <v>61</v>
      </c>
      <c r="C95" s="167" t="s">
        <v>59</v>
      </c>
      <c r="D95" s="168">
        <v>2.601815791641047</v>
      </c>
      <c r="E95" s="79" t="s">
        <v>593</v>
      </c>
      <c r="F95" s="169"/>
      <c r="M95" s="10"/>
      <c r="N95" s="10"/>
      <c r="P95" s="10"/>
    </row>
    <row r="96">
      <c r="B96" s="8" t="s">
        <v>325</v>
      </c>
      <c r="C96" s="8" t="s">
        <v>59</v>
      </c>
      <c r="D96" s="10">
        <v>2.5823529599999997</v>
      </c>
      <c r="E96" s="79" t="s">
        <v>264</v>
      </c>
      <c r="F96" s="169"/>
      <c r="M96" s="10"/>
      <c r="N96" s="10"/>
      <c r="P96" s="10"/>
    </row>
    <row r="97">
      <c r="A97" s="167" t="s">
        <v>28</v>
      </c>
      <c r="B97" s="8" t="s">
        <v>414</v>
      </c>
      <c r="C97" s="8" t="s">
        <v>59</v>
      </c>
      <c r="D97" s="10">
        <v>2.4168345564</v>
      </c>
      <c r="E97" s="79" t="s">
        <v>264</v>
      </c>
      <c r="F97" s="169"/>
      <c r="M97" s="10"/>
      <c r="N97" s="10"/>
      <c r="P97" s="10"/>
    </row>
    <row r="98">
      <c r="A98" s="167" t="s">
        <v>28</v>
      </c>
      <c r="B98" s="167" t="s">
        <v>62</v>
      </c>
      <c r="C98" s="167" t="s">
        <v>59</v>
      </c>
      <c r="D98" s="168">
        <v>2.3675304405065956</v>
      </c>
      <c r="E98" s="79" t="s">
        <v>593</v>
      </c>
      <c r="F98" s="169"/>
      <c r="M98" s="10"/>
      <c r="N98" s="10"/>
      <c r="P98" s="10"/>
    </row>
    <row r="99">
      <c r="A99" s="167" t="s">
        <v>28</v>
      </c>
      <c r="B99" s="8" t="s">
        <v>415</v>
      </c>
      <c r="C99" s="8" t="s">
        <v>59</v>
      </c>
      <c r="D99" s="10">
        <v>2.2995110688</v>
      </c>
      <c r="E99" s="79" t="s">
        <v>264</v>
      </c>
      <c r="F99" s="169"/>
      <c r="M99" s="10"/>
      <c r="N99" s="10"/>
      <c r="P99" s="10"/>
    </row>
    <row r="100">
      <c r="B100" s="8" t="s">
        <v>352</v>
      </c>
      <c r="C100" s="8" t="s">
        <v>59</v>
      </c>
      <c r="D100" s="10">
        <v>2.2622662919999996</v>
      </c>
      <c r="E100" s="79" t="s">
        <v>264</v>
      </c>
      <c r="F100" s="169"/>
      <c r="M100" s="10"/>
      <c r="N100" s="10"/>
      <c r="P100" s="10"/>
    </row>
    <row r="101">
      <c r="B101" s="8" t="s">
        <v>361</v>
      </c>
      <c r="C101" s="8" t="s">
        <v>59</v>
      </c>
      <c r="D101" s="10">
        <v>2.2610215451999998</v>
      </c>
      <c r="E101" s="79" t="s">
        <v>264</v>
      </c>
      <c r="F101" s="169"/>
      <c r="M101" s="10"/>
      <c r="N101" s="10"/>
      <c r="P101" s="10"/>
    </row>
    <row r="102">
      <c r="A102" s="167" t="s">
        <v>28</v>
      </c>
      <c r="B102" s="8" t="s">
        <v>416</v>
      </c>
      <c r="C102" s="8" t="s">
        <v>59</v>
      </c>
      <c r="D102" s="10">
        <v>2.2289266031999997</v>
      </c>
      <c r="E102" s="79" t="s">
        <v>264</v>
      </c>
      <c r="F102" s="169"/>
      <c r="M102" s="10"/>
      <c r="N102" s="10"/>
      <c r="P102" s="10"/>
    </row>
    <row r="103">
      <c r="B103" s="8" t="s">
        <v>393</v>
      </c>
      <c r="C103" s="8" t="s">
        <v>59</v>
      </c>
      <c r="D103" s="10">
        <v>2.2231389599999996</v>
      </c>
      <c r="E103" s="79" t="s">
        <v>264</v>
      </c>
      <c r="F103" s="169"/>
      <c r="M103" s="10"/>
      <c r="N103" s="10"/>
      <c r="P103" s="10"/>
    </row>
    <row r="104">
      <c r="A104" s="167"/>
      <c r="B104" s="167" t="s">
        <v>63</v>
      </c>
      <c r="C104" s="167" t="s">
        <v>59</v>
      </c>
      <c r="D104" s="168">
        <v>2.209899919742701</v>
      </c>
      <c r="E104" s="79" t="s">
        <v>593</v>
      </c>
      <c r="F104" s="169"/>
      <c r="M104" s="10"/>
      <c r="N104" s="10"/>
      <c r="P104" s="10"/>
    </row>
    <row r="105">
      <c r="B105" s="8" t="s">
        <v>373</v>
      </c>
      <c r="C105" s="8" t="s">
        <v>59</v>
      </c>
      <c r="D105" s="10">
        <v>2.1939329279999997</v>
      </c>
      <c r="E105" s="79" t="s">
        <v>264</v>
      </c>
      <c r="F105" s="169"/>
      <c r="M105" s="10"/>
      <c r="N105" s="10"/>
      <c r="P105" s="10"/>
    </row>
    <row r="106">
      <c r="A106" s="167" t="s">
        <v>28</v>
      </c>
      <c r="B106" s="8" t="s">
        <v>417</v>
      </c>
      <c r="C106" s="8" t="s">
        <v>59</v>
      </c>
      <c r="D106" s="10">
        <v>2.1924628439999996</v>
      </c>
      <c r="E106" s="79" t="s">
        <v>264</v>
      </c>
      <c r="F106" s="169"/>
      <c r="M106" s="10"/>
      <c r="N106" s="10"/>
      <c r="P106" s="10"/>
    </row>
    <row r="107">
      <c r="A107" s="167" t="s">
        <v>28</v>
      </c>
      <c r="B107" s="8" t="s">
        <v>418</v>
      </c>
      <c r="C107" s="8" t="s">
        <v>59</v>
      </c>
      <c r="D107" s="10">
        <v>2.1807719868</v>
      </c>
      <c r="E107" s="79" t="s">
        <v>264</v>
      </c>
      <c r="F107" s="169"/>
      <c r="M107" s="10"/>
      <c r="N107" s="10"/>
      <c r="P107" s="10"/>
    </row>
    <row r="108">
      <c r="A108" s="167" t="s">
        <v>28</v>
      </c>
      <c r="B108" s="8" t="s">
        <v>419</v>
      </c>
      <c r="C108" s="8" t="s">
        <v>59</v>
      </c>
      <c r="D108" s="10">
        <v>2.1613850999999995</v>
      </c>
      <c r="E108" s="79" t="s">
        <v>264</v>
      </c>
      <c r="F108" s="169"/>
      <c r="M108" s="10"/>
      <c r="N108" s="10"/>
      <c r="P108" s="10"/>
    </row>
    <row r="109">
      <c r="B109" s="8" t="s">
        <v>362</v>
      </c>
      <c r="C109" s="8" t="s">
        <v>59</v>
      </c>
      <c r="D109" s="10">
        <v>2.1529482347999997</v>
      </c>
      <c r="E109" s="79" t="s">
        <v>264</v>
      </c>
      <c r="F109" s="169"/>
      <c r="M109" s="10"/>
      <c r="N109" s="10"/>
      <c r="P109" s="10"/>
    </row>
    <row r="110">
      <c r="B110" s="8" t="s">
        <v>396</v>
      </c>
      <c r="C110" s="8" t="s">
        <v>59</v>
      </c>
      <c r="D110" s="10">
        <v>2.0804889</v>
      </c>
      <c r="E110" s="79" t="s">
        <v>264</v>
      </c>
      <c r="F110" s="169"/>
      <c r="M110" s="10"/>
      <c r="N110" s="10"/>
      <c r="P110" s="10"/>
    </row>
    <row r="111">
      <c r="B111" s="8" t="s">
        <v>386</v>
      </c>
      <c r="C111" s="8" t="s">
        <v>59</v>
      </c>
      <c r="D111" s="10">
        <v>2.0779949519999996</v>
      </c>
      <c r="E111" s="79" t="s">
        <v>264</v>
      </c>
      <c r="F111" s="169"/>
      <c r="M111" s="10"/>
      <c r="N111" s="10"/>
      <c r="P111" s="10"/>
    </row>
    <row r="112">
      <c r="B112" s="8" t="s">
        <v>391</v>
      </c>
      <c r="C112" s="8" t="s">
        <v>59</v>
      </c>
      <c r="D112" s="10">
        <v>2.0336148</v>
      </c>
      <c r="E112" s="79" t="s">
        <v>264</v>
      </c>
      <c r="F112" s="169"/>
      <c r="M112" s="10"/>
      <c r="N112" s="10"/>
      <c r="P112" s="10"/>
    </row>
    <row r="113">
      <c r="B113" s="8" t="s">
        <v>353</v>
      </c>
      <c r="C113" s="8" t="s">
        <v>59</v>
      </c>
      <c r="D113" s="10">
        <v>2.0291813519999997</v>
      </c>
      <c r="E113" s="79" t="s">
        <v>264</v>
      </c>
      <c r="F113" s="169"/>
      <c r="M113" s="10"/>
      <c r="N113" s="10"/>
      <c r="P113" s="10"/>
    </row>
    <row r="114">
      <c r="A114" s="167" t="s">
        <v>28</v>
      </c>
      <c r="B114" s="8" t="s">
        <v>420</v>
      </c>
      <c r="C114" s="8" t="s">
        <v>59</v>
      </c>
      <c r="D114" s="10">
        <v>2.0209497</v>
      </c>
      <c r="E114" s="79" t="s">
        <v>264</v>
      </c>
      <c r="F114" s="169"/>
      <c r="M114" s="10"/>
      <c r="N114" s="10"/>
      <c r="P114" s="10"/>
    </row>
    <row r="115">
      <c r="A115" s="167"/>
      <c r="B115" s="167" t="s">
        <v>338</v>
      </c>
      <c r="C115" s="167" t="s">
        <v>59</v>
      </c>
      <c r="D115" s="10">
        <v>2.0125847279999998</v>
      </c>
      <c r="E115" s="79" t="s">
        <v>264</v>
      </c>
      <c r="F115" s="169"/>
      <c r="M115" s="10"/>
      <c r="N115" s="10"/>
      <c r="P115" s="10"/>
    </row>
    <row r="116">
      <c r="B116" s="8" t="s">
        <v>326</v>
      </c>
      <c r="C116" s="8" t="s">
        <v>59</v>
      </c>
      <c r="D116" s="10">
        <v>1.9776341903999997</v>
      </c>
      <c r="E116" s="79" t="s">
        <v>264</v>
      </c>
      <c r="F116" s="169"/>
      <c r="M116" s="10"/>
      <c r="N116" s="10"/>
      <c r="P116" s="10"/>
    </row>
    <row r="117">
      <c r="A117" s="167"/>
      <c r="B117" s="167" t="s">
        <v>64</v>
      </c>
      <c r="C117" s="167" t="s">
        <v>59</v>
      </c>
      <c r="D117" s="168">
        <v>1.9598838506846001</v>
      </c>
      <c r="E117" s="79" t="s">
        <v>593</v>
      </c>
      <c r="F117" s="169"/>
      <c r="M117" s="10"/>
      <c r="N117" s="10"/>
      <c r="P117" s="10"/>
    </row>
    <row r="118">
      <c r="A118" s="167" t="s">
        <v>28</v>
      </c>
      <c r="B118" s="8" t="s">
        <v>421</v>
      </c>
      <c r="C118" s="8" t="s">
        <v>59</v>
      </c>
      <c r="D118" s="10">
        <v>1.9340436455999996</v>
      </c>
      <c r="E118" s="79" t="s">
        <v>264</v>
      </c>
      <c r="F118" s="169"/>
      <c r="M118" s="10"/>
      <c r="N118" s="10"/>
      <c r="P118" s="10"/>
    </row>
    <row r="119">
      <c r="A119" s="167" t="s">
        <v>28</v>
      </c>
      <c r="B119" s="8" t="s">
        <v>422</v>
      </c>
      <c r="C119" s="8" t="s">
        <v>59</v>
      </c>
      <c r="D119" s="10">
        <v>1.9337507639999998</v>
      </c>
      <c r="E119" s="79" t="s">
        <v>264</v>
      </c>
      <c r="F119" s="169"/>
      <c r="M119" s="10"/>
      <c r="N119" s="10"/>
      <c r="P119" s="10"/>
    </row>
    <row r="120">
      <c r="B120" s="8" t="s">
        <v>363</v>
      </c>
      <c r="C120" s="8" t="s">
        <v>59</v>
      </c>
      <c r="D120" s="10">
        <v>1.9226700767999998</v>
      </c>
      <c r="E120" s="79" t="s">
        <v>264</v>
      </c>
      <c r="F120" s="169"/>
      <c r="M120" s="10"/>
      <c r="N120" s="10"/>
      <c r="P120" s="10"/>
    </row>
    <row r="121">
      <c r="B121" s="8" t="s">
        <v>342</v>
      </c>
      <c r="C121" s="8" t="s">
        <v>59</v>
      </c>
      <c r="D121" s="10">
        <v>1.87688292</v>
      </c>
      <c r="E121" s="79" t="s">
        <v>264</v>
      </c>
      <c r="F121" s="169"/>
      <c r="M121" s="10"/>
      <c r="N121" s="10"/>
      <c r="P121" s="10"/>
    </row>
    <row r="122">
      <c r="A122" s="167"/>
      <c r="B122" s="167" t="s">
        <v>343</v>
      </c>
      <c r="C122" s="167" t="s">
        <v>59</v>
      </c>
      <c r="D122" s="10">
        <v>1.8705371519999998</v>
      </c>
      <c r="E122" s="79" t="s">
        <v>264</v>
      </c>
      <c r="F122" s="169"/>
      <c r="M122" s="10"/>
      <c r="N122" s="10"/>
      <c r="P122" s="10"/>
    </row>
    <row r="123">
      <c r="A123" s="167" t="s">
        <v>28</v>
      </c>
      <c r="B123" s="8" t="s">
        <v>423</v>
      </c>
      <c r="C123" s="8" t="s">
        <v>59</v>
      </c>
      <c r="D123" s="10">
        <v>1.8353013000000002</v>
      </c>
      <c r="E123" s="79" t="s">
        <v>264</v>
      </c>
      <c r="F123" s="169"/>
      <c r="M123" s="10"/>
      <c r="N123" s="10"/>
      <c r="P123" s="10"/>
    </row>
    <row r="124">
      <c r="B124" s="8" t="s">
        <v>314</v>
      </c>
      <c r="C124" s="8" t="s">
        <v>59</v>
      </c>
      <c r="D124" s="10">
        <v>1.8280693199999998</v>
      </c>
      <c r="E124" s="79" t="s">
        <v>264</v>
      </c>
      <c r="F124" s="169"/>
      <c r="M124" s="10"/>
      <c r="N124" s="10"/>
      <c r="P124" s="10"/>
    </row>
    <row r="125">
      <c r="B125" s="8" t="s">
        <v>380</v>
      </c>
      <c r="C125" s="8" t="s">
        <v>59</v>
      </c>
      <c r="D125" s="10">
        <v>1.820015076</v>
      </c>
      <c r="E125" s="79" t="s">
        <v>264</v>
      </c>
      <c r="F125" s="169"/>
      <c r="M125" s="10"/>
      <c r="N125" s="10"/>
      <c r="P125" s="10"/>
    </row>
    <row r="126">
      <c r="B126" s="8" t="s">
        <v>344</v>
      </c>
      <c r="C126" s="8" t="s">
        <v>59</v>
      </c>
      <c r="D126" s="10">
        <v>1.8113506619999997</v>
      </c>
      <c r="E126" s="79" t="s">
        <v>264</v>
      </c>
      <c r="F126" s="169"/>
      <c r="M126" s="10"/>
      <c r="N126" s="10"/>
      <c r="P126" s="10"/>
    </row>
    <row r="127">
      <c r="B127" s="8" t="s">
        <v>382</v>
      </c>
      <c r="C127" s="8" t="s">
        <v>59</v>
      </c>
      <c r="D127" s="10">
        <v>1.78657776</v>
      </c>
      <c r="E127" s="79" t="s">
        <v>264</v>
      </c>
      <c r="F127" s="169"/>
      <c r="M127" s="10"/>
      <c r="N127" s="10"/>
      <c r="P127" s="10"/>
    </row>
    <row r="128">
      <c r="B128" s="8" t="s">
        <v>345</v>
      </c>
      <c r="C128" s="8" t="s">
        <v>59</v>
      </c>
      <c r="D128" s="10">
        <v>1.780964196</v>
      </c>
      <c r="E128" s="79" t="s">
        <v>264</v>
      </c>
      <c r="F128" s="169"/>
      <c r="M128" s="10"/>
      <c r="N128" s="10"/>
      <c r="P128" s="10"/>
    </row>
    <row r="129">
      <c r="B129" s="8" t="s">
        <v>346</v>
      </c>
      <c r="C129" s="8" t="s">
        <v>59</v>
      </c>
      <c r="D129" s="10">
        <v>1.7692733387999997</v>
      </c>
      <c r="E129" s="79" t="s">
        <v>264</v>
      </c>
      <c r="F129" s="169"/>
      <c r="M129" s="10"/>
      <c r="N129" s="10"/>
      <c r="P129" s="10"/>
    </row>
    <row r="130">
      <c r="A130" s="167" t="s">
        <v>28</v>
      </c>
      <c r="B130" s="167" t="s">
        <v>65</v>
      </c>
      <c r="C130" s="167" t="s">
        <v>59</v>
      </c>
      <c r="D130" s="168">
        <v>1.7505364513069903</v>
      </c>
      <c r="E130" s="79" t="s">
        <v>593</v>
      </c>
      <c r="F130" s="169"/>
      <c r="M130" s="10"/>
      <c r="N130" s="10"/>
      <c r="P130" s="10"/>
    </row>
    <row r="131">
      <c r="A131" s="167" t="s">
        <v>28</v>
      </c>
      <c r="B131" s="8" t="s">
        <v>424</v>
      </c>
      <c r="C131" s="8" t="s">
        <v>59</v>
      </c>
      <c r="D131" s="10">
        <v>1.7365051200000001</v>
      </c>
      <c r="E131" s="79" t="s">
        <v>264</v>
      </c>
      <c r="F131" s="169"/>
      <c r="M131" s="10"/>
      <c r="N131" s="10"/>
      <c r="P131" s="10"/>
    </row>
    <row r="132">
      <c r="A132" s="167" t="s">
        <v>28</v>
      </c>
      <c r="B132" s="8" t="s">
        <v>425</v>
      </c>
      <c r="C132" s="8" t="s">
        <v>59</v>
      </c>
      <c r="D132" s="10">
        <v>1.7194834667999999</v>
      </c>
      <c r="E132" s="79" t="s">
        <v>264</v>
      </c>
      <c r="F132" s="169"/>
      <c r="M132" s="10"/>
      <c r="N132" s="10"/>
      <c r="P132" s="10"/>
    </row>
    <row r="133">
      <c r="A133" s="167" t="s">
        <v>28</v>
      </c>
      <c r="B133" s="8" t="s">
        <v>426</v>
      </c>
      <c r="C133" s="8" t="s">
        <v>59</v>
      </c>
      <c r="D133" s="10">
        <v>1.71387033</v>
      </c>
      <c r="E133" s="79" t="s">
        <v>264</v>
      </c>
      <c r="F133" s="169"/>
      <c r="M133" s="10"/>
      <c r="N133" s="10"/>
      <c r="P133" s="10"/>
    </row>
    <row r="134">
      <c r="B134" s="8" t="s">
        <v>327</v>
      </c>
      <c r="C134" s="8" t="s">
        <v>59</v>
      </c>
      <c r="D134" s="10">
        <v>1.6865098799999998</v>
      </c>
      <c r="E134" s="79" t="s">
        <v>264</v>
      </c>
      <c r="F134" s="169"/>
      <c r="M134" s="10"/>
      <c r="N134" s="10"/>
      <c r="P134" s="10"/>
    </row>
    <row r="135">
      <c r="A135" s="167" t="s">
        <v>28</v>
      </c>
      <c r="B135" s="8" t="s">
        <v>427</v>
      </c>
      <c r="C135" s="8" t="s">
        <v>59</v>
      </c>
      <c r="D135" s="10">
        <v>1.6747213955999998</v>
      </c>
      <c r="E135" s="79" t="s">
        <v>264</v>
      </c>
      <c r="F135" s="169"/>
      <c r="M135" s="10"/>
      <c r="N135" s="10"/>
      <c r="P135" s="10"/>
    </row>
    <row r="136">
      <c r="B136" s="8" t="s">
        <v>328</v>
      </c>
      <c r="C136" s="8" t="s">
        <v>59</v>
      </c>
      <c r="D136" s="10">
        <v>1.6673249999999997</v>
      </c>
      <c r="E136" s="79" t="s">
        <v>264</v>
      </c>
      <c r="F136" s="169"/>
      <c r="M136" s="10"/>
      <c r="N136" s="10"/>
      <c r="P136" s="10"/>
    </row>
    <row r="137">
      <c r="A137" s="167"/>
      <c r="B137" s="167" t="s">
        <v>375</v>
      </c>
      <c r="C137" s="167" t="s">
        <v>59</v>
      </c>
      <c r="D137" s="10">
        <v>1.6584420599999998</v>
      </c>
      <c r="E137" s="79" t="s">
        <v>264</v>
      </c>
      <c r="F137" s="169"/>
      <c r="M137" s="10"/>
      <c r="N137" s="10"/>
      <c r="P137" s="10"/>
    </row>
    <row r="138">
      <c r="B138" s="8" t="s">
        <v>347</v>
      </c>
      <c r="C138" s="8" t="s">
        <v>59</v>
      </c>
      <c r="D138" s="10">
        <v>1.61328948</v>
      </c>
      <c r="E138" s="79" t="s">
        <v>264</v>
      </c>
      <c r="F138" s="169"/>
      <c r="M138" s="10"/>
      <c r="N138" s="10"/>
      <c r="P138" s="10"/>
    </row>
    <row r="139">
      <c r="B139" s="8" t="s">
        <v>329</v>
      </c>
      <c r="C139" s="8" t="s">
        <v>59</v>
      </c>
      <c r="D139" s="10">
        <v>1.61328948</v>
      </c>
      <c r="E139" s="79" t="s">
        <v>264</v>
      </c>
      <c r="F139" s="169"/>
      <c r="M139" s="10"/>
      <c r="N139" s="10"/>
      <c r="P139" s="10"/>
    </row>
    <row r="140">
      <c r="A140" s="167" t="s">
        <v>28</v>
      </c>
      <c r="B140" s="8" t="s">
        <v>428</v>
      </c>
      <c r="C140" s="8" t="s">
        <v>59</v>
      </c>
      <c r="D140" s="10">
        <v>1.6129498000000002</v>
      </c>
      <c r="E140" s="79" t="s">
        <v>264</v>
      </c>
      <c r="F140" s="169"/>
      <c r="M140" s="10"/>
      <c r="N140" s="10"/>
      <c r="P140" s="10"/>
    </row>
    <row r="141">
      <c r="A141" s="167"/>
      <c r="B141" s="167" t="s">
        <v>390</v>
      </c>
      <c r="C141" s="167" t="s">
        <v>59</v>
      </c>
      <c r="D141" s="10">
        <v>1.5792966000000002</v>
      </c>
      <c r="E141" s="79" t="s">
        <v>264</v>
      </c>
      <c r="F141" s="169"/>
      <c r="M141" s="10"/>
      <c r="N141" s="10"/>
      <c r="P141" s="10"/>
    </row>
    <row r="142">
      <c r="B142" s="8" t="s">
        <v>364</v>
      </c>
      <c r="C142" s="8" t="s">
        <v>59</v>
      </c>
      <c r="D142" s="10">
        <v>1.5686193599999998</v>
      </c>
      <c r="E142" s="79" t="s">
        <v>264</v>
      </c>
      <c r="F142" s="169"/>
      <c r="M142" s="10"/>
      <c r="N142" s="10"/>
      <c r="P142" s="10"/>
    </row>
    <row r="143">
      <c r="B143" s="8" t="s">
        <v>397</v>
      </c>
      <c r="C143" s="8" t="s">
        <v>59</v>
      </c>
      <c r="D143" s="10">
        <v>1.5660757</v>
      </c>
      <c r="E143" s="79" t="s">
        <v>264</v>
      </c>
      <c r="F143" s="169"/>
      <c r="M143" s="10"/>
      <c r="N143" s="10"/>
      <c r="P143" s="10"/>
    </row>
    <row r="144">
      <c r="B144" s="8" t="s">
        <v>315</v>
      </c>
      <c r="C144" s="8" t="s">
        <v>59</v>
      </c>
      <c r="D144" s="10">
        <v>1.5598057229999998</v>
      </c>
      <c r="E144" s="79" t="s">
        <v>264</v>
      </c>
      <c r="F144" s="169"/>
      <c r="M144" s="10"/>
      <c r="N144" s="10"/>
      <c r="P144" s="10"/>
    </row>
    <row r="145">
      <c r="A145" s="167"/>
      <c r="B145" s="167" t="s">
        <v>339</v>
      </c>
      <c r="C145" s="167" t="s">
        <v>59</v>
      </c>
      <c r="D145" s="10">
        <v>1.533939</v>
      </c>
      <c r="E145" s="79" t="s">
        <v>264</v>
      </c>
      <c r="F145" s="169"/>
      <c r="M145" s="10"/>
      <c r="N145" s="10"/>
      <c r="P145" s="10"/>
    </row>
    <row r="146">
      <c r="B146" s="8" t="s">
        <v>365</v>
      </c>
      <c r="C146" s="8" t="s">
        <v>59</v>
      </c>
      <c r="D146" s="10">
        <v>1.5295985628</v>
      </c>
      <c r="E146" s="79" t="s">
        <v>264</v>
      </c>
      <c r="F146" s="169"/>
      <c r="M146" s="10"/>
      <c r="N146" s="10"/>
      <c r="P146" s="10"/>
    </row>
    <row r="147">
      <c r="B147" s="8" t="s">
        <v>367</v>
      </c>
      <c r="C147" s="8" t="s">
        <v>59</v>
      </c>
      <c r="D147" s="10">
        <v>1.5205436399999999</v>
      </c>
      <c r="E147" s="79" t="s">
        <v>264</v>
      </c>
      <c r="F147" s="169"/>
      <c r="M147" s="10"/>
      <c r="N147" s="10"/>
      <c r="P147" s="10"/>
    </row>
    <row r="148">
      <c r="A148" s="167"/>
      <c r="B148" s="167" t="s">
        <v>66</v>
      </c>
      <c r="C148" s="167" t="s">
        <v>59</v>
      </c>
      <c r="D148" s="168">
        <v>1.505781359576504</v>
      </c>
      <c r="E148" s="79" t="s">
        <v>593</v>
      </c>
      <c r="F148" s="169"/>
      <c r="M148" s="10"/>
      <c r="N148" s="10"/>
      <c r="P148" s="10"/>
    </row>
    <row r="149">
      <c r="A149" s="167" t="s">
        <v>28</v>
      </c>
      <c r="B149" s="8" t="s">
        <v>429</v>
      </c>
      <c r="C149" s="8" t="s">
        <v>59</v>
      </c>
      <c r="D149" s="10">
        <v>1.49064531</v>
      </c>
      <c r="E149" s="79" t="s">
        <v>264</v>
      </c>
      <c r="F149" s="169"/>
      <c r="M149" s="10"/>
      <c r="N149" s="10"/>
      <c r="P149" s="10"/>
    </row>
    <row r="150">
      <c r="B150" s="8" t="s">
        <v>330</v>
      </c>
      <c r="C150" s="8" t="s">
        <v>59</v>
      </c>
      <c r="D150" s="10">
        <v>1.4790520799999998</v>
      </c>
      <c r="E150" s="79" t="s">
        <v>264</v>
      </c>
      <c r="F150" s="169"/>
      <c r="M150" s="10"/>
      <c r="N150" s="10"/>
      <c r="P150" s="10"/>
    </row>
    <row r="151">
      <c r="B151" s="8" t="s">
        <v>331</v>
      </c>
      <c r="C151" s="8" t="s">
        <v>59</v>
      </c>
      <c r="D151" s="10">
        <v>1.4563781627999999</v>
      </c>
      <c r="E151" s="79" t="s">
        <v>264</v>
      </c>
      <c r="F151" s="169"/>
      <c r="M151" s="10"/>
      <c r="N151" s="10"/>
      <c r="P151" s="10"/>
    </row>
    <row r="152">
      <c r="B152" s="8" t="s">
        <v>317</v>
      </c>
      <c r="C152" s="8" t="s">
        <v>59</v>
      </c>
      <c r="D152" s="10">
        <v>1.4287740719999997</v>
      </c>
      <c r="E152" s="79" t="s">
        <v>264</v>
      </c>
      <c r="F152" s="169"/>
      <c r="M152" s="10"/>
      <c r="N152" s="10"/>
      <c r="P152" s="10"/>
    </row>
    <row r="153">
      <c r="B153" s="8" t="s">
        <v>332</v>
      </c>
      <c r="C153" s="8" t="s">
        <v>59</v>
      </c>
      <c r="D153" s="10">
        <v>1.4235022032</v>
      </c>
      <c r="E153" s="79" t="s">
        <v>264</v>
      </c>
      <c r="F153" s="169"/>
      <c r="M153" s="10"/>
      <c r="N153" s="10"/>
      <c r="P153" s="10"/>
    </row>
    <row r="154">
      <c r="A154" s="167" t="s">
        <v>28</v>
      </c>
      <c r="B154" s="8" t="s">
        <v>430</v>
      </c>
      <c r="C154" s="8" t="s">
        <v>59</v>
      </c>
      <c r="D154" s="10">
        <v>1.4134954151999999</v>
      </c>
      <c r="E154" s="79" t="s">
        <v>264</v>
      </c>
      <c r="F154" s="169"/>
      <c r="M154" s="10"/>
      <c r="N154" s="10"/>
      <c r="P154" s="10"/>
    </row>
    <row r="155">
      <c r="B155" s="8" t="s">
        <v>333</v>
      </c>
      <c r="C155" s="8" t="s">
        <v>59</v>
      </c>
      <c r="D155" s="10">
        <v>1.4107130399999999</v>
      </c>
      <c r="E155" s="79" t="s">
        <v>264</v>
      </c>
      <c r="F155" s="169"/>
      <c r="M155" s="10"/>
      <c r="N155" s="10"/>
      <c r="P155" s="10"/>
    </row>
    <row r="156">
      <c r="B156" s="8" t="s">
        <v>337</v>
      </c>
      <c r="C156" s="8" t="s">
        <v>59</v>
      </c>
      <c r="D156" s="10">
        <v>1.3896979676999999</v>
      </c>
      <c r="E156" s="79" t="s">
        <v>264</v>
      </c>
      <c r="F156" s="169"/>
      <c r="M156" s="10"/>
      <c r="N156" s="10"/>
      <c r="P156" s="10"/>
    </row>
    <row r="157">
      <c r="B157" s="8" t="s">
        <v>318</v>
      </c>
      <c r="C157" s="8" t="s">
        <v>59</v>
      </c>
      <c r="D157" s="10">
        <v>1.38630624</v>
      </c>
      <c r="E157" s="79" t="s">
        <v>264</v>
      </c>
      <c r="F157" s="169"/>
      <c r="M157" s="10"/>
      <c r="N157" s="10"/>
      <c r="P157" s="10"/>
    </row>
    <row r="158">
      <c r="A158" s="167"/>
      <c r="B158" s="167" t="s">
        <v>67</v>
      </c>
      <c r="C158" s="167" t="s">
        <v>59</v>
      </c>
      <c r="D158" s="168">
        <v>1.3854614488</v>
      </c>
      <c r="E158" s="79" t="s">
        <v>593</v>
      </c>
      <c r="F158" s="169"/>
      <c r="M158" s="10"/>
      <c r="N158" s="10"/>
      <c r="P158" s="10"/>
    </row>
    <row r="159">
      <c r="A159" s="167" t="s">
        <v>28</v>
      </c>
      <c r="B159" s="8" t="s">
        <v>431</v>
      </c>
      <c r="C159" s="8" t="s">
        <v>59</v>
      </c>
      <c r="D159" s="10">
        <v>1.3845733571999999</v>
      </c>
      <c r="E159" s="79" t="s">
        <v>264</v>
      </c>
      <c r="F159" s="169"/>
      <c r="M159" s="10"/>
      <c r="N159" s="10"/>
      <c r="P159" s="10"/>
    </row>
    <row r="160">
      <c r="A160" s="167" t="s">
        <v>28</v>
      </c>
      <c r="B160" s="8" t="s">
        <v>432</v>
      </c>
      <c r="C160" s="8" t="s">
        <v>59</v>
      </c>
      <c r="D160" s="10">
        <v>1.3716082379999999</v>
      </c>
      <c r="E160" s="79" t="s">
        <v>264</v>
      </c>
      <c r="F160" s="169"/>
      <c r="M160" s="10"/>
      <c r="N160" s="10"/>
      <c r="P160" s="10"/>
    </row>
    <row r="161">
      <c r="A161" s="167" t="s">
        <v>28</v>
      </c>
      <c r="B161" s="8" t="s">
        <v>433</v>
      </c>
      <c r="C161" s="8" t="s">
        <v>59</v>
      </c>
      <c r="D161" s="10">
        <v>1.3630709663999998</v>
      </c>
      <c r="E161" s="79" t="s">
        <v>264</v>
      </c>
      <c r="F161" s="169"/>
      <c r="M161" s="10"/>
      <c r="N161" s="10"/>
      <c r="P161" s="10"/>
    </row>
    <row r="162">
      <c r="B162" s="8" t="s">
        <v>348</v>
      </c>
      <c r="C162" s="8" t="s">
        <v>59</v>
      </c>
      <c r="D162" s="10">
        <v>1.36189944</v>
      </c>
      <c r="E162" s="79" t="s">
        <v>264</v>
      </c>
      <c r="F162" s="169"/>
      <c r="M162" s="10"/>
      <c r="N162" s="10"/>
      <c r="P162" s="10"/>
    </row>
    <row r="163">
      <c r="B163" s="8" t="s">
        <v>349</v>
      </c>
      <c r="C163" s="8" t="s">
        <v>59</v>
      </c>
      <c r="D163" s="10">
        <v>1.3600201163999999</v>
      </c>
      <c r="E163" s="79" t="s">
        <v>264</v>
      </c>
      <c r="F163" s="169"/>
      <c r="M163" s="10"/>
      <c r="N163" s="10"/>
      <c r="P163" s="10"/>
    </row>
    <row r="164">
      <c r="A164" s="167"/>
      <c r="B164" s="167" t="s">
        <v>68</v>
      </c>
      <c r="C164" s="167" t="s">
        <v>59</v>
      </c>
      <c r="D164" s="168">
        <v>1.3564203084451338</v>
      </c>
      <c r="E164" s="79" t="s">
        <v>593</v>
      </c>
      <c r="F164" s="169"/>
      <c r="M164" s="10"/>
      <c r="N164" s="10"/>
      <c r="P164" s="10"/>
    </row>
    <row r="165">
      <c r="B165" s="8" t="s">
        <v>366</v>
      </c>
      <c r="C165" s="8" t="s">
        <v>59</v>
      </c>
      <c r="D165" s="10">
        <v>1.3243129679999999</v>
      </c>
      <c r="E165" s="79" t="s">
        <v>264</v>
      </c>
      <c r="F165" s="169"/>
      <c r="M165" s="10"/>
      <c r="N165" s="10"/>
      <c r="P165" s="10"/>
    </row>
    <row r="166">
      <c r="B166" s="8" t="s">
        <v>334</v>
      </c>
      <c r="C166" s="8" t="s">
        <v>59</v>
      </c>
      <c r="D166" s="10">
        <v>1.2974898948</v>
      </c>
      <c r="E166" s="79" t="s">
        <v>264</v>
      </c>
      <c r="F166" s="169"/>
      <c r="M166" s="10"/>
      <c r="N166" s="10"/>
      <c r="P166" s="10"/>
    </row>
    <row r="167">
      <c r="A167" s="167"/>
      <c r="B167" s="167" t="s">
        <v>335</v>
      </c>
      <c r="C167" s="167" t="s">
        <v>59</v>
      </c>
      <c r="D167" s="10">
        <v>1.2935603999999998</v>
      </c>
      <c r="E167" s="79" t="s">
        <v>264</v>
      </c>
      <c r="F167" s="169"/>
      <c r="M167" s="10"/>
      <c r="N167" s="10"/>
      <c r="P167" s="10"/>
    </row>
    <row r="168">
      <c r="B168" s="8" t="s">
        <v>383</v>
      </c>
      <c r="C168" s="8" t="s">
        <v>59</v>
      </c>
      <c r="D168" s="10">
        <v>1.2593908799999998</v>
      </c>
      <c r="E168" s="79" t="s">
        <v>264</v>
      </c>
      <c r="F168" s="169"/>
      <c r="M168" s="10"/>
      <c r="N168" s="10"/>
      <c r="P168" s="10"/>
    </row>
    <row r="169">
      <c r="A169" s="167" t="s">
        <v>28</v>
      </c>
      <c r="B169" s="8" t="s">
        <v>434</v>
      </c>
      <c r="C169" s="8" t="s">
        <v>59</v>
      </c>
      <c r="D169" s="10">
        <v>1.2551685035999998</v>
      </c>
      <c r="E169" s="79" t="s">
        <v>264</v>
      </c>
      <c r="F169" s="169"/>
      <c r="M169" s="10"/>
      <c r="N169" s="10"/>
      <c r="P169" s="10"/>
    </row>
    <row r="170">
      <c r="A170" s="167" t="s">
        <v>28</v>
      </c>
      <c r="B170" s="8" t="s">
        <v>435</v>
      </c>
      <c r="C170" s="8" t="s">
        <v>59</v>
      </c>
      <c r="D170" s="10">
        <v>1.2525688764</v>
      </c>
      <c r="E170" s="79" t="s">
        <v>264</v>
      </c>
      <c r="F170" s="169"/>
      <c r="M170" s="10"/>
      <c r="N170" s="10"/>
      <c r="P170" s="10"/>
    </row>
    <row r="171">
      <c r="A171" s="167" t="s">
        <v>28</v>
      </c>
      <c r="B171" s="8" t="s">
        <v>436</v>
      </c>
      <c r="C171" s="8" t="s">
        <v>59</v>
      </c>
      <c r="D171" s="10">
        <v>1.23986544</v>
      </c>
      <c r="E171" s="79" t="s">
        <v>264</v>
      </c>
      <c r="F171" s="169"/>
      <c r="M171" s="10"/>
      <c r="N171" s="10"/>
      <c r="P171" s="10"/>
    </row>
    <row r="172">
      <c r="B172" s="8" t="s">
        <v>351</v>
      </c>
      <c r="C172" s="8" t="s">
        <v>59</v>
      </c>
      <c r="D172" s="10">
        <v>1.2109950539999998</v>
      </c>
      <c r="E172" s="79" t="s">
        <v>264</v>
      </c>
      <c r="F172" s="169"/>
      <c r="M172" s="10"/>
      <c r="N172" s="10"/>
      <c r="P172" s="10"/>
    </row>
    <row r="173">
      <c r="B173" s="8" t="s">
        <v>387</v>
      </c>
      <c r="C173" s="8" t="s">
        <v>59</v>
      </c>
      <c r="D173" s="10">
        <v>1.2071603279999998</v>
      </c>
      <c r="E173" s="79" t="s">
        <v>264</v>
      </c>
      <c r="F173" s="169"/>
      <c r="M173" s="10"/>
      <c r="N173" s="10"/>
      <c r="P173" s="10"/>
    </row>
    <row r="174">
      <c r="A174" s="167" t="s">
        <v>28</v>
      </c>
      <c r="B174" s="8" t="s">
        <v>437</v>
      </c>
      <c r="C174" s="8" t="s">
        <v>59</v>
      </c>
      <c r="D174" s="10">
        <v>1.2048172752</v>
      </c>
      <c r="E174" s="79" t="s">
        <v>264</v>
      </c>
      <c r="F174" s="169"/>
      <c r="M174" s="10"/>
      <c r="N174" s="10"/>
      <c r="P174" s="10"/>
    </row>
    <row r="175">
      <c r="A175" s="167"/>
      <c r="B175" s="167" t="s">
        <v>392</v>
      </c>
      <c r="C175" s="167" t="s">
        <v>59</v>
      </c>
      <c r="D175" s="10">
        <v>1.19837388</v>
      </c>
      <c r="E175" s="79" t="s">
        <v>264</v>
      </c>
      <c r="F175" s="169"/>
      <c r="M175" s="10"/>
      <c r="N175" s="10"/>
      <c r="P175" s="10"/>
    </row>
    <row r="176">
      <c r="B176" s="8" t="s">
        <v>319</v>
      </c>
      <c r="C176" s="8" t="s">
        <v>59</v>
      </c>
      <c r="D176" s="10">
        <v>1.1959331999999998</v>
      </c>
      <c r="E176" s="79" t="s">
        <v>264</v>
      </c>
      <c r="F176" s="169"/>
      <c r="M176" s="10"/>
      <c r="N176" s="10"/>
      <c r="P176" s="10"/>
    </row>
    <row r="177">
      <c r="B177" s="8" t="s">
        <v>370</v>
      </c>
      <c r="C177" s="8" t="s">
        <v>59</v>
      </c>
      <c r="D177" s="10">
        <v>1.1933025299999998</v>
      </c>
      <c r="E177" s="79" t="s">
        <v>264</v>
      </c>
      <c r="F177" s="169"/>
      <c r="M177" s="10"/>
      <c r="N177" s="10"/>
      <c r="P177" s="10"/>
    </row>
    <row r="178">
      <c r="A178" s="167"/>
      <c r="B178" s="167" t="s">
        <v>336</v>
      </c>
      <c r="C178" s="167" t="s">
        <v>59</v>
      </c>
      <c r="D178" s="10">
        <v>1.18617048</v>
      </c>
      <c r="E178" s="79" t="s">
        <v>264</v>
      </c>
      <c r="F178" s="169"/>
      <c r="M178" s="10"/>
      <c r="N178" s="10"/>
      <c r="P178" s="10"/>
    </row>
    <row r="179">
      <c r="A179" s="167"/>
      <c r="B179" s="167" t="s">
        <v>320</v>
      </c>
      <c r="C179" s="167" t="s">
        <v>59</v>
      </c>
      <c r="D179" s="10">
        <v>1.1471196</v>
      </c>
      <c r="E179" s="79" t="s">
        <v>264</v>
      </c>
      <c r="F179" s="169"/>
      <c r="M179" s="10"/>
      <c r="N179" s="10"/>
      <c r="P179" s="10"/>
    </row>
    <row r="180">
      <c r="B180" s="8" t="s">
        <v>321</v>
      </c>
      <c r="C180" s="8" t="s">
        <v>59</v>
      </c>
      <c r="D180" s="10">
        <v>1.1471196</v>
      </c>
      <c r="E180" s="79" t="s">
        <v>264</v>
      </c>
      <c r="F180" s="169"/>
      <c r="M180" s="10"/>
      <c r="N180" s="10"/>
      <c r="P180" s="10"/>
    </row>
    <row r="181">
      <c r="A181" s="167" t="s">
        <v>28</v>
      </c>
      <c r="B181" s="8" t="s">
        <v>438</v>
      </c>
      <c r="C181" s="8" t="s">
        <v>59</v>
      </c>
      <c r="D181" s="10">
        <v>1.1349162</v>
      </c>
      <c r="E181" s="79" t="s">
        <v>264</v>
      </c>
      <c r="F181" s="169"/>
      <c r="M181" s="10"/>
      <c r="N181" s="10"/>
      <c r="P181" s="10"/>
    </row>
    <row r="182">
      <c r="B182" s="8" t="s">
        <v>381</v>
      </c>
      <c r="C182" s="8" t="s">
        <v>59</v>
      </c>
      <c r="D182" s="10">
        <v>1.1333649599999998</v>
      </c>
      <c r="E182" s="79" t="s">
        <v>264</v>
      </c>
      <c r="F182" s="169"/>
      <c r="M182" s="10"/>
      <c r="N182" s="10"/>
      <c r="P182" s="10"/>
    </row>
    <row r="183">
      <c r="A183" s="167" t="s">
        <v>28</v>
      </c>
      <c r="B183" s="8" t="s">
        <v>439</v>
      </c>
      <c r="C183" s="8" t="s">
        <v>59</v>
      </c>
      <c r="D183" s="10">
        <v>1.12311012</v>
      </c>
      <c r="E183" s="79" t="s">
        <v>264</v>
      </c>
      <c r="F183" s="169"/>
      <c r="M183" s="10"/>
      <c r="N183" s="10"/>
      <c r="P183" s="10"/>
    </row>
    <row r="184">
      <c r="B184" s="8" t="s">
        <v>322</v>
      </c>
      <c r="C184" s="8" t="s">
        <v>59</v>
      </c>
      <c r="D184" s="10">
        <v>1.07878056</v>
      </c>
      <c r="E184" s="79" t="s">
        <v>264</v>
      </c>
      <c r="F184" s="169"/>
      <c r="M184" s="10"/>
      <c r="N184" s="10"/>
      <c r="P184" s="10"/>
    </row>
    <row r="185">
      <c r="B185" s="8" t="s">
        <v>372</v>
      </c>
      <c r="C185" s="8" t="s">
        <v>59</v>
      </c>
      <c r="D185" s="10">
        <v>1.0738991999999998</v>
      </c>
      <c r="E185" s="79" t="s">
        <v>264</v>
      </c>
      <c r="F185" s="169"/>
      <c r="M185" s="10"/>
      <c r="N185" s="10"/>
      <c r="P185" s="10"/>
    </row>
    <row r="186">
      <c r="A186" s="167" t="s">
        <v>28</v>
      </c>
      <c r="B186" s="8" t="s">
        <v>440</v>
      </c>
      <c r="C186" s="8" t="s">
        <v>59</v>
      </c>
      <c r="D186" s="10">
        <v>1.072190724</v>
      </c>
      <c r="E186" s="79" t="s">
        <v>264</v>
      </c>
      <c r="F186" s="169"/>
      <c r="M186" s="10"/>
      <c r="N186" s="10"/>
      <c r="P186" s="10"/>
    </row>
    <row r="187">
      <c r="A187" s="167" t="s">
        <v>28</v>
      </c>
      <c r="B187" s="8" t="s">
        <v>441</v>
      </c>
      <c r="C187" s="8" t="s">
        <v>59</v>
      </c>
      <c r="D187" s="10">
        <v>1.0713608927999998</v>
      </c>
      <c r="E187" s="79" t="s">
        <v>264</v>
      </c>
      <c r="F187" s="169"/>
      <c r="M187" s="10"/>
      <c r="N187" s="10"/>
      <c r="P187" s="10"/>
    </row>
    <row r="188">
      <c r="B188" s="8" t="s">
        <v>350</v>
      </c>
      <c r="C188" s="8" t="s">
        <v>59</v>
      </c>
      <c r="D188" s="10">
        <v>1.05925512</v>
      </c>
      <c r="E188" s="79" t="s">
        <v>264</v>
      </c>
      <c r="F188" s="169"/>
      <c r="M188" s="10"/>
      <c r="N188" s="10"/>
      <c r="P188" s="10"/>
    </row>
    <row r="189">
      <c r="A189" s="167"/>
      <c r="B189" s="167" t="s">
        <v>394</v>
      </c>
      <c r="C189" s="167" t="s">
        <v>59</v>
      </c>
      <c r="D189" s="10">
        <v>1.04461104</v>
      </c>
      <c r="E189" s="79" t="s">
        <v>264</v>
      </c>
      <c r="F189" s="169"/>
      <c r="M189" s="10"/>
      <c r="N189" s="10"/>
      <c r="P189" s="10"/>
    </row>
    <row r="190">
      <c r="A190" s="167" t="s">
        <v>28</v>
      </c>
      <c r="B190" s="167" t="s">
        <v>69</v>
      </c>
      <c r="C190" s="167" t="s">
        <v>59</v>
      </c>
      <c r="D190" s="168">
        <v>1.04432646968</v>
      </c>
      <c r="E190" s="79" t="s">
        <v>593</v>
      </c>
      <c r="F190" s="169"/>
      <c r="M190" s="10"/>
      <c r="N190" s="10"/>
      <c r="P190" s="10"/>
    </row>
    <row r="191">
      <c r="A191" s="167" t="s">
        <v>28</v>
      </c>
      <c r="B191" s="8" t="s">
        <v>442</v>
      </c>
      <c r="C191" s="8" t="s">
        <v>59</v>
      </c>
      <c r="D191" s="10">
        <v>1.0358548287</v>
      </c>
      <c r="E191" s="79" t="s">
        <v>264</v>
      </c>
      <c r="F191" s="169"/>
      <c r="M191" s="10"/>
      <c r="N191" s="10"/>
      <c r="P191" s="10"/>
    </row>
    <row r="192">
      <c r="A192" s="167" t="s">
        <v>28</v>
      </c>
      <c r="B192" s="8" t="s">
        <v>443</v>
      </c>
      <c r="C192" s="8" t="s">
        <v>59</v>
      </c>
      <c r="D192" s="10">
        <v>1.0299669599999999</v>
      </c>
      <c r="E192" s="79" t="s">
        <v>264</v>
      </c>
      <c r="F192" s="169"/>
      <c r="M192" s="10"/>
      <c r="N192" s="10"/>
      <c r="P192" s="10"/>
    </row>
    <row r="193">
      <c r="B193" s="8" t="s">
        <v>323</v>
      </c>
      <c r="C193" s="8" t="s">
        <v>59</v>
      </c>
      <c r="D193" s="10">
        <v>1.01906904</v>
      </c>
      <c r="E193" s="79" t="s">
        <v>264</v>
      </c>
      <c r="F193" s="169"/>
      <c r="M193" s="10"/>
      <c r="N193" s="10"/>
      <c r="P193" s="10"/>
    </row>
    <row r="194">
      <c r="A194" s="167" t="s">
        <v>28</v>
      </c>
      <c r="B194" s="8" t="s">
        <v>444</v>
      </c>
      <c r="C194" s="8" t="s">
        <v>59</v>
      </c>
      <c r="D194" s="10">
        <v>1.0139316924</v>
      </c>
      <c r="E194" s="79" t="s">
        <v>264</v>
      </c>
      <c r="F194" s="169"/>
      <c r="M194" s="10"/>
      <c r="N194" s="10"/>
      <c r="P194" s="10"/>
    </row>
    <row r="195">
      <c r="A195" s="167" t="s">
        <v>28</v>
      </c>
      <c r="B195" s="8" t="s">
        <v>445</v>
      </c>
      <c r="C195" s="8" t="s">
        <v>59</v>
      </c>
      <c r="D195" s="10">
        <v>1.00573044</v>
      </c>
      <c r="E195" s="79" t="s">
        <v>264</v>
      </c>
      <c r="F195" s="169"/>
      <c r="M195" s="10"/>
      <c r="N195" s="10"/>
      <c r="P195" s="10"/>
    </row>
    <row r="196">
      <c r="B196" s="8" t="s">
        <v>354</v>
      </c>
      <c r="C196" s="8" t="s">
        <v>59</v>
      </c>
      <c r="D196" s="10">
        <v>1.00522563</v>
      </c>
      <c r="E196" s="79" t="s">
        <v>264</v>
      </c>
      <c r="F196" s="169"/>
      <c r="G196" s="8" t="s">
        <v>59</v>
      </c>
      <c r="H196" s="79">
        <v>143.0</v>
      </c>
      <c r="I196" s="10">
        <f>SUM(D56:D196)</f>
        <v>332.9174857</v>
      </c>
      <c r="M196" s="10"/>
      <c r="N196" s="10"/>
      <c r="P196" s="10"/>
    </row>
    <row r="197">
      <c r="B197" s="8" t="s">
        <v>447</v>
      </c>
      <c r="C197" s="8" t="s">
        <v>71</v>
      </c>
      <c r="D197" s="10">
        <v>4.149156</v>
      </c>
      <c r="E197" s="79" t="s">
        <v>264</v>
      </c>
      <c r="F197" s="169"/>
      <c r="M197" s="10"/>
      <c r="N197" s="10"/>
      <c r="P197" s="10"/>
    </row>
    <row r="198">
      <c r="A198" s="167"/>
      <c r="B198" s="172" t="s">
        <v>448</v>
      </c>
      <c r="C198" s="172" t="s">
        <v>71</v>
      </c>
      <c r="D198" s="173">
        <v>2.40895116</v>
      </c>
      <c r="E198" s="172" t="s">
        <v>264</v>
      </c>
      <c r="F198" s="169"/>
      <c r="M198" s="10"/>
      <c r="N198" s="10"/>
      <c r="P198" s="10"/>
    </row>
    <row r="199">
      <c r="A199" s="167" t="s">
        <v>28</v>
      </c>
      <c r="B199" s="8" t="s">
        <v>453</v>
      </c>
      <c r="C199" s="8" t="s">
        <v>71</v>
      </c>
      <c r="D199" s="10">
        <v>1.6401369599999998</v>
      </c>
      <c r="E199" s="79" t="s">
        <v>264</v>
      </c>
      <c r="F199" s="169"/>
      <c r="M199" s="10"/>
      <c r="N199" s="10"/>
      <c r="P199" s="10"/>
    </row>
    <row r="200">
      <c r="A200" s="167" t="s">
        <v>28</v>
      </c>
      <c r="B200" s="167" t="s">
        <v>70</v>
      </c>
      <c r="C200" s="167" t="s">
        <v>71</v>
      </c>
      <c r="D200" s="168">
        <v>1.6167888359506832</v>
      </c>
      <c r="E200" s="79" t="s">
        <v>593</v>
      </c>
      <c r="F200" s="169"/>
      <c r="M200" s="10"/>
      <c r="N200" s="10"/>
      <c r="P200" s="10"/>
    </row>
    <row r="201">
      <c r="B201" s="8" t="s">
        <v>446</v>
      </c>
      <c r="C201" s="8" t="s">
        <v>71</v>
      </c>
      <c r="D201" s="10">
        <v>1.3692214799999998</v>
      </c>
      <c r="E201" s="79" t="s">
        <v>264</v>
      </c>
      <c r="F201" s="169"/>
      <c r="G201" s="8" t="s">
        <v>71</v>
      </c>
      <c r="H201" s="79">
        <v>5.0</v>
      </c>
      <c r="I201" s="10">
        <f>SUM(D197:D201)</f>
        <v>11.18425444</v>
      </c>
      <c r="M201" s="10"/>
      <c r="N201" s="10"/>
      <c r="P201" s="10"/>
    </row>
    <row r="202">
      <c r="A202" s="167" t="s">
        <v>28</v>
      </c>
      <c r="B202" s="167" t="s">
        <v>78</v>
      </c>
      <c r="C202" s="167" t="s">
        <v>79</v>
      </c>
      <c r="D202" s="168">
        <v>2.23244534032</v>
      </c>
      <c r="E202" s="79" t="s">
        <v>593</v>
      </c>
      <c r="F202" s="170"/>
      <c r="G202" s="167" t="s">
        <v>79</v>
      </c>
      <c r="H202" s="79">
        <v>1.0</v>
      </c>
      <c r="I202" s="10">
        <f>D202</f>
        <v>2.23244534</v>
      </c>
      <c r="M202" s="10"/>
      <c r="N202" s="10"/>
      <c r="P202" s="10"/>
    </row>
    <row r="203">
      <c r="B203" s="8" t="s">
        <v>456</v>
      </c>
      <c r="C203" s="8" t="s">
        <v>455</v>
      </c>
      <c r="D203" s="10">
        <v>1.7054961000000002</v>
      </c>
      <c r="E203" s="79" t="s">
        <v>264</v>
      </c>
      <c r="F203" s="169"/>
      <c r="M203" s="10"/>
      <c r="N203" s="10"/>
      <c r="P203" s="10"/>
    </row>
    <row r="204">
      <c r="A204" s="167"/>
      <c r="B204" s="167" t="s">
        <v>454</v>
      </c>
      <c r="C204" s="167" t="s">
        <v>455</v>
      </c>
      <c r="D204" s="10">
        <v>1.3220900000000002</v>
      </c>
      <c r="E204" s="79" t="s">
        <v>264</v>
      </c>
      <c r="F204" s="170"/>
      <c r="G204" s="167" t="s">
        <v>455</v>
      </c>
      <c r="H204" s="79">
        <v>2.0</v>
      </c>
      <c r="I204" s="10">
        <f>SUM(D203:D204)</f>
        <v>3.0275861</v>
      </c>
      <c r="M204" s="10"/>
      <c r="N204" s="10"/>
      <c r="P204" s="10"/>
    </row>
    <row r="205">
      <c r="B205" s="8" t="s">
        <v>460</v>
      </c>
      <c r="C205" s="8" t="s">
        <v>461</v>
      </c>
      <c r="D205" s="10">
        <v>2.1634200000000003</v>
      </c>
      <c r="E205" s="79" t="s">
        <v>264</v>
      </c>
      <c r="F205" s="169"/>
      <c r="G205" s="8" t="s">
        <v>461</v>
      </c>
      <c r="H205" s="79">
        <v>1.0</v>
      </c>
      <c r="I205" s="10">
        <f>D205</f>
        <v>2.16342</v>
      </c>
      <c r="M205" s="10"/>
      <c r="N205" s="10"/>
      <c r="P205" s="10"/>
    </row>
    <row r="206">
      <c r="A206" s="167" t="s">
        <v>28</v>
      </c>
      <c r="B206" s="167" t="s">
        <v>80</v>
      </c>
      <c r="C206" s="167" t="s">
        <v>81</v>
      </c>
      <c r="D206" s="168">
        <v>1.1144236752480001</v>
      </c>
      <c r="E206" s="79" t="s">
        <v>593</v>
      </c>
      <c r="F206" s="169"/>
      <c r="M206" s="10"/>
      <c r="N206" s="10"/>
      <c r="P206" s="10"/>
    </row>
    <row r="207">
      <c r="A207" s="167"/>
      <c r="B207" s="167" t="s">
        <v>82</v>
      </c>
      <c r="C207" s="167" t="s">
        <v>81</v>
      </c>
      <c r="D207" s="168">
        <v>1.002783934256</v>
      </c>
      <c r="E207" s="79" t="s">
        <v>593</v>
      </c>
      <c r="F207" s="170"/>
      <c r="G207" s="167" t="s">
        <v>81</v>
      </c>
      <c r="H207" s="79">
        <v>2.0</v>
      </c>
      <c r="I207" s="10">
        <f>SUM(D206:D207)</f>
        <v>2.11720761</v>
      </c>
      <c r="M207" s="10"/>
      <c r="N207" s="10"/>
      <c r="P207" s="10"/>
    </row>
    <row r="208">
      <c r="B208" s="8" t="s">
        <v>463</v>
      </c>
      <c r="C208" s="8" t="s">
        <v>88</v>
      </c>
      <c r="D208" s="10">
        <v>5.832107189999999</v>
      </c>
      <c r="E208" s="79" t="s">
        <v>264</v>
      </c>
      <c r="F208" s="169"/>
      <c r="M208" s="10"/>
      <c r="N208" s="10"/>
      <c r="P208" s="10"/>
    </row>
    <row r="209">
      <c r="A209" s="167"/>
      <c r="B209" s="167" t="s">
        <v>468</v>
      </c>
      <c r="C209" s="167" t="s">
        <v>88</v>
      </c>
      <c r="D209" s="10">
        <v>2.4301960199999995</v>
      </c>
      <c r="E209" s="79" t="s">
        <v>264</v>
      </c>
      <c r="F209" s="169"/>
      <c r="M209" s="10"/>
      <c r="N209" s="10"/>
      <c r="P209" s="10"/>
    </row>
    <row r="210">
      <c r="A210" s="167" t="s">
        <v>28</v>
      </c>
      <c r="B210" s="167" t="s">
        <v>87</v>
      </c>
      <c r="C210" s="167" t="s">
        <v>88</v>
      </c>
      <c r="D210" s="168">
        <v>2.141583711135788</v>
      </c>
      <c r="E210" s="79" t="s">
        <v>593</v>
      </c>
      <c r="F210" s="169"/>
      <c r="M210" s="10"/>
      <c r="N210" s="10"/>
      <c r="P210" s="10"/>
    </row>
    <row r="211">
      <c r="A211" s="167" t="s">
        <v>28</v>
      </c>
      <c r="B211" s="8" t="s">
        <v>470</v>
      </c>
      <c r="C211" s="8" t="s">
        <v>88</v>
      </c>
      <c r="D211" s="10">
        <v>1.8605412000000001</v>
      </c>
      <c r="E211" s="79" t="s">
        <v>264</v>
      </c>
      <c r="F211" s="169"/>
      <c r="M211" s="10"/>
      <c r="N211" s="10"/>
      <c r="P211" s="10"/>
    </row>
    <row r="212">
      <c r="A212" s="167" t="s">
        <v>28</v>
      </c>
      <c r="B212" s="8" t="s">
        <v>471</v>
      </c>
      <c r="C212" s="8" t="s">
        <v>88</v>
      </c>
      <c r="D212" s="10">
        <v>1.83304</v>
      </c>
      <c r="E212" s="79" t="s">
        <v>264</v>
      </c>
      <c r="F212" s="169"/>
      <c r="M212" s="10"/>
      <c r="N212" s="10"/>
      <c r="P212" s="10"/>
    </row>
    <row r="213">
      <c r="A213" s="79" t="s">
        <v>28</v>
      </c>
      <c r="B213" s="79" t="s">
        <v>481</v>
      </c>
      <c r="C213" s="79" t="s">
        <v>88</v>
      </c>
      <c r="D213" s="168">
        <v>1.6</v>
      </c>
      <c r="E213" s="79" t="s">
        <v>264</v>
      </c>
      <c r="F213" s="169"/>
      <c r="M213" s="10"/>
      <c r="N213" s="10"/>
      <c r="P213" s="10"/>
    </row>
    <row r="214">
      <c r="B214" s="8" t="s">
        <v>464</v>
      </c>
      <c r="C214" s="8" t="s">
        <v>88</v>
      </c>
      <c r="D214" s="10">
        <v>1.5329487599999998</v>
      </c>
      <c r="E214" s="79" t="s">
        <v>264</v>
      </c>
      <c r="F214" s="169"/>
      <c r="M214" s="10"/>
      <c r="N214" s="10"/>
      <c r="P214" s="10"/>
    </row>
    <row r="215">
      <c r="B215" s="8" t="s">
        <v>466</v>
      </c>
      <c r="C215" s="8" t="s">
        <v>88</v>
      </c>
      <c r="D215" s="10">
        <v>1.5179997</v>
      </c>
      <c r="E215" s="79" t="s">
        <v>264</v>
      </c>
      <c r="F215" s="169"/>
      <c r="M215" s="10"/>
      <c r="N215" s="10"/>
      <c r="P215" s="10"/>
    </row>
    <row r="216">
      <c r="A216" s="167" t="s">
        <v>28</v>
      </c>
      <c r="B216" s="8" t="s">
        <v>475</v>
      </c>
      <c r="C216" s="8" t="s">
        <v>88</v>
      </c>
      <c r="D216" s="10">
        <v>1.5167978000000002</v>
      </c>
      <c r="E216" s="79" t="s">
        <v>264</v>
      </c>
      <c r="F216" s="169"/>
      <c r="M216" s="10"/>
      <c r="N216" s="10"/>
      <c r="P216" s="10"/>
    </row>
    <row r="217">
      <c r="A217" s="167" t="s">
        <v>28</v>
      </c>
      <c r="B217" s="8" t="s">
        <v>476</v>
      </c>
      <c r="C217" s="8" t="s">
        <v>88</v>
      </c>
      <c r="D217" s="10">
        <v>1.3731152399999997</v>
      </c>
      <c r="E217" s="79" t="s">
        <v>264</v>
      </c>
      <c r="F217" s="169"/>
      <c r="M217" s="10"/>
      <c r="N217" s="10"/>
      <c r="P217" s="10"/>
    </row>
    <row r="218">
      <c r="A218" s="167" t="s">
        <v>28</v>
      </c>
      <c r="B218" s="8" t="s">
        <v>477</v>
      </c>
      <c r="C218" s="8" t="s">
        <v>88</v>
      </c>
      <c r="D218" s="10">
        <v>1.3103</v>
      </c>
      <c r="E218" s="79" t="s">
        <v>264</v>
      </c>
      <c r="F218" s="169"/>
      <c r="M218" s="10"/>
      <c r="N218" s="10"/>
      <c r="P218" s="10"/>
    </row>
    <row r="219">
      <c r="A219" s="79" t="s">
        <v>28</v>
      </c>
      <c r="B219" s="79" t="s">
        <v>484</v>
      </c>
      <c r="C219" s="79" t="s">
        <v>88</v>
      </c>
      <c r="D219" s="168">
        <v>1.31316</v>
      </c>
      <c r="E219" s="79" t="s">
        <v>264</v>
      </c>
      <c r="F219" s="169"/>
      <c r="M219" s="10"/>
      <c r="N219" s="10"/>
      <c r="P219" s="10"/>
    </row>
    <row r="220">
      <c r="B220" s="8" t="s">
        <v>462</v>
      </c>
      <c r="C220" s="8" t="s">
        <v>88</v>
      </c>
      <c r="D220" s="10">
        <v>1.1969351099999999</v>
      </c>
      <c r="E220" s="79" t="s">
        <v>264</v>
      </c>
      <c r="F220" s="169"/>
      <c r="M220" s="10"/>
      <c r="N220" s="10"/>
      <c r="P220" s="10"/>
    </row>
    <row r="221">
      <c r="B221" s="8" t="s">
        <v>467</v>
      </c>
      <c r="C221" s="8" t="s">
        <v>88</v>
      </c>
      <c r="D221" s="10">
        <v>1.1718525000000002</v>
      </c>
      <c r="E221" s="79" t="s">
        <v>264</v>
      </c>
      <c r="F221" s="169"/>
      <c r="M221" s="10"/>
      <c r="N221" s="10"/>
      <c r="P221" s="10"/>
    </row>
    <row r="222">
      <c r="B222" s="8" t="s">
        <v>469</v>
      </c>
      <c r="C222" s="8" t="s">
        <v>88</v>
      </c>
      <c r="D222" s="10">
        <v>1.1502183000000001</v>
      </c>
      <c r="E222" s="79" t="s">
        <v>264</v>
      </c>
      <c r="F222" s="169"/>
      <c r="M222" s="10"/>
      <c r="N222" s="10"/>
      <c r="P222" s="10"/>
    </row>
    <row r="223">
      <c r="A223" s="167" t="s">
        <v>28</v>
      </c>
      <c r="B223" s="8" t="s">
        <v>480</v>
      </c>
      <c r="C223" s="8" t="s">
        <v>88</v>
      </c>
      <c r="D223" s="10">
        <v>1.106</v>
      </c>
      <c r="E223" s="79" t="s">
        <v>264</v>
      </c>
      <c r="F223" s="169"/>
      <c r="M223" s="10"/>
      <c r="N223" s="10"/>
      <c r="P223" s="10"/>
    </row>
    <row r="224">
      <c r="A224" s="79" t="s">
        <v>28</v>
      </c>
      <c r="B224" s="79" t="s">
        <v>486</v>
      </c>
      <c r="C224" s="79" t="s">
        <v>88</v>
      </c>
      <c r="D224" s="168">
        <v>1.048</v>
      </c>
      <c r="E224" s="79" t="s">
        <v>264</v>
      </c>
      <c r="F224" s="171"/>
      <c r="G224" s="79"/>
      <c r="H224" s="79"/>
      <c r="M224" s="10"/>
      <c r="N224" s="10"/>
      <c r="P224" s="10"/>
    </row>
    <row r="225">
      <c r="B225" s="8" t="s">
        <v>465</v>
      </c>
      <c r="C225" s="8" t="s">
        <v>88</v>
      </c>
      <c r="D225" s="10">
        <v>1.0443667499999998</v>
      </c>
      <c r="E225" s="79" t="s">
        <v>264</v>
      </c>
      <c r="F225" s="171"/>
      <c r="G225" s="79" t="s">
        <v>88</v>
      </c>
      <c r="H225" s="79">
        <v>18.0</v>
      </c>
      <c r="I225" s="10">
        <f>SUM(D208:D225)</f>
        <v>30.97916228</v>
      </c>
      <c r="M225" s="10"/>
      <c r="N225" s="10"/>
      <c r="P225" s="10"/>
    </row>
    <row r="226">
      <c r="B226" s="8" t="s">
        <v>489</v>
      </c>
      <c r="C226" s="8" t="s">
        <v>84</v>
      </c>
      <c r="D226" s="10">
        <v>8.894178479999999</v>
      </c>
      <c r="E226" s="79" t="s">
        <v>264</v>
      </c>
      <c r="F226" s="169"/>
      <c r="M226" s="10"/>
      <c r="N226" s="10"/>
      <c r="P226" s="10"/>
    </row>
    <row r="227">
      <c r="B227" s="8" t="s">
        <v>494</v>
      </c>
      <c r="C227" s="8" t="s">
        <v>84</v>
      </c>
      <c r="D227" s="10">
        <v>3.0945552</v>
      </c>
      <c r="E227" s="79" t="s">
        <v>264</v>
      </c>
      <c r="F227" s="169"/>
      <c r="M227" s="10"/>
      <c r="N227" s="10"/>
      <c r="P227" s="10"/>
    </row>
    <row r="228">
      <c r="A228" s="167" t="s">
        <v>28</v>
      </c>
      <c r="B228" s="167" t="s">
        <v>83</v>
      </c>
      <c r="C228" s="167" t="s">
        <v>84</v>
      </c>
      <c r="D228" s="168">
        <v>2.158541117777679</v>
      </c>
      <c r="E228" s="79" t="s">
        <v>593</v>
      </c>
      <c r="F228" s="169"/>
      <c r="M228" s="10"/>
      <c r="N228" s="10"/>
      <c r="P228" s="10"/>
    </row>
    <row r="229">
      <c r="A229" s="167" t="s">
        <v>28</v>
      </c>
      <c r="B229" s="8" t="s">
        <v>495</v>
      </c>
      <c r="C229" s="8" t="s">
        <v>84</v>
      </c>
      <c r="D229" s="10">
        <v>1.31552652</v>
      </c>
      <c r="E229" s="79" t="s">
        <v>264</v>
      </c>
      <c r="F229" s="169"/>
      <c r="M229" s="10"/>
      <c r="N229" s="10"/>
      <c r="P229" s="10"/>
    </row>
    <row r="230">
      <c r="B230" s="8" t="s">
        <v>488</v>
      </c>
      <c r="C230" s="8" t="s">
        <v>84</v>
      </c>
      <c r="D230" s="10">
        <v>1.1133857699999998</v>
      </c>
      <c r="E230" s="79" t="s">
        <v>264</v>
      </c>
      <c r="F230" s="169"/>
      <c r="M230" s="10"/>
      <c r="N230" s="10"/>
      <c r="P230" s="10"/>
    </row>
    <row r="231">
      <c r="A231" s="167" t="s">
        <v>28</v>
      </c>
      <c r="B231" s="8" t="s">
        <v>496</v>
      </c>
      <c r="C231" s="8" t="s">
        <v>84</v>
      </c>
      <c r="D231" s="10">
        <v>1.0949309</v>
      </c>
      <c r="E231" s="79" t="s">
        <v>264</v>
      </c>
      <c r="F231" s="169"/>
      <c r="M231" s="10"/>
      <c r="N231" s="10"/>
      <c r="P231" s="10"/>
    </row>
    <row r="232">
      <c r="B232" s="8" t="s">
        <v>493</v>
      </c>
      <c r="C232" s="8" t="s">
        <v>84</v>
      </c>
      <c r="D232" s="10">
        <v>1.09340658</v>
      </c>
      <c r="E232" s="79" t="s">
        <v>264</v>
      </c>
      <c r="F232" s="169"/>
      <c r="M232" s="10"/>
      <c r="N232" s="10"/>
      <c r="P232" s="10"/>
    </row>
    <row r="233">
      <c r="B233" s="8" t="s">
        <v>487</v>
      </c>
      <c r="C233" s="8" t="s">
        <v>84</v>
      </c>
      <c r="D233" s="10">
        <v>1.0752436799999998</v>
      </c>
      <c r="E233" s="79" t="s">
        <v>264</v>
      </c>
      <c r="F233" s="169"/>
      <c r="M233" s="10"/>
      <c r="N233" s="10"/>
      <c r="P233" s="10"/>
    </row>
    <row r="234">
      <c r="A234" s="167"/>
      <c r="B234" s="167" t="s">
        <v>490</v>
      </c>
      <c r="C234" s="167" t="s">
        <v>84</v>
      </c>
      <c r="D234" s="10">
        <v>1.0734273899999998</v>
      </c>
      <c r="E234" s="79" t="s">
        <v>264</v>
      </c>
      <c r="F234" s="169"/>
      <c r="M234" s="10"/>
      <c r="N234" s="10"/>
      <c r="P234" s="10"/>
    </row>
    <row r="235">
      <c r="B235" s="8" t="s">
        <v>492</v>
      </c>
      <c r="C235" s="8" t="s">
        <v>84</v>
      </c>
      <c r="D235" s="10">
        <v>0.9753477299999999</v>
      </c>
      <c r="E235" s="79" t="s">
        <v>264</v>
      </c>
      <c r="F235" s="169"/>
      <c r="G235" s="8" t="s">
        <v>84</v>
      </c>
      <c r="H235" s="79">
        <v>10.0</v>
      </c>
      <c r="I235" s="10">
        <f>SUM(D226:D235)</f>
        <v>21.88854337</v>
      </c>
      <c r="M235" s="10"/>
      <c r="N235" s="10"/>
      <c r="P235" s="10"/>
    </row>
    <row r="236">
      <c r="A236" s="167"/>
      <c r="B236" s="167" t="s">
        <v>101</v>
      </c>
      <c r="C236" s="167" t="s">
        <v>102</v>
      </c>
      <c r="D236" s="168">
        <v>2.4085438848627354</v>
      </c>
      <c r="E236" s="79" t="s">
        <v>593</v>
      </c>
      <c r="F236" s="169"/>
      <c r="M236" s="10"/>
      <c r="N236" s="10"/>
      <c r="P236" s="10"/>
    </row>
    <row r="237">
      <c r="A237" s="167"/>
      <c r="B237" s="167" t="s">
        <v>103</v>
      </c>
      <c r="C237" s="167" t="s">
        <v>102</v>
      </c>
      <c r="D237" s="168">
        <v>2.278016459436294</v>
      </c>
      <c r="E237" s="79" t="s">
        <v>593</v>
      </c>
      <c r="F237" s="169"/>
      <c r="M237" s="10"/>
      <c r="N237" s="10"/>
      <c r="P237" s="10"/>
    </row>
    <row r="238">
      <c r="A238" s="167"/>
      <c r="B238" s="167" t="s">
        <v>104</v>
      </c>
      <c r="C238" s="167" t="s">
        <v>102</v>
      </c>
      <c r="D238" s="168">
        <v>2.23828440612034</v>
      </c>
      <c r="E238" s="79" t="s">
        <v>593</v>
      </c>
      <c r="F238" s="169"/>
      <c r="M238" s="10"/>
      <c r="N238" s="10"/>
      <c r="P238" s="10"/>
    </row>
    <row r="239">
      <c r="A239" s="167" t="s">
        <v>28</v>
      </c>
      <c r="B239" s="167" t="s">
        <v>35</v>
      </c>
      <c r="C239" s="167" t="s">
        <v>102</v>
      </c>
      <c r="D239" s="168">
        <v>2.12214287376</v>
      </c>
      <c r="E239" s="79" t="s">
        <v>593</v>
      </c>
      <c r="F239" s="169"/>
      <c r="M239" s="10"/>
      <c r="N239" s="10"/>
      <c r="P239" s="10"/>
    </row>
    <row r="240">
      <c r="A240" s="167"/>
      <c r="B240" s="167" t="s">
        <v>105</v>
      </c>
      <c r="C240" s="167" t="s">
        <v>102</v>
      </c>
      <c r="D240" s="168">
        <v>1.7392968773440003</v>
      </c>
      <c r="E240" s="79" t="s">
        <v>593</v>
      </c>
      <c r="F240" s="169"/>
      <c r="M240" s="10"/>
      <c r="N240" s="10"/>
      <c r="P240" s="10"/>
    </row>
    <row r="241">
      <c r="A241" s="167"/>
      <c r="B241" s="167" t="s">
        <v>106</v>
      </c>
      <c r="C241" s="167" t="s">
        <v>102</v>
      </c>
      <c r="D241" s="168">
        <v>1.5631102313914453</v>
      </c>
      <c r="E241" s="79" t="s">
        <v>593</v>
      </c>
      <c r="F241" s="169"/>
      <c r="M241" s="10"/>
      <c r="N241" s="10"/>
      <c r="P241" s="10"/>
    </row>
    <row r="242">
      <c r="A242" s="167"/>
      <c r="B242" s="167" t="s">
        <v>107</v>
      </c>
      <c r="C242" s="167" t="s">
        <v>102</v>
      </c>
      <c r="D242" s="168">
        <v>1.433911709079079</v>
      </c>
      <c r="E242" s="79" t="s">
        <v>593</v>
      </c>
      <c r="F242" s="169"/>
      <c r="M242" s="10"/>
      <c r="N242" s="10"/>
      <c r="P242" s="10"/>
    </row>
    <row r="243">
      <c r="A243" s="167"/>
      <c r="B243" s="167" t="s">
        <v>108</v>
      </c>
      <c r="C243" s="167" t="s">
        <v>102</v>
      </c>
      <c r="D243" s="168">
        <v>1.3584091667848317</v>
      </c>
      <c r="E243" s="79" t="s">
        <v>593</v>
      </c>
      <c r="F243" s="169"/>
      <c r="M243" s="10"/>
      <c r="N243" s="10"/>
      <c r="P243" s="10"/>
    </row>
    <row r="244">
      <c r="A244" s="167"/>
      <c r="B244" s="167" t="s">
        <v>109</v>
      </c>
      <c r="C244" s="167" t="s">
        <v>102</v>
      </c>
      <c r="D244" s="168">
        <v>1.26500630256</v>
      </c>
      <c r="E244" s="79" t="s">
        <v>593</v>
      </c>
      <c r="F244" s="169"/>
      <c r="M244" s="10"/>
      <c r="N244" s="10"/>
      <c r="P244" s="10"/>
    </row>
    <row r="245">
      <c r="A245" s="167" t="s">
        <v>28</v>
      </c>
      <c r="B245" s="167" t="s">
        <v>110</v>
      </c>
      <c r="C245" s="167" t="s">
        <v>102</v>
      </c>
      <c r="D245" s="168">
        <v>1.1936325984933431</v>
      </c>
      <c r="E245" s="79" t="s">
        <v>593</v>
      </c>
      <c r="F245" s="169"/>
      <c r="M245" s="10"/>
      <c r="N245" s="10"/>
      <c r="P245" s="10"/>
    </row>
    <row r="246">
      <c r="A246" s="167" t="s">
        <v>28</v>
      </c>
      <c r="B246" s="167" t="s">
        <v>111</v>
      </c>
      <c r="C246" s="167" t="s">
        <v>102</v>
      </c>
      <c r="D246" s="168">
        <v>1.1092643000104647</v>
      </c>
      <c r="E246" s="79" t="s">
        <v>593</v>
      </c>
      <c r="F246" s="169"/>
      <c r="M246" s="10"/>
      <c r="N246" s="10"/>
      <c r="P246" s="10"/>
    </row>
    <row r="247">
      <c r="A247" s="167"/>
      <c r="B247" s="167" t="s">
        <v>112</v>
      </c>
      <c r="C247" s="167" t="s">
        <v>102</v>
      </c>
      <c r="D247" s="168">
        <v>1.1009755224</v>
      </c>
      <c r="E247" s="79" t="s">
        <v>593</v>
      </c>
      <c r="F247" s="169"/>
      <c r="M247" s="10"/>
      <c r="N247" s="10"/>
      <c r="P247" s="10"/>
    </row>
    <row r="248">
      <c r="A248" s="167"/>
      <c r="B248" s="167" t="s">
        <v>113</v>
      </c>
      <c r="C248" s="167" t="s">
        <v>102</v>
      </c>
      <c r="D248" s="168">
        <v>1.0458388876</v>
      </c>
      <c r="E248" s="79" t="s">
        <v>593</v>
      </c>
      <c r="F248" s="169"/>
      <c r="M248" s="10"/>
      <c r="N248" s="10"/>
      <c r="P248" s="10"/>
    </row>
    <row r="249">
      <c r="A249" s="167"/>
      <c r="B249" s="167" t="s">
        <v>114</v>
      </c>
      <c r="C249" s="167" t="s">
        <v>102</v>
      </c>
      <c r="D249" s="168">
        <v>1.0427308097560606</v>
      </c>
      <c r="E249" s="79" t="s">
        <v>593</v>
      </c>
      <c r="F249" s="169"/>
      <c r="M249" s="10"/>
      <c r="N249" s="10"/>
      <c r="P249" s="10"/>
    </row>
    <row r="250">
      <c r="A250" s="167"/>
      <c r="B250" s="167" t="s">
        <v>115</v>
      </c>
      <c r="C250" s="167" t="s">
        <v>102</v>
      </c>
      <c r="D250" s="168">
        <v>1.0171732264459443</v>
      </c>
      <c r="E250" s="79" t="s">
        <v>593</v>
      </c>
      <c r="F250" s="169"/>
      <c r="M250" s="10"/>
      <c r="N250" s="10"/>
      <c r="P250" s="10"/>
    </row>
    <row r="251">
      <c r="A251" s="167"/>
      <c r="B251" s="167" t="s">
        <v>116</v>
      </c>
      <c r="C251" s="167" t="s">
        <v>102</v>
      </c>
      <c r="D251" s="168">
        <v>1.01627422416</v>
      </c>
      <c r="E251" s="79" t="s">
        <v>593</v>
      </c>
      <c r="F251" s="171"/>
      <c r="G251" s="79" t="s">
        <v>102</v>
      </c>
      <c r="H251" s="79">
        <v>16.0</v>
      </c>
      <c r="I251" s="10">
        <f>SUM(D236:D251)</f>
        <v>23.93261148</v>
      </c>
      <c r="M251" s="10"/>
      <c r="N251" s="10"/>
      <c r="P251" s="10"/>
    </row>
    <row r="252">
      <c r="A252" s="167"/>
      <c r="B252" s="167" t="s">
        <v>89</v>
      </c>
      <c r="C252" s="167" t="s">
        <v>90</v>
      </c>
      <c r="D252" s="168">
        <v>7.7616094254400005</v>
      </c>
      <c r="E252" s="79" t="s">
        <v>593</v>
      </c>
      <c r="F252" s="169"/>
      <c r="M252" s="10"/>
      <c r="N252" s="10"/>
      <c r="P252" s="10"/>
    </row>
    <row r="253">
      <c r="A253" s="167"/>
      <c r="B253" s="167" t="s">
        <v>91</v>
      </c>
      <c r="C253" s="167" t="s">
        <v>90</v>
      </c>
      <c r="D253" s="168">
        <v>3.9828289324324806</v>
      </c>
      <c r="E253" s="79" t="s">
        <v>593</v>
      </c>
      <c r="F253" s="169"/>
      <c r="M253" s="10"/>
      <c r="N253" s="10"/>
      <c r="P253" s="10"/>
    </row>
    <row r="254">
      <c r="A254" s="167"/>
      <c r="B254" s="167" t="s">
        <v>92</v>
      </c>
      <c r="C254" s="167" t="s">
        <v>90</v>
      </c>
      <c r="D254" s="168">
        <v>2.7424609247360006</v>
      </c>
      <c r="E254" s="79" t="s">
        <v>593</v>
      </c>
      <c r="F254" s="169"/>
      <c r="M254" s="10"/>
      <c r="N254" s="10"/>
      <c r="P254" s="10"/>
    </row>
    <row r="255">
      <c r="A255" s="167" t="s">
        <v>28</v>
      </c>
      <c r="B255" s="167" t="s">
        <v>93</v>
      </c>
      <c r="C255" s="167" t="s">
        <v>90</v>
      </c>
      <c r="D255" s="168">
        <v>2.60742363232</v>
      </c>
      <c r="E255" s="79" t="s">
        <v>593</v>
      </c>
      <c r="F255" s="169"/>
      <c r="M255" s="10"/>
      <c r="N255" s="10"/>
      <c r="P255" s="10"/>
    </row>
    <row r="256">
      <c r="A256" s="167"/>
      <c r="B256" s="167" t="s">
        <v>94</v>
      </c>
      <c r="C256" s="167" t="s">
        <v>90</v>
      </c>
      <c r="D256" s="168">
        <v>2.4683423180000004</v>
      </c>
      <c r="E256" s="79" t="s">
        <v>593</v>
      </c>
      <c r="F256" s="169"/>
      <c r="M256" s="10"/>
      <c r="N256" s="10"/>
      <c r="P256" s="10"/>
    </row>
    <row r="257">
      <c r="A257" s="167"/>
      <c r="B257" s="167" t="s">
        <v>95</v>
      </c>
      <c r="C257" s="167" t="s">
        <v>90</v>
      </c>
      <c r="D257" s="168">
        <v>1.679304398928</v>
      </c>
      <c r="E257" s="79" t="s">
        <v>593</v>
      </c>
      <c r="F257" s="169"/>
      <c r="M257" s="10"/>
      <c r="N257" s="10"/>
      <c r="P257" s="10"/>
    </row>
    <row r="258">
      <c r="A258" s="167"/>
      <c r="B258" s="167" t="s">
        <v>96</v>
      </c>
      <c r="C258" s="167" t="s">
        <v>90</v>
      </c>
      <c r="D258" s="168">
        <v>1.5987232813760002</v>
      </c>
      <c r="E258" s="79" t="s">
        <v>593</v>
      </c>
      <c r="F258" s="169"/>
      <c r="M258" s="10"/>
      <c r="N258" s="10"/>
      <c r="P258" s="10"/>
    </row>
    <row r="259">
      <c r="A259" s="167"/>
      <c r="B259" s="167" t="s">
        <v>97</v>
      </c>
      <c r="C259" s="167" t="s">
        <v>90</v>
      </c>
      <c r="D259" s="168">
        <v>1.4090438562720002</v>
      </c>
      <c r="E259" s="79" t="s">
        <v>593</v>
      </c>
      <c r="F259" s="169"/>
      <c r="M259" s="10"/>
      <c r="N259" s="10"/>
      <c r="P259" s="10"/>
    </row>
    <row r="260">
      <c r="A260" s="167"/>
      <c r="B260" s="167" t="s">
        <v>98</v>
      </c>
      <c r="C260" s="167" t="s">
        <v>90</v>
      </c>
      <c r="D260" s="168">
        <v>1.2776434311264002</v>
      </c>
      <c r="E260" s="79" t="s">
        <v>593</v>
      </c>
      <c r="F260" s="169"/>
      <c r="M260" s="10"/>
      <c r="N260" s="10"/>
      <c r="P260" s="10"/>
    </row>
    <row r="261">
      <c r="A261" s="167"/>
      <c r="B261" s="167" t="s">
        <v>99</v>
      </c>
      <c r="C261" s="167" t="s">
        <v>90</v>
      </c>
      <c r="D261" s="168">
        <v>1.065138743552</v>
      </c>
      <c r="E261" s="79" t="s">
        <v>593</v>
      </c>
      <c r="F261" s="169"/>
      <c r="M261" s="10"/>
      <c r="N261" s="10"/>
      <c r="P261" s="10"/>
    </row>
    <row r="262">
      <c r="A262" s="167"/>
      <c r="B262" s="167" t="s">
        <v>100</v>
      </c>
      <c r="C262" s="167" t="s">
        <v>90</v>
      </c>
      <c r="D262" s="168">
        <v>1.0411542907760492</v>
      </c>
      <c r="E262" s="79" t="s">
        <v>593</v>
      </c>
      <c r="F262" s="171"/>
      <c r="G262" s="79" t="s">
        <v>90</v>
      </c>
      <c r="H262" s="79">
        <v>11.0</v>
      </c>
      <c r="I262" s="10">
        <f>SUM(D252:D262)</f>
        <v>27.63367323</v>
      </c>
      <c r="M262" s="10"/>
      <c r="N262" s="10"/>
      <c r="P262" s="10"/>
    </row>
    <row r="263">
      <c r="A263" s="167"/>
      <c r="B263" s="167" t="s">
        <v>85</v>
      </c>
      <c r="C263" s="167" t="s">
        <v>86</v>
      </c>
      <c r="D263" s="168">
        <v>1.0602417720564168</v>
      </c>
      <c r="E263" s="79" t="s">
        <v>593</v>
      </c>
      <c r="F263" s="170"/>
      <c r="G263" s="167" t="s">
        <v>86</v>
      </c>
      <c r="H263" s="79">
        <v>1.0</v>
      </c>
      <c r="I263" s="10">
        <f>D263</f>
        <v>1.060241772</v>
      </c>
      <c r="M263" s="10"/>
      <c r="N263" s="10"/>
      <c r="P263" s="10"/>
    </row>
    <row r="264">
      <c r="B264" s="8" t="s">
        <v>499</v>
      </c>
      <c r="C264" s="8" t="s">
        <v>121</v>
      </c>
      <c r="D264" s="10">
        <v>7.322039999999999</v>
      </c>
      <c r="E264" s="79" t="s">
        <v>264</v>
      </c>
      <c r="F264" s="169"/>
      <c r="M264" s="10"/>
      <c r="N264" s="10"/>
      <c r="P264" s="10"/>
    </row>
    <row r="265">
      <c r="A265" s="167"/>
      <c r="B265" s="167" t="s">
        <v>120</v>
      </c>
      <c r="C265" s="167" t="s">
        <v>121</v>
      </c>
      <c r="D265" s="168">
        <v>5.08616126130123</v>
      </c>
      <c r="E265" s="79" t="s">
        <v>593</v>
      </c>
      <c r="F265" s="169"/>
      <c r="M265" s="10"/>
      <c r="N265" s="10"/>
      <c r="P265" s="10"/>
    </row>
    <row r="266">
      <c r="A266" s="167"/>
      <c r="B266" s="167" t="s">
        <v>122</v>
      </c>
      <c r="C266" s="167" t="s">
        <v>121</v>
      </c>
      <c r="D266" s="168">
        <v>3.357866129472396</v>
      </c>
      <c r="E266" s="79" t="s">
        <v>593</v>
      </c>
      <c r="F266" s="169"/>
      <c r="M266" s="10"/>
      <c r="N266" s="10"/>
      <c r="P266" s="10"/>
    </row>
    <row r="267">
      <c r="A267" s="167" t="s">
        <v>28</v>
      </c>
      <c r="B267" s="167" t="s">
        <v>123</v>
      </c>
      <c r="C267" s="167" t="s">
        <v>121</v>
      </c>
      <c r="D267" s="168">
        <v>1.287218514595456</v>
      </c>
      <c r="E267" s="79" t="s">
        <v>593</v>
      </c>
      <c r="F267" s="169"/>
      <c r="M267" s="10"/>
      <c r="N267" s="10"/>
      <c r="P267" s="10"/>
    </row>
    <row r="268">
      <c r="A268" s="167"/>
      <c r="B268" s="167" t="s">
        <v>124</v>
      </c>
      <c r="C268" s="167" t="s">
        <v>121</v>
      </c>
      <c r="D268" s="168">
        <v>1.2077343746547762</v>
      </c>
      <c r="E268" s="79" t="s">
        <v>593</v>
      </c>
      <c r="F268" s="169"/>
      <c r="M268" s="10"/>
      <c r="N268" s="10"/>
      <c r="P268" s="10"/>
    </row>
    <row r="269">
      <c r="B269" s="8" t="s">
        <v>497</v>
      </c>
      <c r="C269" s="8" t="s">
        <v>121</v>
      </c>
      <c r="D269" s="10">
        <v>1.0226449199999998</v>
      </c>
      <c r="E269" s="79" t="s">
        <v>264</v>
      </c>
      <c r="F269" s="169"/>
      <c r="M269" s="10"/>
      <c r="N269" s="10"/>
      <c r="P269" s="10"/>
    </row>
    <row r="270">
      <c r="B270" s="8" t="s">
        <v>498</v>
      </c>
      <c r="C270" s="8" t="s">
        <v>121</v>
      </c>
      <c r="D270" s="10">
        <v>0.9909160799999999</v>
      </c>
      <c r="E270" s="79" t="s">
        <v>264</v>
      </c>
      <c r="F270" s="169"/>
      <c r="G270" s="8" t="s">
        <v>121</v>
      </c>
      <c r="H270" s="79">
        <v>7.0</v>
      </c>
      <c r="I270" s="10">
        <f>SUM(D264:D270)</f>
        <v>20.27458128</v>
      </c>
      <c r="M270" s="10"/>
      <c r="N270" s="10"/>
      <c r="P270" s="10"/>
    </row>
    <row r="271">
      <c r="A271" s="167"/>
      <c r="B271" s="167" t="s">
        <v>117</v>
      </c>
      <c r="C271" s="167" t="s">
        <v>118</v>
      </c>
      <c r="D271" s="168">
        <v>8.341919008384002</v>
      </c>
      <c r="E271" s="79" t="s">
        <v>593</v>
      </c>
      <c r="F271" s="169"/>
      <c r="M271" s="10"/>
      <c r="N271" s="10"/>
      <c r="P271" s="10"/>
    </row>
    <row r="272">
      <c r="A272" s="167"/>
      <c r="B272" s="167" t="s">
        <v>119</v>
      </c>
      <c r="C272" s="167" t="s">
        <v>118</v>
      </c>
      <c r="D272" s="168">
        <v>4.409493298080001</v>
      </c>
      <c r="E272" s="79" t="s">
        <v>593</v>
      </c>
      <c r="F272" s="169"/>
      <c r="M272" s="10"/>
      <c r="N272" s="10"/>
      <c r="P272" s="10"/>
    </row>
    <row r="273">
      <c r="A273" s="167" t="s">
        <v>28</v>
      </c>
      <c r="B273" s="167" t="s">
        <v>93</v>
      </c>
      <c r="C273" s="167" t="s">
        <v>118</v>
      </c>
      <c r="D273" s="168">
        <v>3.59752295136</v>
      </c>
      <c r="E273" s="79" t="s">
        <v>593</v>
      </c>
      <c r="F273" s="169"/>
      <c r="M273" s="10"/>
      <c r="N273" s="10"/>
      <c r="P273" s="10"/>
    </row>
    <row r="274">
      <c r="A274" s="167" t="s">
        <v>28</v>
      </c>
      <c r="B274" s="167" t="s">
        <v>142</v>
      </c>
      <c r="C274" s="167" t="s">
        <v>143</v>
      </c>
      <c r="D274" s="168">
        <v>1.439897188912</v>
      </c>
      <c r="E274" s="79" t="s">
        <v>593</v>
      </c>
      <c r="F274" s="170"/>
      <c r="G274" s="167" t="s">
        <v>118</v>
      </c>
      <c r="H274" s="79">
        <v>3.5</v>
      </c>
      <c r="I274" s="10">
        <f>SUM(D271:D273)+D274/2</f>
        <v>17.06888385</v>
      </c>
      <c r="M274" s="10"/>
      <c r="N274" s="10"/>
      <c r="P274" s="10"/>
    </row>
    <row r="275">
      <c r="A275" s="167" t="s">
        <v>28</v>
      </c>
      <c r="B275" s="167" t="s">
        <v>125</v>
      </c>
      <c r="C275" s="167" t="s">
        <v>126</v>
      </c>
      <c r="D275" s="168">
        <v>1.703281911431699</v>
      </c>
      <c r="E275" s="79" t="s">
        <v>593</v>
      </c>
      <c r="F275" s="169"/>
      <c r="M275" s="10"/>
      <c r="N275" s="10"/>
      <c r="P275" s="10"/>
    </row>
    <row r="276">
      <c r="A276" s="167"/>
      <c r="B276" s="167" t="s">
        <v>127</v>
      </c>
      <c r="C276" s="167" t="s">
        <v>126</v>
      </c>
      <c r="D276" s="168">
        <v>1.0078460698384</v>
      </c>
      <c r="E276" s="79" t="s">
        <v>593</v>
      </c>
      <c r="F276" s="171"/>
      <c r="G276" s="79" t="s">
        <v>126</v>
      </c>
      <c r="H276" s="79">
        <v>2.0</v>
      </c>
      <c r="I276" s="10">
        <f>SUM(D275:D276)</f>
        <v>2.711127981</v>
      </c>
      <c r="M276" s="10"/>
      <c r="N276" s="10"/>
      <c r="P276" s="10"/>
    </row>
    <row r="277">
      <c r="A277" s="167" t="s">
        <v>28</v>
      </c>
      <c r="B277" s="167" t="s">
        <v>128</v>
      </c>
      <c r="C277" s="167" t="s">
        <v>129</v>
      </c>
      <c r="D277" s="168">
        <v>5.068029399764671</v>
      </c>
      <c r="E277" s="79" t="s">
        <v>593</v>
      </c>
      <c r="F277" s="169"/>
      <c r="M277" s="10"/>
      <c r="N277" s="10"/>
      <c r="P277" s="10"/>
    </row>
    <row r="278">
      <c r="A278" s="167" t="s">
        <v>28</v>
      </c>
      <c r="B278" s="167" t="s">
        <v>130</v>
      </c>
      <c r="C278" s="167" t="s">
        <v>129</v>
      </c>
      <c r="D278" s="168">
        <v>2.204840846</v>
      </c>
      <c r="E278" s="79" t="s">
        <v>593</v>
      </c>
      <c r="F278" s="169"/>
      <c r="M278" s="10"/>
      <c r="N278" s="10"/>
      <c r="P278" s="10"/>
    </row>
    <row r="279">
      <c r="A279" s="167"/>
      <c r="B279" s="167" t="s">
        <v>131</v>
      </c>
      <c r="C279" s="167" t="s">
        <v>129</v>
      </c>
      <c r="D279" s="168">
        <v>1.960224742512694</v>
      </c>
      <c r="E279" s="79" t="s">
        <v>593</v>
      </c>
      <c r="F279" s="169"/>
      <c r="M279" s="10"/>
      <c r="N279" s="10"/>
      <c r="P279" s="10"/>
    </row>
    <row r="280">
      <c r="A280" s="167" t="s">
        <v>28</v>
      </c>
      <c r="B280" s="167" t="s">
        <v>132</v>
      </c>
      <c r="C280" s="167" t="s">
        <v>129</v>
      </c>
      <c r="D280" s="168">
        <v>1.02579831536</v>
      </c>
      <c r="E280" s="79" t="s">
        <v>593</v>
      </c>
      <c r="F280" s="171"/>
      <c r="G280" s="79" t="s">
        <v>129</v>
      </c>
      <c r="H280" s="79">
        <v>4.0</v>
      </c>
      <c r="I280" s="10">
        <f>SUM(D277:D280)</f>
        <v>10.2588933</v>
      </c>
      <c r="M280" s="10"/>
      <c r="N280" s="10"/>
      <c r="P280" s="10"/>
    </row>
    <row r="281">
      <c r="A281" s="167" t="s">
        <v>28</v>
      </c>
      <c r="B281" s="8" t="s">
        <v>500</v>
      </c>
      <c r="C281" s="8" t="s">
        <v>501</v>
      </c>
      <c r="D281" s="10">
        <v>16.03032948</v>
      </c>
      <c r="E281" s="79" t="s">
        <v>264</v>
      </c>
      <c r="F281" s="169"/>
      <c r="G281" s="8" t="s">
        <v>501</v>
      </c>
      <c r="H281" s="79">
        <v>1.0</v>
      </c>
      <c r="I281" s="10">
        <f>D281</f>
        <v>16.03032948</v>
      </c>
      <c r="M281" s="10"/>
      <c r="N281" s="10"/>
      <c r="P281" s="10"/>
    </row>
    <row r="282">
      <c r="A282" s="167" t="s">
        <v>28</v>
      </c>
      <c r="B282" s="8" t="s">
        <v>502</v>
      </c>
      <c r="C282" s="8" t="s">
        <v>134</v>
      </c>
      <c r="D282" s="10">
        <v>4.149156</v>
      </c>
      <c r="E282" s="79" t="s">
        <v>264</v>
      </c>
      <c r="F282" s="169"/>
      <c r="M282" s="10"/>
      <c r="N282" s="10"/>
      <c r="P282" s="10"/>
    </row>
    <row r="283">
      <c r="A283" s="167" t="s">
        <v>28</v>
      </c>
      <c r="B283" s="8" t="s">
        <v>503</v>
      </c>
      <c r="C283" s="8" t="s">
        <v>134</v>
      </c>
      <c r="D283" s="10">
        <v>2.928816</v>
      </c>
      <c r="E283" s="79" t="s">
        <v>264</v>
      </c>
      <c r="F283" s="169"/>
      <c r="M283" s="10"/>
      <c r="N283" s="10"/>
      <c r="P283" s="10"/>
    </row>
    <row r="284">
      <c r="A284" s="167" t="s">
        <v>28</v>
      </c>
      <c r="B284" s="8" t="s">
        <v>504</v>
      </c>
      <c r="C284" s="8" t="s">
        <v>134</v>
      </c>
      <c r="D284" s="10">
        <v>1.38454668</v>
      </c>
      <c r="E284" s="79" t="s">
        <v>264</v>
      </c>
      <c r="F284" s="169"/>
      <c r="M284" s="10"/>
      <c r="N284" s="10"/>
      <c r="P284" s="10"/>
    </row>
    <row r="285">
      <c r="A285" s="167" t="s">
        <v>28</v>
      </c>
      <c r="B285" s="167" t="s">
        <v>133</v>
      </c>
      <c r="C285" s="167" t="s">
        <v>134</v>
      </c>
      <c r="D285" s="168">
        <v>1.3101757227075046</v>
      </c>
      <c r="E285" s="79" t="s">
        <v>593</v>
      </c>
      <c r="F285" s="169"/>
      <c r="M285" s="10"/>
      <c r="N285" s="10"/>
      <c r="P285" s="10"/>
    </row>
    <row r="286">
      <c r="A286" s="167" t="s">
        <v>28</v>
      </c>
      <c r="B286" s="167" t="s">
        <v>135</v>
      </c>
      <c r="C286" s="167" t="s">
        <v>134</v>
      </c>
      <c r="D286" s="168">
        <v>1.0227243558541261</v>
      </c>
      <c r="E286" s="79" t="s">
        <v>593</v>
      </c>
      <c r="F286" s="169"/>
      <c r="M286" s="10"/>
      <c r="N286" s="10"/>
      <c r="P286" s="10"/>
    </row>
    <row r="287">
      <c r="A287" s="167" t="s">
        <v>28</v>
      </c>
      <c r="B287" s="167" t="s">
        <v>136</v>
      </c>
      <c r="C287" s="167" t="s">
        <v>134</v>
      </c>
      <c r="D287" s="168">
        <v>1.0066545972020167</v>
      </c>
      <c r="E287" s="79" t="s">
        <v>593</v>
      </c>
      <c r="F287" s="169"/>
      <c r="G287" s="8" t="str">
        <f t="shared" ref="G287:G289" si="5">C287</f>
        <v>Mozambique</v>
      </c>
      <c r="H287" s="79">
        <v>6.0</v>
      </c>
      <c r="I287" s="10">
        <f>SUM(D282:D287)</f>
        <v>11.80207336</v>
      </c>
      <c r="M287" s="10"/>
      <c r="N287" s="10"/>
      <c r="P287" s="10"/>
    </row>
    <row r="288">
      <c r="A288" s="167"/>
      <c r="B288" s="167" t="s">
        <v>137</v>
      </c>
      <c r="C288" s="167" t="s">
        <v>138</v>
      </c>
      <c r="D288" s="168">
        <v>1.0334113520575974</v>
      </c>
      <c r="E288" s="79" t="s">
        <v>593</v>
      </c>
      <c r="F288" s="169"/>
      <c r="G288" s="8" t="str">
        <f t="shared" si="5"/>
        <v>Nigeria</v>
      </c>
      <c r="H288" s="79">
        <v>1.0</v>
      </c>
      <c r="I288" s="10">
        <f t="shared" ref="I288:I289" si="6">D288</f>
        <v>1.033411352</v>
      </c>
      <c r="M288" s="10"/>
      <c r="N288" s="10"/>
      <c r="P288" s="10"/>
    </row>
    <row r="289">
      <c r="B289" s="8" t="s">
        <v>505</v>
      </c>
      <c r="C289" s="8" t="s">
        <v>506</v>
      </c>
      <c r="D289" s="10">
        <v>3.2282702999999997</v>
      </c>
      <c r="E289" s="79" t="s">
        <v>264</v>
      </c>
      <c r="F289" s="169"/>
      <c r="G289" s="8" t="str">
        <f t="shared" si="5"/>
        <v>North Korea</v>
      </c>
      <c r="H289" s="79">
        <v>1.0</v>
      </c>
      <c r="I289" s="10">
        <f t="shared" si="6"/>
        <v>3.2282703</v>
      </c>
      <c r="M289" s="10"/>
      <c r="N289" s="10"/>
      <c r="P289" s="10"/>
    </row>
    <row r="290">
      <c r="A290" s="167"/>
      <c r="B290" s="167" t="s">
        <v>139</v>
      </c>
      <c r="C290" s="167" t="s">
        <v>140</v>
      </c>
      <c r="D290" s="168">
        <v>1.7721044298996784</v>
      </c>
      <c r="E290" s="79" t="s">
        <v>593</v>
      </c>
      <c r="F290" s="169"/>
      <c r="M290" s="10"/>
      <c r="N290" s="10"/>
      <c r="P290" s="10"/>
    </row>
    <row r="291">
      <c r="A291" s="167"/>
      <c r="B291" s="167" t="s">
        <v>141</v>
      </c>
      <c r="C291" s="167" t="s">
        <v>140</v>
      </c>
      <c r="D291" s="168">
        <v>1.0738719824297533</v>
      </c>
      <c r="E291" s="79" t="s">
        <v>593</v>
      </c>
      <c r="F291" s="169"/>
      <c r="G291" s="8" t="str">
        <f>C291</f>
        <v>Norway</v>
      </c>
      <c r="H291" s="79">
        <v>2.0</v>
      </c>
      <c r="I291" s="10">
        <f>SUM(D290:D291)</f>
        <v>2.845976412</v>
      </c>
      <c r="M291" s="10"/>
      <c r="N291" s="10"/>
      <c r="P291" s="10"/>
    </row>
    <row r="292">
      <c r="A292" s="167" t="s">
        <v>28</v>
      </c>
      <c r="B292" s="167" t="s">
        <v>144</v>
      </c>
      <c r="C292" s="167" t="s">
        <v>145</v>
      </c>
      <c r="D292" s="168">
        <v>2.8402368525480353</v>
      </c>
      <c r="E292" s="79" t="s">
        <v>593</v>
      </c>
      <c r="F292" s="169"/>
      <c r="M292" s="10"/>
      <c r="N292" s="10"/>
      <c r="P292" s="10"/>
    </row>
    <row r="293">
      <c r="B293" s="8" t="s">
        <v>507</v>
      </c>
      <c r="C293" s="8" t="s">
        <v>145</v>
      </c>
      <c r="D293" s="10">
        <v>1.886983</v>
      </c>
      <c r="E293" s="79" t="s">
        <v>264</v>
      </c>
      <c r="F293" s="169"/>
      <c r="G293" s="8" t="str">
        <f t="shared" ref="G293:G294" si="7">C293</f>
        <v>Pakistan</v>
      </c>
      <c r="H293" s="79">
        <v>2.0</v>
      </c>
      <c r="I293" s="10">
        <f>SUM(D292:D293)</f>
        <v>4.727219853</v>
      </c>
      <c r="M293" s="10"/>
      <c r="N293" s="10"/>
      <c r="P293" s="10"/>
    </row>
    <row r="294">
      <c r="A294" s="167" t="s">
        <v>28</v>
      </c>
      <c r="B294" s="167" t="s">
        <v>146</v>
      </c>
      <c r="C294" s="167" t="s">
        <v>147</v>
      </c>
      <c r="D294" s="168">
        <v>5.647084841026989</v>
      </c>
      <c r="E294" s="79" t="s">
        <v>593</v>
      </c>
      <c r="F294" s="169"/>
      <c r="G294" s="8" t="str">
        <f t="shared" si="7"/>
        <v>Poland</v>
      </c>
      <c r="H294" s="79">
        <v>1.0</v>
      </c>
      <c r="I294" s="10">
        <f>D294</f>
        <v>5.647084841</v>
      </c>
      <c r="M294" s="10"/>
      <c r="N294" s="10"/>
      <c r="P294" s="10"/>
    </row>
    <row r="295">
      <c r="A295" s="167" t="s">
        <v>28</v>
      </c>
      <c r="B295" s="167" t="s">
        <v>148</v>
      </c>
      <c r="C295" s="167" t="s">
        <v>149</v>
      </c>
      <c r="D295" s="168">
        <v>11.612750764405785</v>
      </c>
      <c r="E295" s="79" t="s">
        <v>593</v>
      </c>
      <c r="F295" s="169"/>
      <c r="M295" s="10"/>
      <c r="N295" s="10"/>
      <c r="P295" s="10"/>
    </row>
    <row r="296">
      <c r="A296" s="167" t="s">
        <v>28</v>
      </c>
      <c r="B296" s="167" t="s">
        <v>150</v>
      </c>
      <c r="C296" s="167" t="s">
        <v>149</v>
      </c>
      <c r="D296" s="168">
        <v>7.768105079287002</v>
      </c>
      <c r="E296" s="79" t="s">
        <v>593</v>
      </c>
      <c r="F296" s="169"/>
      <c r="M296" s="10"/>
      <c r="N296" s="10"/>
      <c r="P296" s="10"/>
    </row>
    <row r="297">
      <c r="A297" s="167" t="s">
        <v>28</v>
      </c>
      <c r="B297" s="167" t="s">
        <v>151</v>
      </c>
      <c r="C297" s="167" t="s">
        <v>149</v>
      </c>
      <c r="D297" s="168">
        <v>4.594474423024538</v>
      </c>
      <c r="E297" s="79" t="s">
        <v>593</v>
      </c>
      <c r="F297" s="169"/>
      <c r="M297" s="10"/>
      <c r="N297" s="10"/>
      <c r="P297" s="10"/>
    </row>
    <row r="298">
      <c r="A298" s="167" t="s">
        <v>28</v>
      </c>
      <c r="B298" s="167" t="s">
        <v>152</v>
      </c>
      <c r="C298" s="167" t="s">
        <v>149</v>
      </c>
      <c r="D298" s="168">
        <v>3.3949753195368304</v>
      </c>
      <c r="E298" s="79" t="s">
        <v>593</v>
      </c>
      <c r="F298" s="169"/>
      <c r="M298" s="10"/>
      <c r="N298" s="10"/>
      <c r="P298" s="10"/>
    </row>
    <row r="299">
      <c r="A299" s="167" t="s">
        <v>28</v>
      </c>
      <c r="B299" s="167" t="s">
        <v>153</v>
      </c>
      <c r="C299" s="167" t="s">
        <v>149</v>
      </c>
      <c r="D299" s="168">
        <v>3.0940951084095216</v>
      </c>
      <c r="E299" s="79" t="s">
        <v>593</v>
      </c>
      <c r="F299" s="169"/>
      <c r="M299" s="10"/>
      <c r="N299" s="10"/>
      <c r="P299" s="10"/>
    </row>
    <row r="300">
      <c r="A300" s="167" t="s">
        <v>28</v>
      </c>
      <c r="B300" s="167" t="s">
        <v>93</v>
      </c>
      <c r="C300" s="167" t="s">
        <v>149</v>
      </c>
      <c r="D300" s="168">
        <v>2.2172316192</v>
      </c>
      <c r="E300" s="79" t="s">
        <v>593</v>
      </c>
      <c r="F300" s="169"/>
      <c r="M300" s="10"/>
      <c r="N300" s="10"/>
      <c r="P300" s="10"/>
    </row>
    <row r="301">
      <c r="A301" s="167"/>
      <c r="B301" s="167" t="s">
        <v>154</v>
      </c>
      <c r="C301" s="167" t="s">
        <v>149</v>
      </c>
      <c r="D301" s="168">
        <v>1.8280354311219043</v>
      </c>
      <c r="E301" s="79" t="s">
        <v>593</v>
      </c>
      <c r="F301" s="169"/>
      <c r="M301" s="10"/>
      <c r="N301" s="10"/>
      <c r="P301" s="10"/>
    </row>
    <row r="302">
      <c r="A302" s="167" t="s">
        <v>28</v>
      </c>
      <c r="B302" s="167" t="s">
        <v>155</v>
      </c>
      <c r="C302" s="167" t="s">
        <v>149</v>
      </c>
      <c r="D302" s="168">
        <v>1.7852105812840446</v>
      </c>
      <c r="E302" s="79" t="s">
        <v>593</v>
      </c>
      <c r="F302" s="169"/>
      <c r="M302" s="10"/>
      <c r="N302" s="10"/>
      <c r="P302" s="10"/>
    </row>
    <row r="303">
      <c r="A303" s="167"/>
      <c r="B303" s="167" t="s">
        <v>156</v>
      </c>
      <c r="C303" s="167" t="s">
        <v>149</v>
      </c>
      <c r="D303" s="168">
        <v>1.5502358762213548</v>
      </c>
      <c r="E303" s="79" t="s">
        <v>593</v>
      </c>
      <c r="F303" s="169"/>
      <c r="M303" s="10"/>
      <c r="N303" s="10"/>
      <c r="P303" s="10"/>
    </row>
    <row r="304">
      <c r="A304" s="167"/>
      <c r="B304" s="167" t="s">
        <v>157</v>
      </c>
      <c r="C304" s="167" t="s">
        <v>149</v>
      </c>
      <c r="D304" s="168">
        <v>1.509806372305485</v>
      </c>
      <c r="E304" s="79" t="s">
        <v>593</v>
      </c>
      <c r="F304" s="169"/>
      <c r="M304" s="10"/>
      <c r="N304" s="10"/>
      <c r="P304" s="10"/>
    </row>
    <row r="305">
      <c r="A305" s="167"/>
      <c r="B305" s="167" t="s">
        <v>158</v>
      </c>
      <c r="C305" s="167" t="s">
        <v>149</v>
      </c>
      <c r="D305" s="168">
        <v>1.490692040585981</v>
      </c>
      <c r="E305" s="79" t="s">
        <v>593</v>
      </c>
      <c r="F305" s="169"/>
      <c r="M305" s="10"/>
      <c r="N305" s="10"/>
      <c r="P305" s="10"/>
    </row>
    <row r="306">
      <c r="A306" s="167"/>
      <c r="B306" s="167" t="s">
        <v>159</v>
      </c>
      <c r="C306" s="167" t="s">
        <v>149</v>
      </c>
      <c r="D306" s="168">
        <v>1.2832725581705358</v>
      </c>
      <c r="E306" s="79" t="s">
        <v>593</v>
      </c>
      <c r="F306" s="169"/>
      <c r="M306" s="10"/>
      <c r="N306" s="10"/>
      <c r="P306" s="10"/>
    </row>
    <row r="307">
      <c r="A307" s="167"/>
      <c r="B307" s="167" t="s">
        <v>160</v>
      </c>
      <c r="C307" s="167" t="s">
        <v>149</v>
      </c>
      <c r="D307" s="168">
        <v>1.1353073492309076</v>
      </c>
      <c r="E307" s="79" t="s">
        <v>593</v>
      </c>
      <c r="F307" s="169"/>
      <c r="G307" s="8" t="str">
        <f>C307</f>
        <v>Qatar</v>
      </c>
      <c r="H307" s="79">
        <v>13.0</v>
      </c>
      <c r="I307" s="10">
        <f>SUM(D295:D307)</f>
        <v>43.26419252</v>
      </c>
      <c r="M307" s="10"/>
      <c r="N307" s="10"/>
      <c r="P307" s="10"/>
    </row>
    <row r="308">
      <c r="A308" s="167"/>
      <c r="B308" s="167" t="s">
        <v>161</v>
      </c>
      <c r="C308" s="167" t="s">
        <v>162</v>
      </c>
      <c r="D308" s="168">
        <v>11.158636248803424</v>
      </c>
      <c r="E308" s="79" t="s">
        <v>593</v>
      </c>
      <c r="F308" s="169"/>
      <c r="M308" s="10"/>
      <c r="N308" s="10"/>
      <c r="P308" s="10"/>
    </row>
    <row r="309">
      <c r="A309" s="167"/>
      <c r="B309" s="167" t="s">
        <v>163</v>
      </c>
      <c r="C309" s="167" t="s">
        <v>162</v>
      </c>
      <c r="D309" s="168">
        <v>8.863793695013307</v>
      </c>
      <c r="E309" s="79" t="s">
        <v>593</v>
      </c>
      <c r="F309" s="169"/>
      <c r="M309" s="10"/>
      <c r="N309" s="10"/>
      <c r="P309" s="10"/>
    </row>
    <row r="310">
      <c r="A310" s="167" t="s">
        <v>28</v>
      </c>
      <c r="B310" s="167" t="s">
        <v>164</v>
      </c>
      <c r="C310" s="167" t="s">
        <v>162</v>
      </c>
      <c r="D310" s="168">
        <v>8.8438218336</v>
      </c>
      <c r="E310" s="79" t="s">
        <v>593</v>
      </c>
      <c r="F310" s="169"/>
      <c r="M310" s="10"/>
      <c r="N310" s="10"/>
      <c r="P310" s="10"/>
    </row>
    <row r="311">
      <c r="A311" s="167" t="s">
        <v>28</v>
      </c>
      <c r="B311" s="167" t="s">
        <v>165</v>
      </c>
      <c r="C311" s="167" t="s">
        <v>162</v>
      </c>
      <c r="D311" s="168">
        <v>6.135874131518798</v>
      </c>
      <c r="E311" s="79" t="s">
        <v>593</v>
      </c>
      <c r="F311" s="169"/>
      <c r="M311" s="10"/>
      <c r="N311" s="10"/>
      <c r="P311" s="10"/>
    </row>
    <row r="312">
      <c r="A312" s="167"/>
      <c r="B312" s="167" t="s">
        <v>166</v>
      </c>
      <c r="C312" s="167" t="s">
        <v>162</v>
      </c>
      <c r="D312" s="168">
        <v>5.199312831838382</v>
      </c>
      <c r="E312" s="79" t="s">
        <v>593</v>
      </c>
      <c r="F312" s="169"/>
      <c r="M312" s="10"/>
      <c r="N312" s="10"/>
      <c r="P312" s="10"/>
    </row>
    <row r="313">
      <c r="A313" s="167" t="s">
        <v>28</v>
      </c>
      <c r="B313" s="167" t="s">
        <v>167</v>
      </c>
      <c r="C313" s="167" t="s">
        <v>162</v>
      </c>
      <c r="D313" s="168">
        <v>4.906095479999999</v>
      </c>
      <c r="E313" s="79" t="s">
        <v>593</v>
      </c>
      <c r="F313" s="169"/>
      <c r="M313" s="10"/>
      <c r="N313" s="10"/>
      <c r="P313" s="10"/>
    </row>
    <row r="314">
      <c r="A314" s="167" t="s">
        <v>28</v>
      </c>
      <c r="B314" s="8" t="s">
        <v>518</v>
      </c>
      <c r="C314" s="8" t="s">
        <v>162</v>
      </c>
      <c r="D314" s="10">
        <v>4.528609427759999</v>
      </c>
      <c r="E314" s="79" t="s">
        <v>264</v>
      </c>
      <c r="F314" s="169"/>
      <c r="M314" s="10"/>
      <c r="N314" s="10"/>
      <c r="P314" s="10"/>
    </row>
    <row r="315">
      <c r="A315" s="167"/>
      <c r="B315" s="167" t="s">
        <v>168</v>
      </c>
      <c r="C315" s="167" t="s">
        <v>162</v>
      </c>
      <c r="D315" s="168">
        <v>4.3451933152618665</v>
      </c>
      <c r="E315" s="79" t="s">
        <v>593</v>
      </c>
      <c r="F315" s="169"/>
      <c r="M315" s="10"/>
      <c r="N315" s="10"/>
      <c r="P315" s="10"/>
    </row>
    <row r="316">
      <c r="A316" s="167"/>
      <c r="B316" s="167" t="s">
        <v>169</v>
      </c>
      <c r="C316" s="167" t="s">
        <v>162</v>
      </c>
      <c r="D316" s="168">
        <v>4.274058366198339</v>
      </c>
      <c r="E316" s="79" t="s">
        <v>593</v>
      </c>
      <c r="F316" s="169"/>
      <c r="M316" s="10"/>
      <c r="N316" s="10"/>
      <c r="P316" s="10"/>
    </row>
    <row r="317">
      <c r="B317" s="8" t="s">
        <v>509</v>
      </c>
      <c r="C317" s="8" t="s">
        <v>162</v>
      </c>
      <c r="D317" s="10">
        <v>3.5585114399999997</v>
      </c>
      <c r="E317" s="79" t="s">
        <v>264</v>
      </c>
      <c r="F317" s="169"/>
      <c r="M317" s="10"/>
      <c r="N317" s="10"/>
      <c r="P317" s="10"/>
    </row>
    <row r="318">
      <c r="A318" s="167" t="s">
        <v>28</v>
      </c>
      <c r="B318" s="167" t="s">
        <v>170</v>
      </c>
      <c r="C318" s="167" t="s">
        <v>162</v>
      </c>
      <c r="D318" s="168">
        <v>2.85640366752</v>
      </c>
      <c r="E318" s="79" t="s">
        <v>593</v>
      </c>
      <c r="F318" s="169"/>
      <c r="M318" s="10"/>
      <c r="N318" s="10"/>
      <c r="P318" s="10"/>
    </row>
    <row r="319">
      <c r="A319" s="167" t="s">
        <v>28</v>
      </c>
      <c r="B319" s="167" t="s">
        <v>171</v>
      </c>
      <c r="C319" s="167" t="s">
        <v>162</v>
      </c>
      <c r="D319" s="168">
        <v>2.73771576</v>
      </c>
      <c r="E319" s="79" t="s">
        <v>593</v>
      </c>
      <c r="F319" s="169"/>
      <c r="M319" s="10"/>
      <c r="N319" s="10"/>
      <c r="P319" s="10"/>
    </row>
    <row r="320">
      <c r="A320" s="167" t="s">
        <v>28</v>
      </c>
      <c r="B320" s="167" t="s">
        <v>172</v>
      </c>
      <c r="C320" s="167" t="s">
        <v>162</v>
      </c>
      <c r="D320" s="168">
        <v>2.4814388903199998</v>
      </c>
      <c r="E320" s="79" t="s">
        <v>593</v>
      </c>
      <c r="F320" s="169"/>
      <c r="M320" s="10"/>
      <c r="N320" s="10"/>
      <c r="P320" s="10"/>
    </row>
    <row r="321">
      <c r="A321" s="167" t="s">
        <v>28</v>
      </c>
      <c r="B321" s="167" t="s">
        <v>173</v>
      </c>
      <c r="C321" s="167" t="s">
        <v>162</v>
      </c>
      <c r="D321" s="168">
        <v>2.4749092361929286</v>
      </c>
      <c r="E321" s="79" t="s">
        <v>593</v>
      </c>
      <c r="F321" s="169"/>
      <c r="M321" s="10"/>
      <c r="N321" s="10"/>
      <c r="P321" s="10"/>
    </row>
    <row r="322">
      <c r="A322" s="167" t="s">
        <v>28</v>
      </c>
      <c r="B322" s="8" t="s">
        <v>522</v>
      </c>
      <c r="C322" s="8" t="s">
        <v>162</v>
      </c>
      <c r="D322" s="10">
        <v>2.4338285999999996</v>
      </c>
      <c r="E322" s="79" t="s">
        <v>264</v>
      </c>
      <c r="F322" s="169"/>
      <c r="M322" s="10"/>
      <c r="N322" s="10"/>
      <c r="P322" s="10"/>
    </row>
    <row r="323">
      <c r="B323" s="8" t="s">
        <v>511</v>
      </c>
      <c r="C323" s="8" t="s">
        <v>162</v>
      </c>
      <c r="D323" s="10">
        <v>2.41672222836</v>
      </c>
      <c r="E323" s="79" t="s">
        <v>264</v>
      </c>
      <c r="F323" s="169"/>
      <c r="M323" s="10"/>
      <c r="N323" s="10"/>
      <c r="P323" s="10"/>
    </row>
    <row r="324">
      <c r="B324" s="8" t="s">
        <v>510</v>
      </c>
      <c r="C324" s="8" t="s">
        <v>162</v>
      </c>
      <c r="D324" s="10">
        <v>2.3876093999999997</v>
      </c>
      <c r="E324" s="79" t="s">
        <v>264</v>
      </c>
      <c r="F324" s="169"/>
      <c r="M324" s="10"/>
      <c r="N324" s="10"/>
      <c r="P324" s="10"/>
    </row>
    <row r="325">
      <c r="A325" s="167" t="s">
        <v>28</v>
      </c>
      <c r="B325" s="167" t="s">
        <v>174</v>
      </c>
      <c r="C325" s="167" t="s">
        <v>162</v>
      </c>
      <c r="D325" s="168">
        <v>2.3516496920800005</v>
      </c>
      <c r="E325" s="79" t="s">
        <v>593</v>
      </c>
      <c r="F325" s="169"/>
      <c r="M325" s="10"/>
      <c r="N325" s="10"/>
      <c r="P325" s="10"/>
    </row>
    <row r="326">
      <c r="B326" s="8" t="s">
        <v>515</v>
      </c>
      <c r="C326" s="8" t="s">
        <v>162</v>
      </c>
      <c r="D326" s="10">
        <v>2.281434144</v>
      </c>
      <c r="E326" s="79" t="s">
        <v>264</v>
      </c>
      <c r="F326" s="169"/>
      <c r="M326" s="10"/>
      <c r="N326" s="10"/>
      <c r="P326" s="10"/>
    </row>
    <row r="327">
      <c r="B327" s="8" t="s">
        <v>517</v>
      </c>
      <c r="C327" s="8" t="s">
        <v>162</v>
      </c>
      <c r="D327" s="10">
        <v>2.1966119999999996</v>
      </c>
      <c r="E327" s="79" t="s">
        <v>264</v>
      </c>
      <c r="F327" s="169"/>
      <c r="M327" s="10"/>
      <c r="N327" s="10"/>
      <c r="P327" s="10"/>
    </row>
    <row r="328">
      <c r="A328" s="167" t="s">
        <v>28</v>
      </c>
      <c r="B328" s="8" t="s">
        <v>523</v>
      </c>
      <c r="C328" s="8" t="s">
        <v>162</v>
      </c>
      <c r="D328" s="10">
        <v>2.1528500399999997</v>
      </c>
      <c r="E328" s="79" t="s">
        <v>264</v>
      </c>
      <c r="F328" s="169"/>
      <c r="M328" s="10"/>
      <c r="N328" s="10"/>
      <c r="P328" s="10"/>
    </row>
    <row r="329">
      <c r="A329" s="167"/>
      <c r="B329" s="167" t="s">
        <v>175</v>
      </c>
      <c r="C329" s="167" t="s">
        <v>162</v>
      </c>
      <c r="D329" s="168">
        <v>1.867807240981859</v>
      </c>
      <c r="E329" s="79" t="s">
        <v>593</v>
      </c>
      <c r="F329" s="169"/>
      <c r="M329" s="10"/>
      <c r="N329" s="10"/>
      <c r="P329" s="10"/>
    </row>
    <row r="330">
      <c r="A330" s="167" t="s">
        <v>28</v>
      </c>
      <c r="B330" s="8" t="s">
        <v>524</v>
      </c>
      <c r="C330" s="8" t="s">
        <v>162</v>
      </c>
      <c r="D330" s="10">
        <v>1.8158659199999998</v>
      </c>
      <c r="E330" s="79" t="s">
        <v>264</v>
      </c>
      <c r="F330" s="169"/>
      <c r="M330" s="10"/>
      <c r="N330" s="10"/>
      <c r="P330" s="10"/>
    </row>
    <row r="331">
      <c r="A331" s="167" t="s">
        <v>28</v>
      </c>
      <c r="B331" s="167" t="s">
        <v>176</v>
      </c>
      <c r="C331" s="167" t="s">
        <v>162</v>
      </c>
      <c r="D331" s="168">
        <v>1.8006198833061018</v>
      </c>
      <c r="E331" s="79" t="s">
        <v>593</v>
      </c>
      <c r="F331" s="169"/>
      <c r="M331" s="10"/>
      <c r="N331" s="10"/>
      <c r="P331" s="10"/>
    </row>
    <row r="332">
      <c r="A332" s="167"/>
      <c r="B332" s="167" t="s">
        <v>516</v>
      </c>
      <c r="C332" s="8" t="s">
        <v>162</v>
      </c>
      <c r="D332" s="10">
        <v>1.7084759999999999</v>
      </c>
      <c r="E332" s="79" t="s">
        <v>264</v>
      </c>
      <c r="F332" s="169"/>
      <c r="M332" s="10"/>
      <c r="N332" s="10"/>
      <c r="P332" s="10"/>
    </row>
    <row r="333">
      <c r="A333" s="167" t="s">
        <v>28</v>
      </c>
      <c r="B333" s="8" t="s">
        <v>525</v>
      </c>
      <c r="C333" s="8" t="s">
        <v>162</v>
      </c>
      <c r="D333" s="10">
        <v>1.6566541199999998</v>
      </c>
      <c r="E333" s="79" t="s">
        <v>264</v>
      </c>
      <c r="F333" s="169"/>
      <c r="M333" s="10"/>
      <c r="N333" s="10"/>
      <c r="P333" s="10"/>
    </row>
    <row r="334">
      <c r="B334" s="8" t="s">
        <v>514</v>
      </c>
      <c r="C334" s="8" t="s">
        <v>162</v>
      </c>
      <c r="D334" s="10">
        <v>1.6346609999999997</v>
      </c>
      <c r="E334" s="79" t="s">
        <v>264</v>
      </c>
      <c r="F334" s="169"/>
      <c r="M334" s="10"/>
      <c r="N334" s="10"/>
      <c r="P334" s="10"/>
    </row>
    <row r="335">
      <c r="A335" s="167"/>
      <c r="B335" s="167" t="s">
        <v>177</v>
      </c>
      <c r="C335" s="167" t="s">
        <v>162</v>
      </c>
      <c r="D335" s="168">
        <v>1.5933132221116892</v>
      </c>
      <c r="E335" s="79" t="s">
        <v>593</v>
      </c>
      <c r="F335" s="169"/>
      <c r="M335" s="10"/>
      <c r="N335" s="10"/>
      <c r="P335" s="10"/>
    </row>
    <row r="336">
      <c r="A336" s="167" t="s">
        <v>28</v>
      </c>
      <c r="B336" s="8" t="s">
        <v>526</v>
      </c>
      <c r="C336" s="8" t="s">
        <v>162</v>
      </c>
      <c r="D336" s="10">
        <v>1.53518772</v>
      </c>
      <c r="E336" s="79" t="s">
        <v>264</v>
      </c>
      <c r="F336" s="169"/>
      <c r="M336" s="10"/>
      <c r="N336" s="10"/>
      <c r="P336" s="10"/>
    </row>
    <row r="337">
      <c r="A337" s="167" t="s">
        <v>28</v>
      </c>
      <c r="B337" s="167" t="s">
        <v>178</v>
      </c>
      <c r="C337" s="167" t="s">
        <v>162</v>
      </c>
      <c r="D337" s="168">
        <v>1.4755790891378633</v>
      </c>
      <c r="E337" s="79" t="s">
        <v>593</v>
      </c>
      <c r="F337" s="169"/>
      <c r="M337" s="10"/>
      <c r="N337" s="10"/>
      <c r="P337" s="10"/>
    </row>
    <row r="338">
      <c r="A338" s="167" t="s">
        <v>28</v>
      </c>
      <c r="B338" s="167" t="s">
        <v>179</v>
      </c>
      <c r="C338" s="167" t="s">
        <v>162</v>
      </c>
      <c r="D338" s="168">
        <v>1.3676370801600002</v>
      </c>
      <c r="E338" s="79" t="s">
        <v>593</v>
      </c>
      <c r="F338" s="169"/>
      <c r="M338" s="10"/>
      <c r="N338" s="10"/>
      <c r="P338" s="10"/>
    </row>
    <row r="339">
      <c r="A339" s="167"/>
      <c r="B339" s="167" t="s">
        <v>180</v>
      </c>
      <c r="C339" s="167" t="s">
        <v>162</v>
      </c>
      <c r="D339" s="168">
        <v>1.3386049352</v>
      </c>
      <c r="E339" s="79" t="s">
        <v>593</v>
      </c>
      <c r="F339" s="169"/>
      <c r="M339" s="10"/>
      <c r="N339" s="10"/>
      <c r="P339" s="10"/>
    </row>
    <row r="340">
      <c r="A340" s="167" t="s">
        <v>28</v>
      </c>
      <c r="B340" s="167" t="s">
        <v>181</v>
      </c>
      <c r="C340" s="167" t="s">
        <v>162</v>
      </c>
      <c r="D340" s="168">
        <v>1.3161239491611803</v>
      </c>
      <c r="E340" s="79" t="s">
        <v>593</v>
      </c>
      <c r="F340" s="169"/>
      <c r="M340" s="10"/>
      <c r="N340" s="10"/>
      <c r="P340" s="10"/>
    </row>
    <row r="341">
      <c r="A341" s="167" t="s">
        <v>28</v>
      </c>
      <c r="B341" s="8" t="s">
        <v>528</v>
      </c>
      <c r="C341" s="8" t="s">
        <v>162</v>
      </c>
      <c r="D341" s="10">
        <v>1.2966</v>
      </c>
      <c r="E341" s="79" t="s">
        <v>264</v>
      </c>
      <c r="F341" s="169"/>
      <c r="M341" s="10"/>
      <c r="N341" s="10"/>
      <c r="P341" s="10"/>
    </row>
    <row r="342">
      <c r="A342" s="167"/>
      <c r="B342" s="167" t="s">
        <v>182</v>
      </c>
      <c r="C342" s="167" t="s">
        <v>162</v>
      </c>
      <c r="D342" s="168">
        <v>1.286567712273437</v>
      </c>
      <c r="E342" s="79" t="s">
        <v>593</v>
      </c>
      <c r="F342" s="169"/>
      <c r="M342" s="10"/>
      <c r="N342" s="10"/>
      <c r="P342" s="10"/>
    </row>
    <row r="343">
      <c r="A343" s="167" t="s">
        <v>28</v>
      </c>
      <c r="B343" s="167" t="s">
        <v>183</v>
      </c>
      <c r="C343" s="167" t="s">
        <v>162</v>
      </c>
      <c r="D343" s="168">
        <v>1.23332178528</v>
      </c>
      <c r="E343" s="79" t="s">
        <v>593</v>
      </c>
      <c r="F343" s="169"/>
      <c r="M343" s="10"/>
      <c r="N343" s="10"/>
      <c r="P343" s="10"/>
    </row>
    <row r="344">
      <c r="A344" s="167" t="s">
        <v>28</v>
      </c>
      <c r="B344" s="167" t="s">
        <v>184</v>
      </c>
      <c r="C344" s="167" t="s">
        <v>162</v>
      </c>
      <c r="D344" s="168">
        <v>1.17696009392</v>
      </c>
      <c r="E344" s="79" t="s">
        <v>593</v>
      </c>
      <c r="F344" s="169"/>
      <c r="M344" s="10"/>
      <c r="N344" s="10"/>
      <c r="P344" s="10"/>
    </row>
    <row r="345">
      <c r="A345" s="167" t="s">
        <v>28</v>
      </c>
      <c r="B345" s="167" t="s">
        <v>185</v>
      </c>
      <c r="C345" s="167" t="s">
        <v>162</v>
      </c>
      <c r="D345" s="168">
        <v>1.16451320024</v>
      </c>
      <c r="E345" s="79" t="s">
        <v>593</v>
      </c>
      <c r="F345" s="169"/>
      <c r="M345" s="10"/>
      <c r="N345" s="10"/>
      <c r="P345" s="10"/>
    </row>
    <row r="346">
      <c r="A346" s="167"/>
      <c r="B346" s="167" t="s">
        <v>186</v>
      </c>
      <c r="C346" s="167" t="s">
        <v>162</v>
      </c>
      <c r="D346" s="168">
        <v>1.099534928769511</v>
      </c>
      <c r="E346" s="79" t="s">
        <v>593</v>
      </c>
      <c r="F346" s="169"/>
      <c r="M346" s="10"/>
      <c r="N346" s="10"/>
      <c r="P346" s="10"/>
    </row>
    <row r="347">
      <c r="A347" s="167"/>
      <c r="B347" s="167" t="s">
        <v>508</v>
      </c>
      <c r="C347" s="8" t="s">
        <v>162</v>
      </c>
      <c r="D347" s="10">
        <v>1.0389178799999998</v>
      </c>
      <c r="E347" s="79" t="s">
        <v>264</v>
      </c>
      <c r="F347" s="169"/>
      <c r="M347" s="10"/>
      <c r="N347" s="10"/>
      <c r="P347" s="10"/>
    </row>
    <row r="348">
      <c r="A348" s="167" t="s">
        <v>28</v>
      </c>
      <c r="B348" s="8" t="s">
        <v>527</v>
      </c>
      <c r="C348" s="8" t="s">
        <v>162</v>
      </c>
      <c r="D348" s="10">
        <v>1.03240764</v>
      </c>
      <c r="E348" s="79" t="s">
        <v>264</v>
      </c>
      <c r="F348" s="169"/>
      <c r="G348" s="8" t="str">
        <f>C348</f>
        <v>Russian Federation</v>
      </c>
      <c r="H348" s="79">
        <v>41.0</v>
      </c>
      <c r="I348" s="10">
        <f>SUM(D308:D348)</f>
        <v>117.0244338</v>
      </c>
      <c r="M348" s="10"/>
      <c r="N348" s="10"/>
      <c r="P348" s="10"/>
    </row>
    <row r="349">
      <c r="A349" s="167"/>
      <c r="B349" s="167" t="s">
        <v>187</v>
      </c>
      <c r="C349" s="167" t="s">
        <v>188</v>
      </c>
      <c r="D349" s="168">
        <v>19.22190525051364</v>
      </c>
      <c r="E349" s="79" t="s">
        <v>593</v>
      </c>
      <c r="F349" s="169"/>
      <c r="M349" s="10"/>
      <c r="N349" s="10"/>
      <c r="P349" s="10"/>
    </row>
    <row r="350">
      <c r="A350" s="167"/>
      <c r="B350" s="167" t="s">
        <v>189</v>
      </c>
      <c r="C350" s="167" t="s">
        <v>188</v>
      </c>
      <c r="D350" s="168">
        <v>11.926143554624</v>
      </c>
      <c r="E350" s="79" t="s">
        <v>593</v>
      </c>
      <c r="F350" s="169"/>
      <c r="M350" s="10"/>
      <c r="N350" s="10"/>
      <c r="P350" s="10"/>
    </row>
    <row r="351">
      <c r="A351" s="167"/>
      <c r="B351" s="167" t="s">
        <v>190</v>
      </c>
      <c r="C351" s="167" t="s">
        <v>188</v>
      </c>
      <c r="D351" s="168">
        <v>7.634938271719794</v>
      </c>
      <c r="E351" s="79" t="s">
        <v>593</v>
      </c>
      <c r="F351" s="169"/>
      <c r="M351" s="10"/>
      <c r="N351" s="10"/>
      <c r="P351" s="10"/>
    </row>
    <row r="352">
      <c r="A352" s="167"/>
      <c r="B352" s="167" t="s">
        <v>191</v>
      </c>
      <c r="C352" s="167" t="s">
        <v>188</v>
      </c>
      <c r="D352" s="168">
        <v>6.96682782850095</v>
      </c>
      <c r="E352" s="79" t="s">
        <v>593</v>
      </c>
      <c r="F352" s="169"/>
      <c r="M352" s="10"/>
      <c r="N352" s="10"/>
      <c r="P352" s="10"/>
    </row>
    <row r="353">
      <c r="A353" s="167" t="s">
        <v>28</v>
      </c>
      <c r="B353" s="167" t="s">
        <v>35</v>
      </c>
      <c r="C353" s="167" t="s">
        <v>188</v>
      </c>
      <c r="D353" s="168">
        <v>6.860051660800001</v>
      </c>
      <c r="E353" s="79" t="s">
        <v>593</v>
      </c>
      <c r="F353" s="169"/>
      <c r="M353" s="10"/>
      <c r="N353" s="10"/>
      <c r="P353" s="10"/>
    </row>
    <row r="354">
      <c r="A354" s="167"/>
      <c r="B354" s="167" t="s">
        <v>192</v>
      </c>
      <c r="C354" s="167" t="s">
        <v>188</v>
      </c>
      <c r="D354" s="168">
        <v>5.6950029434408265</v>
      </c>
      <c r="E354" s="79" t="s">
        <v>593</v>
      </c>
      <c r="F354" s="169"/>
      <c r="M354" s="10"/>
      <c r="N354" s="10"/>
      <c r="P354" s="10"/>
    </row>
    <row r="355">
      <c r="A355" s="167"/>
      <c r="B355" s="167" t="s">
        <v>193</v>
      </c>
      <c r="C355" s="167" t="s">
        <v>188</v>
      </c>
      <c r="D355" s="168">
        <v>5.066814884197363</v>
      </c>
      <c r="E355" s="79" t="s">
        <v>593</v>
      </c>
      <c r="F355" s="169"/>
      <c r="M355" s="10"/>
      <c r="N355" s="10"/>
      <c r="P355" s="10"/>
    </row>
    <row r="356">
      <c r="A356" s="167"/>
      <c r="B356" s="167" t="s">
        <v>194</v>
      </c>
      <c r="C356" s="167" t="s">
        <v>188</v>
      </c>
      <c r="D356" s="168">
        <v>5.000284718448019</v>
      </c>
      <c r="E356" s="79" t="s">
        <v>593</v>
      </c>
      <c r="F356" s="169"/>
      <c r="M356" s="10"/>
      <c r="N356" s="10"/>
      <c r="P356" s="10"/>
    </row>
    <row r="357">
      <c r="A357" s="167"/>
      <c r="B357" s="167" t="s">
        <v>195</v>
      </c>
      <c r="C357" s="167" t="s">
        <v>188</v>
      </c>
      <c r="D357" s="168">
        <v>4.649714459398611</v>
      </c>
      <c r="E357" s="79" t="s">
        <v>593</v>
      </c>
      <c r="F357" s="169"/>
      <c r="M357" s="10"/>
      <c r="N357" s="10"/>
      <c r="P357" s="10"/>
    </row>
    <row r="358">
      <c r="A358" s="167" t="s">
        <v>28</v>
      </c>
      <c r="B358" s="167" t="s">
        <v>93</v>
      </c>
      <c r="C358" s="167" t="s">
        <v>188</v>
      </c>
      <c r="D358" s="168">
        <v>4.35997371264</v>
      </c>
      <c r="E358" s="79" t="s">
        <v>593</v>
      </c>
      <c r="F358" s="169"/>
      <c r="M358" s="10"/>
      <c r="N358" s="10"/>
      <c r="P358" s="10"/>
    </row>
    <row r="359">
      <c r="A359" s="167"/>
      <c r="B359" s="167" t="s">
        <v>196</v>
      </c>
      <c r="C359" s="167" t="s">
        <v>188</v>
      </c>
      <c r="D359" s="168">
        <v>4.2685896715125295</v>
      </c>
      <c r="E359" s="79" t="s">
        <v>593</v>
      </c>
      <c r="F359" s="169"/>
      <c r="M359" s="10"/>
      <c r="N359" s="10"/>
      <c r="P359" s="10"/>
    </row>
    <row r="360">
      <c r="A360" s="167"/>
      <c r="B360" s="167" t="s">
        <v>197</v>
      </c>
      <c r="C360" s="167" t="s">
        <v>188</v>
      </c>
      <c r="D360" s="168">
        <v>3.557107776918784</v>
      </c>
      <c r="E360" s="79" t="s">
        <v>593</v>
      </c>
      <c r="F360" s="169"/>
      <c r="M360" s="10"/>
      <c r="N360" s="10"/>
      <c r="P360" s="10"/>
    </row>
    <row r="361">
      <c r="A361" s="167" t="s">
        <v>28</v>
      </c>
      <c r="B361" s="167" t="s">
        <v>198</v>
      </c>
      <c r="C361" s="167" t="s">
        <v>188</v>
      </c>
      <c r="D361" s="168">
        <v>3.5350522292800006</v>
      </c>
      <c r="E361" s="79" t="s">
        <v>593</v>
      </c>
      <c r="F361" s="169"/>
      <c r="M361" s="10"/>
      <c r="N361" s="10"/>
      <c r="P361" s="10"/>
    </row>
    <row r="362">
      <c r="A362" s="167"/>
      <c r="B362" s="167" t="s">
        <v>199</v>
      </c>
      <c r="C362" s="167" t="s">
        <v>188</v>
      </c>
      <c r="D362" s="168">
        <v>2.449978205742121</v>
      </c>
      <c r="E362" s="79" t="s">
        <v>593</v>
      </c>
      <c r="F362" s="169"/>
      <c r="M362" s="10"/>
      <c r="N362" s="10"/>
      <c r="P362" s="10"/>
    </row>
    <row r="363">
      <c r="A363" s="167"/>
      <c r="B363" s="167" t="s">
        <v>200</v>
      </c>
      <c r="C363" s="167" t="s">
        <v>188</v>
      </c>
      <c r="D363" s="168">
        <v>2.4132555576827786</v>
      </c>
      <c r="E363" s="79" t="s">
        <v>593</v>
      </c>
      <c r="F363" s="169"/>
      <c r="M363" s="10"/>
      <c r="N363" s="10"/>
      <c r="P363" s="10"/>
    </row>
    <row r="364">
      <c r="A364" s="167"/>
      <c r="B364" s="167" t="s">
        <v>201</v>
      </c>
      <c r="C364" s="167" t="s">
        <v>188</v>
      </c>
      <c r="D364" s="168">
        <v>2.088574938528698</v>
      </c>
      <c r="E364" s="79" t="s">
        <v>593</v>
      </c>
      <c r="F364" s="169"/>
      <c r="M364" s="10"/>
      <c r="N364" s="10"/>
      <c r="P364" s="10"/>
    </row>
    <row r="365">
      <c r="A365" s="167"/>
      <c r="B365" s="167" t="s">
        <v>202</v>
      </c>
      <c r="C365" s="167" t="s">
        <v>188</v>
      </c>
      <c r="D365" s="168">
        <v>1.8899260747557556</v>
      </c>
      <c r="E365" s="79" t="s">
        <v>593</v>
      </c>
      <c r="F365" s="169"/>
      <c r="M365" s="10"/>
      <c r="N365" s="10"/>
      <c r="P365" s="10"/>
    </row>
    <row r="366">
      <c r="A366" s="167" t="s">
        <v>28</v>
      </c>
      <c r="B366" s="167" t="s">
        <v>203</v>
      </c>
      <c r="C366" s="167" t="s">
        <v>188</v>
      </c>
      <c r="D366" s="168">
        <v>1.8428718673923543</v>
      </c>
      <c r="E366" s="79" t="s">
        <v>593</v>
      </c>
      <c r="F366" s="169"/>
      <c r="M366" s="10"/>
      <c r="N366" s="10"/>
      <c r="P366" s="10"/>
    </row>
    <row r="367">
      <c r="A367" s="167" t="s">
        <v>28</v>
      </c>
      <c r="B367" s="167" t="s">
        <v>204</v>
      </c>
      <c r="C367" s="167" t="s">
        <v>188</v>
      </c>
      <c r="D367" s="168">
        <v>1.8332133470399974</v>
      </c>
      <c r="E367" s="79" t="s">
        <v>593</v>
      </c>
      <c r="F367" s="169"/>
      <c r="M367" s="10"/>
      <c r="N367" s="10"/>
      <c r="P367" s="10"/>
    </row>
    <row r="368">
      <c r="A368" s="167"/>
      <c r="B368" s="167" t="s">
        <v>205</v>
      </c>
      <c r="C368" s="167" t="s">
        <v>188</v>
      </c>
      <c r="D368" s="168">
        <v>1.5928277695368342</v>
      </c>
      <c r="E368" s="79" t="s">
        <v>593</v>
      </c>
      <c r="F368" s="169"/>
      <c r="M368" s="10"/>
      <c r="N368" s="10"/>
      <c r="P368" s="10"/>
    </row>
    <row r="369">
      <c r="A369" s="167"/>
      <c r="B369" s="167" t="s">
        <v>206</v>
      </c>
      <c r="C369" s="167" t="s">
        <v>188</v>
      </c>
      <c r="D369" s="168">
        <v>1.4346445302213289</v>
      </c>
      <c r="E369" s="79" t="s">
        <v>593</v>
      </c>
      <c r="F369" s="169"/>
      <c r="M369" s="10"/>
      <c r="N369" s="10"/>
      <c r="P369" s="10"/>
    </row>
    <row r="370">
      <c r="A370" s="167" t="s">
        <v>28</v>
      </c>
      <c r="B370" s="167" t="s">
        <v>207</v>
      </c>
      <c r="C370" s="167" t="s">
        <v>188</v>
      </c>
      <c r="D370" s="168">
        <v>1.0328931229372316</v>
      </c>
      <c r="E370" s="79" t="s">
        <v>593</v>
      </c>
      <c r="F370" s="169"/>
      <c r="M370" s="10"/>
      <c r="N370" s="10"/>
      <c r="P370" s="10"/>
    </row>
    <row r="371">
      <c r="A371" s="167"/>
      <c r="B371" s="167" t="s">
        <v>208</v>
      </c>
      <c r="C371" s="167" t="s">
        <v>188</v>
      </c>
      <c r="D371" s="168">
        <v>1.0280955230608393</v>
      </c>
      <c r="E371" s="79" t="s">
        <v>593</v>
      </c>
      <c r="F371" s="169"/>
      <c r="G371" s="8" t="str">
        <f t="shared" ref="G371:G372" si="8">C371</f>
        <v>Saudi-Arabia</v>
      </c>
      <c r="H371" s="79">
        <v>23.5</v>
      </c>
      <c r="I371" s="10">
        <f>SUM(D349:D371)+D274/2</f>
        <v>107.0686365</v>
      </c>
      <c r="M371" s="10"/>
      <c r="N371" s="10"/>
      <c r="P371" s="10"/>
    </row>
    <row r="372">
      <c r="B372" s="8" t="s">
        <v>531</v>
      </c>
      <c r="C372" s="8" t="s">
        <v>532</v>
      </c>
      <c r="D372" s="10">
        <v>2.5239900000000004</v>
      </c>
      <c r="E372" s="79" t="s">
        <v>264</v>
      </c>
      <c r="F372" s="169"/>
      <c r="G372" s="8" t="str">
        <f t="shared" si="8"/>
        <v>Serbia</v>
      </c>
      <c r="H372" s="79">
        <v>1.0</v>
      </c>
      <c r="I372" s="10">
        <f>D372</f>
        <v>2.52399</v>
      </c>
      <c r="M372" s="10"/>
      <c r="N372" s="10"/>
      <c r="P372" s="10"/>
    </row>
    <row r="373">
      <c r="B373" s="8" t="s">
        <v>534</v>
      </c>
      <c r="C373" s="8" t="s">
        <v>244</v>
      </c>
      <c r="D373" s="10">
        <v>6.872046719999999</v>
      </c>
      <c r="E373" s="79" t="s">
        <v>264</v>
      </c>
      <c r="F373" s="169"/>
      <c r="M373" s="10"/>
      <c r="N373" s="10"/>
      <c r="P373" s="10"/>
    </row>
    <row r="374">
      <c r="A374" s="167" t="s">
        <v>28</v>
      </c>
      <c r="B374" s="8" t="s">
        <v>535</v>
      </c>
      <c r="C374" s="8" t="s">
        <v>244</v>
      </c>
      <c r="D374" s="10">
        <v>2.8037737199999997</v>
      </c>
      <c r="E374" s="79" t="s">
        <v>264</v>
      </c>
      <c r="F374" s="169"/>
      <c r="M374" s="10"/>
      <c r="N374" s="10"/>
      <c r="P374" s="10"/>
    </row>
    <row r="375">
      <c r="A375" s="167" t="s">
        <v>28</v>
      </c>
      <c r="B375" s="8" t="s">
        <v>536</v>
      </c>
      <c r="C375" s="8" t="s">
        <v>244</v>
      </c>
      <c r="D375" s="10">
        <v>2.4284765999999998</v>
      </c>
      <c r="E375" s="79" t="s">
        <v>264</v>
      </c>
      <c r="F375" s="169"/>
      <c r="M375" s="10"/>
      <c r="N375" s="10"/>
      <c r="P375" s="10"/>
    </row>
    <row r="376">
      <c r="A376" s="167" t="s">
        <v>28</v>
      </c>
      <c r="B376" s="167" t="s">
        <v>243</v>
      </c>
      <c r="C376" s="167" t="s">
        <v>244</v>
      </c>
      <c r="D376" s="168">
        <v>1.8498882064136324</v>
      </c>
      <c r="E376" s="79" t="s">
        <v>593</v>
      </c>
      <c r="F376" s="169"/>
      <c r="M376" s="10"/>
      <c r="N376" s="10"/>
      <c r="P376" s="10"/>
    </row>
    <row r="377">
      <c r="A377" s="167" t="s">
        <v>28</v>
      </c>
      <c r="B377" s="8" t="s">
        <v>537</v>
      </c>
      <c r="C377" s="8" t="s">
        <v>244</v>
      </c>
      <c r="D377" s="10">
        <v>1.6962726</v>
      </c>
      <c r="E377" s="79" t="s">
        <v>264</v>
      </c>
      <c r="F377" s="169"/>
      <c r="M377" s="10"/>
      <c r="N377" s="10"/>
      <c r="P377" s="10"/>
    </row>
    <row r="378">
      <c r="A378" s="167" t="s">
        <v>28</v>
      </c>
      <c r="B378" s="8" t="s">
        <v>538</v>
      </c>
      <c r="C378" s="8" t="s">
        <v>244</v>
      </c>
      <c r="D378" s="10">
        <v>1.4277977999999998</v>
      </c>
      <c r="E378" s="79" t="s">
        <v>264</v>
      </c>
      <c r="F378" s="169"/>
      <c r="M378" s="10"/>
      <c r="N378" s="10"/>
      <c r="P378" s="10"/>
    </row>
    <row r="379">
      <c r="A379" s="167" t="s">
        <v>28</v>
      </c>
      <c r="B379" s="8" t="s">
        <v>539</v>
      </c>
      <c r="C379" s="8" t="s">
        <v>244</v>
      </c>
      <c r="D379" s="10">
        <v>1.07242344</v>
      </c>
      <c r="E379" s="79" t="s">
        <v>264</v>
      </c>
      <c r="F379" s="169"/>
      <c r="G379" s="8" t="str">
        <f t="shared" ref="G379:G382" si="9">C379</f>
        <v>South Africa</v>
      </c>
      <c r="H379" s="79">
        <v>7.0</v>
      </c>
      <c r="I379" s="10">
        <f>SUM(D373:D379)</f>
        <v>18.15067909</v>
      </c>
      <c r="M379" s="10"/>
      <c r="N379" s="10"/>
      <c r="P379" s="10"/>
    </row>
    <row r="380">
      <c r="A380" s="167" t="s">
        <v>28</v>
      </c>
      <c r="B380" s="167" t="s">
        <v>209</v>
      </c>
      <c r="C380" s="167" t="s">
        <v>210</v>
      </c>
      <c r="D380" s="168">
        <v>1.3636553261184028</v>
      </c>
      <c r="E380" s="79" t="s">
        <v>593</v>
      </c>
      <c r="F380" s="169"/>
      <c r="G380" s="8" t="str">
        <f t="shared" si="9"/>
        <v>Syria</v>
      </c>
      <c r="H380" s="79">
        <v>1.0</v>
      </c>
      <c r="I380" s="10">
        <f t="shared" ref="I380:I382" si="10">D380</f>
        <v>1.363655326</v>
      </c>
      <c r="M380" s="10"/>
      <c r="N380" s="10"/>
      <c r="P380" s="10"/>
    </row>
    <row r="381">
      <c r="A381" s="167" t="s">
        <v>28</v>
      </c>
      <c r="B381" s="167" t="s">
        <v>215</v>
      </c>
      <c r="C381" s="167" t="s">
        <v>216</v>
      </c>
      <c r="D381" s="168">
        <v>1.0311981669599999</v>
      </c>
      <c r="E381" s="79" t="s">
        <v>593</v>
      </c>
      <c r="F381" s="169"/>
      <c r="G381" s="8" t="str">
        <f t="shared" si="9"/>
        <v>Tanzania</v>
      </c>
      <c r="H381" s="79">
        <v>1.0</v>
      </c>
      <c r="I381" s="10">
        <f t="shared" si="10"/>
        <v>1.031198167</v>
      </c>
      <c r="M381" s="10"/>
      <c r="N381" s="10"/>
      <c r="P381" s="10"/>
    </row>
    <row r="382">
      <c r="A382" s="167"/>
      <c r="B382" s="167" t="s">
        <v>540</v>
      </c>
      <c r="C382" s="167" t="s">
        <v>541</v>
      </c>
      <c r="D382" s="10">
        <v>4.086460000000001</v>
      </c>
      <c r="E382" s="79" t="s">
        <v>264</v>
      </c>
      <c r="F382" s="169"/>
      <c r="G382" s="8" t="str">
        <f t="shared" si="9"/>
        <v>Turkey</v>
      </c>
      <c r="H382" s="79">
        <v>1.0</v>
      </c>
      <c r="I382" s="10">
        <f t="shared" si="10"/>
        <v>4.08646</v>
      </c>
      <c r="M382" s="10"/>
      <c r="N382" s="10"/>
      <c r="P382" s="10"/>
    </row>
    <row r="383">
      <c r="A383" s="167"/>
      <c r="B383" s="167" t="s">
        <v>211</v>
      </c>
      <c r="C383" s="167" t="s">
        <v>212</v>
      </c>
      <c r="D383" s="168">
        <v>9.548227901020114</v>
      </c>
      <c r="E383" s="79" t="s">
        <v>593</v>
      </c>
      <c r="F383" s="169"/>
      <c r="M383" s="10"/>
      <c r="N383" s="10"/>
      <c r="P383" s="10"/>
    </row>
    <row r="384">
      <c r="A384" s="167" t="s">
        <v>28</v>
      </c>
      <c r="B384" s="167" t="s">
        <v>213</v>
      </c>
      <c r="C384" s="167" t="s">
        <v>212</v>
      </c>
      <c r="D384" s="168">
        <v>2.1291453311858777</v>
      </c>
      <c r="E384" s="79" t="s">
        <v>593</v>
      </c>
      <c r="F384" s="169"/>
      <c r="M384" s="10"/>
      <c r="N384" s="10"/>
      <c r="P384" s="10"/>
    </row>
    <row r="385">
      <c r="A385" s="167"/>
      <c r="B385" s="167" t="s">
        <v>214</v>
      </c>
      <c r="C385" s="167" t="s">
        <v>212</v>
      </c>
      <c r="D385" s="168">
        <v>1.5780942876174249</v>
      </c>
      <c r="E385" s="79" t="s">
        <v>593</v>
      </c>
      <c r="F385" s="169"/>
      <c r="G385" s="8" t="str">
        <f t="shared" ref="G385:G386" si="11">C385</f>
        <v>Turkmenistan</v>
      </c>
      <c r="H385" s="79">
        <v>3.0</v>
      </c>
      <c r="I385" s="10">
        <f>SUM(D383:D385)</f>
        <v>13.25546752</v>
      </c>
      <c r="M385" s="10"/>
      <c r="N385" s="10"/>
      <c r="P385" s="10"/>
    </row>
    <row r="386">
      <c r="A386" s="167" t="s">
        <v>28</v>
      </c>
      <c r="B386" s="167" t="s">
        <v>217</v>
      </c>
      <c r="C386" s="167" t="s">
        <v>218</v>
      </c>
      <c r="D386" s="168">
        <v>1.6666733906470088</v>
      </c>
      <c r="E386" s="79" t="s">
        <v>593</v>
      </c>
      <c r="F386" s="169"/>
      <c r="G386" s="8" t="str">
        <f t="shared" si="11"/>
        <v>Ukraine</v>
      </c>
      <c r="H386" s="79">
        <v>1.0</v>
      </c>
      <c r="I386" s="10">
        <f>D386</f>
        <v>1.666673391</v>
      </c>
      <c r="M386" s="10"/>
      <c r="N386" s="10"/>
      <c r="P386" s="10"/>
    </row>
    <row r="387">
      <c r="A387" s="167"/>
      <c r="B387" s="167" t="s">
        <v>18</v>
      </c>
      <c r="C387" s="167" t="s">
        <v>19</v>
      </c>
      <c r="D387" s="168">
        <v>6.440382519584</v>
      </c>
      <c r="E387" s="79" t="s">
        <v>593</v>
      </c>
      <c r="F387" s="169"/>
      <c r="M387" s="10"/>
      <c r="N387" s="10"/>
      <c r="P387" s="10"/>
    </row>
    <row r="388">
      <c r="A388" s="167"/>
      <c r="B388" s="167" t="s">
        <v>20</v>
      </c>
      <c r="C388" s="167" t="s">
        <v>19</v>
      </c>
      <c r="D388" s="168">
        <v>4.9157785248</v>
      </c>
      <c r="E388" s="79" t="s">
        <v>593</v>
      </c>
      <c r="F388" s="169"/>
      <c r="M388" s="10"/>
      <c r="N388" s="10"/>
      <c r="P388" s="10"/>
    </row>
    <row r="389">
      <c r="A389" s="167"/>
      <c r="B389" s="167" t="s">
        <v>21</v>
      </c>
      <c r="C389" s="167" t="s">
        <v>19</v>
      </c>
      <c r="D389" s="168">
        <v>4.19703305528</v>
      </c>
      <c r="E389" s="79" t="s">
        <v>593</v>
      </c>
      <c r="F389" s="169"/>
      <c r="M389" s="10"/>
      <c r="N389" s="10"/>
      <c r="P389" s="10"/>
    </row>
    <row r="390">
      <c r="A390" s="167"/>
      <c r="B390" s="167" t="s">
        <v>22</v>
      </c>
      <c r="C390" s="167" t="s">
        <v>19</v>
      </c>
      <c r="D390" s="168">
        <v>2.43441954184</v>
      </c>
      <c r="E390" s="79" t="s">
        <v>593</v>
      </c>
      <c r="F390" s="169"/>
      <c r="M390" s="10"/>
      <c r="N390" s="10"/>
      <c r="P390" s="10"/>
    </row>
    <row r="391">
      <c r="A391" s="167"/>
      <c r="B391" s="167" t="s">
        <v>23</v>
      </c>
      <c r="C391" s="167" t="s">
        <v>19</v>
      </c>
      <c r="D391" s="168">
        <v>1.9392527325600002</v>
      </c>
      <c r="E391" s="79" t="s">
        <v>593</v>
      </c>
      <c r="F391" s="169"/>
      <c r="M391" s="10"/>
      <c r="N391" s="10"/>
      <c r="P391" s="10"/>
    </row>
    <row r="392">
      <c r="A392" s="167"/>
      <c r="B392" s="167" t="s">
        <v>24</v>
      </c>
      <c r="C392" s="167" t="s">
        <v>19</v>
      </c>
      <c r="D392" s="168">
        <v>1.674389775421935</v>
      </c>
      <c r="E392" s="79" t="s">
        <v>593</v>
      </c>
      <c r="F392" s="169"/>
      <c r="M392" s="10"/>
      <c r="N392" s="10"/>
      <c r="P392" s="10"/>
    </row>
    <row r="393">
      <c r="A393" s="167"/>
      <c r="B393" s="167" t="s">
        <v>25</v>
      </c>
      <c r="C393" s="167" t="s">
        <v>19</v>
      </c>
      <c r="D393" s="168">
        <v>1.3732313337600002</v>
      </c>
      <c r="E393" s="79" t="s">
        <v>593</v>
      </c>
      <c r="F393" s="169"/>
      <c r="G393" s="8" t="str">
        <f t="shared" ref="G393:G394" si="12">C393</f>
        <v>United Arab Emirates</v>
      </c>
      <c r="H393" s="79">
        <v>7.0</v>
      </c>
      <c r="I393" s="10">
        <f>SUM(D387:D393)</f>
        <v>22.97448748</v>
      </c>
      <c r="M393" s="10"/>
      <c r="N393" s="10"/>
      <c r="P393" s="10"/>
    </row>
    <row r="394">
      <c r="A394" s="167" t="s">
        <v>28</v>
      </c>
      <c r="B394" s="167" t="s">
        <v>76</v>
      </c>
      <c r="C394" s="167" t="s">
        <v>77</v>
      </c>
      <c r="D394" s="168">
        <v>1.4760825938272615</v>
      </c>
      <c r="E394" s="79" t="s">
        <v>593</v>
      </c>
      <c r="F394" s="169"/>
      <c r="G394" s="8" t="str">
        <f t="shared" si="12"/>
        <v>United Kingdom</v>
      </c>
      <c r="H394" s="79">
        <v>1.0</v>
      </c>
      <c r="I394" s="10">
        <f>D394</f>
        <v>1.476082594</v>
      </c>
      <c r="M394" s="10"/>
      <c r="N394" s="10"/>
      <c r="P394" s="10"/>
    </row>
    <row r="395">
      <c r="A395" s="167"/>
      <c r="B395" s="167" t="s">
        <v>219</v>
      </c>
      <c r="C395" s="167" t="s">
        <v>220</v>
      </c>
      <c r="D395" s="168">
        <v>27.804431085129913</v>
      </c>
      <c r="E395" s="79" t="s">
        <v>593</v>
      </c>
      <c r="F395" s="169"/>
      <c r="M395" s="10"/>
      <c r="N395" s="10"/>
      <c r="P395" s="10"/>
    </row>
    <row r="396">
      <c r="A396" s="167"/>
      <c r="B396" s="167" t="s">
        <v>221</v>
      </c>
      <c r="C396" s="167" t="s">
        <v>220</v>
      </c>
      <c r="D396" s="168">
        <v>26.71441286378078</v>
      </c>
      <c r="E396" s="79" t="s">
        <v>593</v>
      </c>
      <c r="F396" s="169"/>
      <c r="M396" s="10"/>
      <c r="N396" s="10"/>
      <c r="P396" s="10"/>
    </row>
    <row r="397">
      <c r="A397" s="167"/>
      <c r="B397" s="167" t="s">
        <v>222</v>
      </c>
      <c r="C397" s="167" t="s">
        <v>220</v>
      </c>
      <c r="D397" s="168">
        <v>16.628818211959153</v>
      </c>
      <c r="E397" s="79" t="s">
        <v>593</v>
      </c>
      <c r="F397" s="169"/>
      <c r="M397" s="10"/>
      <c r="N397" s="10"/>
      <c r="P397" s="10"/>
    </row>
    <row r="398">
      <c r="A398" s="167"/>
      <c r="B398" s="167" t="s">
        <v>223</v>
      </c>
      <c r="C398" s="167" t="s">
        <v>220</v>
      </c>
      <c r="D398" s="168">
        <v>13.204131177322234</v>
      </c>
      <c r="E398" s="79" t="s">
        <v>593</v>
      </c>
      <c r="F398" s="169"/>
      <c r="M398" s="10"/>
      <c r="N398" s="10"/>
      <c r="P398" s="10"/>
    </row>
    <row r="399">
      <c r="A399" s="167"/>
      <c r="B399" s="167" t="s">
        <v>224</v>
      </c>
      <c r="C399" s="167" t="s">
        <v>220</v>
      </c>
      <c r="D399" s="168">
        <v>7.713186850505922</v>
      </c>
      <c r="E399" s="79" t="s">
        <v>593</v>
      </c>
      <c r="F399" s="169"/>
      <c r="M399" s="10"/>
      <c r="N399" s="10"/>
      <c r="P399" s="10"/>
    </row>
    <row r="400">
      <c r="A400" s="167"/>
      <c r="B400" s="167" t="s">
        <v>225</v>
      </c>
      <c r="C400" s="167" t="s">
        <v>220</v>
      </c>
      <c r="D400" s="168">
        <v>5.948592837899685</v>
      </c>
      <c r="E400" s="79" t="s">
        <v>593</v>
      </c>
      <c r="F400" s="169"/>
      <c r="M400" s="10"/>
      <c r="N400" s="10"/>
      <c r="P400" s="10"/>
    </row>
    <row r="401">
      <c r="A401" s="167"/>
      <c r="B401" s="167" t="s">
        <v>128</v>
      </c>
      <c r="C401" s="167" t="s">
        <v>220</v>
      </c>
      <c r="D401" s="168">
        <v>5.924247946649453</v>
      </c>
      <c r="E401" s="79" t="s">
        <v>593</v>
      </c>
      <c r="F401" s="169"/>
      <c r="M401" s="10"/>
      <c r="N401" s="10"/>
      <c r="P401" s="10"/>
    </row>
    <row r="402">
      <c r="A402" s="167"/>
      <c r="B402" s="167" t="s">
        <v>226</v>
      </c>
      <c r="C402" s="167" t="s">
        <v>220</v>
      </c>
      <c r="D402" s="168">
        <v>5.852116216215233</v>
      </c>
      <c r="E402" s="79" t="s">
        <v>593</v>
      </c>
      <c r="F402" s="169"/>
      <c r="M402" s="10"/>
      <c r="N402" s="10"/>
      <c r="P402" s="10"/>
    </row>
    <row r="403">
      <c r="A403" s="167"/>
      <c r="B403" s="167" t="s">
        <v>227</v>
      </c>
      <c r="C403" s="167" t="s">
        <v>220</v>
      </c>
      <c r="D403" s="168">
        <v>5.061653121234896</v>
      </c>
      <c r="E403" s="79" t="s">
        <v>593</v>
      </c>
      <c r="F403" s="169"/>
      <c r="M403" s="10"/>
      <c r="N403" s="10"/>
      <c r="P403" s="10"/>
    </row>
    <row r="404">
      <c r="A404" s="167"/>
      <c r="B404" s="167" t="s">
        <v>228</v>
      </c>
      <c r="C404" s="167" t="s">
        <v>220</v>
      </c>
      <c r="D404" s="168">
        <v>3.377142984689252</v>
      </c>
      <c r="E404" s="79" t="s">
        <v>593</v>
      </c>
      <c r="F404" s="169"/>
      <c r="M404" s="10"/>
      <c r="N404" s="10"/>
      <c r="P404" s="10"/>
    </row>
    <row r="405">
      <c r="B405" s="8" t="s">
        <v>550</v>
      </c>
      <c r="C405" s="8" t="s">
        <v>220</v>
      </c>
      <c r="D405" s="10">
        <v>2.9242268999999994</v>
      </c>
      <c r="E405" s="79" t="s">
        <v>264</v>
      </c>
      <c r="F405" s="169"/>
      <c r="M405" s="10"/>
      <c r="N405" s="10"/>
      <c r="P405" s="10"/>
    </row>
    <row r="406">
      <c r="B406" s="8" t="s">
        <v>547</v>
      </c>
      <c r="C406" s="8" t="s">
        <v>220</v>
      </c>
      <c r="D406" s="10">
        <v>2.8775617199999997</v>
      </c>
      <c r="E406" s="79" t="s">
        <v>264</v>
      </c>
      <c r="F406" s="169"/>
      <c r="M406" s="10"/>
      <c r="N406" s="10"/>
      <c r="P406" s="10"/>
    </row>
    <row r="407">
      <c r="A407" s="167"/>
      <c r="B407" s="167" t="s">
        <v>229</v>
      </c>
      <c r="C407" s="167" t="s">
        <v>220</v>
      </c>
      <c r="D407" s="168">
        <v>2.770946452861687</v>
      </c>
      <c r="E407" s="79" t="s">
        <v>593</v>
      </c>
      <c r="F407" s="169"/>
      <c r="M407" s="10"/>
      <c r="N407" s="10"/>
      <c r="P407" s="10"/>
    </row>
    <row r="408">
      <c r="A408" s="167" t="s">
        <v>28</v>
      </c>
      <c r="B408" s="167" t="s">
        <v>230</v>
      </c>
      <c r="C408" s="167" t="s">
        <v>220</v>
      </c>
      <c r="D408" s="168">
        <v>2.53927748672</v>
      </c>
      <c r="E408" s="79" t="s">
        <v>593</v>
      </c>
      <c r="F408" s="169"/>
      <c r="M408" s="10"/>
      <c r="N408" s="10"/>
      <c r="P408" s="10"/>
    </row>
    <row r="409">
      <c r="A409" s="167"/>
      <c r="B409" s="167" t="s">
        <v>231</v>
      </c>
      <c r="C409" s="167" t="s">
        <v>220</v>
      </c>
      <c r="D409" s="168">
        <v>2.4395776108206624</v>
      </c>
      <c r="E409" s="79" t="s">
        <v>593</v>
      </c>
      <c r="F409" s="169"/>
      <c r="M409" s="10"/>
      <c r="N409" s="10"/>
      <c r="P409" s="10"/>
    </row>
    <row r="410">
      <c r="A410" s="167"/>
      <c r="B410" s="167" t="s">
        <v>232</v>
      </c>
      <c r="C410" s="167" t="s">
        <v>220</v>
      </c>
      <c r="D410" s="168">
        <v>2.061829878097165</v>
      </c>
      <c r="E410" s="79" t="s">
        <v>593</v>
      </c>
      <c r="F410" s="169"/>
      <c r="M410" s="10"/>
      <c r="N410" s="10"/>
      <c r="P410" s="10"/>
    </row>
    <row r="411">
      <c r="A411" s="167" t="s">
        <v>28</v>
      </c>
      <c r="B411" s="167" t="s">
        <v>233</v>
      </c>
      <c r="C411" s="167" t="s">
        <v>220</v>
      </c>
      <c r="D411" s="168">
        <v>2.0359511588</v>
      </c>
      <c r="E411" s="79" t="s">
        <v>593</v>
      </c>
      <c r="F411" s="169"/>
      <c r="M411" s="10"/>
      <c r="N411" s="10"/>
      <c r="P411" s="10"/>
    </row>
    <row r="412">
      <c r="B412" s="8" t="s">
        <v>542</v>
      </c>
      <c r="C412" s="8" t="s">
        <v>220</v>
      </c>
      <c r="D412" s="10">
        <v>1.8939676799999998</v>
      </c>
      <c r="E412" s="79" t="s">
        <v>264</v>
      </c>
      <c r="F412" s="169"/>
      <c r="M412" s="10"/>
      <c r="N412" s="10"/>
      <c r="P412" s="10"/>
    </row>
    <row r="413">
      <c r="A413" s="167"/>
      <c r="B413" s="167" t="s">
        <v>234</v>
      </c>
      <c r="C413" s="167" t="s">
        <v>220</v>
      </c>
      <c r="D413" s="168">
        <v>1.8178260724192359</v>
      </c>
      <c r="E413" s="79" t="s">
        <v>593</v>
      </c>
      <c r="F413" s="169"/>
      <c r="M413" s="10"/>
      <c r="N413" s="10"/>
      <c r="P413" s="10"/>
    </row>
    <row r="414">
      <c r="A414" s="167" t="s">
        <v>28</v>
      </c>
      <c r="B414" s="167" t="s">
        <v>235</v>
      </c>
      <c r="C414" s="167" t="s">
        <v>220</v>
      </c>
      <c r="D414" s="168">
        <v>1.6485116991200002</v>
      </c>
      <c r="E414" s="79" t="s">
        <v>593</v>
      </c>
      <c r="F414" s="169"/>
      <c r="M414" s="10"/>
      <c r="N414" s="10"/>
      <c r="P414" s="10"/>
    </row>
    <row r="415">
      <c r="A415" s="167"/>
      <c r="B415" s="167" t="s">
        <v>236</v>
      </c>
      <c r="C415" s="167" t="s">
        <v>220</v>
      </c>
      <c r="D415" s="168">
        <v>1.3928280650692542</v>
      </c>
      <c r="E415" s="79" t="s">
        <v>593</v>
      </c>
      <c r="F415" s="169"/>
      <c r="M415" s="10"/>
      <c r="N415" s="10"/>
      <c r="P415" s="10"/>
    </row>
    <row r="416">
      <c r="A416" s="167"/>
      <c r="B416" s="167" t="s">
        <v>237</v>
      </c>
      <c r="C416" s="167" t="s">
        <v>220</v>
      </c>
      <c r="D416" s="168">
        <v>1.3608799636973585</v>
      </c>
      <c r="E416" s="79" t="s">
        <v>593</v>
      </c>
      <c r="F416" s="169"/>
      <c r="M416" s="10"/>
      <c r="N416" s="10"/>
      <c r="P416" s="10"/>
    </row>
    <row r="417">
      <c r="A417" s="167"/>
      <c r="B417" s="167" t="s">
        <v>548</v>
      </c>
      <c r="C417" s="167" t="s">
        <v>220</v>
      </c>
      <c r="D417" s="10">
        <v>1.3580400329999998</v>
      </c>
      <c r="E417" s="79" t="s">
        <v>264</v>
      </c>
      <c r="F417" s="169"/>
      <c r="M417" s="10"/>
      <c r="N417" s="10"/>
      <c r="P417" s="10"/>
    </row>
    <row r="418">
      <c r="A418" s="167" t="s">
        <v>28</v>
      </c>
      <c r="B418" s="167" t="s">
        <v>238</v>
      </c>
      <c r="C418" s="167" t="s">
        <v>220</v>
      </c>
      <c r="D418" s="168">
        <v>1.25481059912</v>
      </c>
      <c r="E418" s="79" t="s">
        <v>593</v>
      </c>
      <c r="F418" s="169"/>
      <c r="M418" s="10"/>
      <c r="N418" s="10"/>
      <c r="P418" s="10"/>
    </row>
    <row r="419">
      <c r="A419" s="167"/>
      <c r="B419" s="167" t="s">
        <v>543</v>
      </c>
      <c r="C419" s="167" t="s">
        <v>220</v>
      </c>
      <c r="D419" s="42">
        <v>1.1847792923999998</v>
      </c>
      <c r="E419" s="79" t="s">
        <v>264</v>
      </c>
      <c r="F419" s="169"/>
      <c r="M419" s="10"/>
      <c r="N419" s="10"/>
      <c r="P419" s="10"/>
    </row>
    <row r="420">
      <c r="A420" s="167" t="s">
        <v>28</v>
      </c>
      <c r="B420" s="167" t="s">
        <v>239</v>
      </c>
      <c r="C420" s="167" t="s">
        <v>220</v>
      </c>
      <c r="D420" s="168">
        <v>1.10620091296</v>
      </c>
      <c r="E420" s="79" t="s">
        <v>593</v>
      </c>
      <c r="F420" s="169"/>
      <c r="M420" s="10"/>
      <c r="N420" s="10"/>
      <c r="P420" s="10"/>
    </row>
    <row r="421">
      <c r="A421" s="167" t="s">
        <v>28</v>
      </c>
      <c r="B421" s="8" t="s">
        <v>553</v>
      </c>
      <c r="C421" s="8" t="s">
        <v>220</v>
      </c>
      <c r="D421" s="10">
        <v>1.08842976</v>
      </c>
      <c r="E421" s="79" t="s">
        <v>264</v>
      </c>
      <c r="F421" s="169"/>
      <c r="M421" s="10"/>
      <c r="N421" s="10"/>
      <c r="P421" s="10"/>
    </row>
    <row r="422">
      <c r="A422" s="167" t="s">
        <v>28</v>
      </c>
      <c r="B422" s="167" t="s">
        <v>240</v>
      </c>
      <c r="C422" s="167" t="s">
        <v>220</v>
      </c>
      <c r="D422" s="168">
        <v>1.06926148888</v>
      </c>
      <c r="E422" s="79" t="s">
        <v>593</v>
      </c>
      <c r="F422" s="169"/>
      <c r="G422" s="8" t="str">
        <f t="shared" ref="G422:G423" si="13">C422</f>
        <v>United States</v>
      </c>
      <c r="H422" s="79">
        <v>28.0</v>
      </c>
      <c r="I422" s="10">
        <f>SUM(D395:D422)</f>
        <v>151.0536401</v>
      </c>
      <c r="M422" s="10"/>
      <c r="N422" s="10"/>
      <c r="P422" s="10"/>
    </row>
    <row r="423">
      <c r="A423" s="167" t="s">
        <v>28</v>
      </c>
      <c r="B423" s="8" t="s">
        <v>554</v>
      </c>
      <c r="C423" s="8" t="s">
        <v>555</v>
      </c>
      <c r="D423" s="10">
        <v>2.4038000000000004</v>
      </c>
      <c r="E423" s="79" t="s">
        <v>264</v>
      </c>
      <c r="F423" s="169"/>
      <c r="G423" s="8" t="str">
        <f t="shared" si="13"/>
        <v>Uzbekistan</v>
      </c>
      <c r="H423" s="79">
        <v>1.0</v>
      </c>
      <c r="I423" s="10">
        <f>D423</f>
        <v>2.4038</v>
      </c>
      <c r="M423" s="10"/>
      <c r="N423" s="10"/>
      <c r="P423" s="10"/>
    </row>
    <row r="424">
      <c r="A424" s="167"/>
      <c r="B424" s="167" t="s">
        <v>241</v>
      </c>
      <c r="C424" s="167" t="s">
        <v>242</v>
      </c>
      <c r="D424" s="168">
        <v>6.703396161976542</v>
      </c>
      <c r="E424" s="79" t="s">
        <v>593</v>
      </c>
      <c r="F424" s="169"/>
      <c r="M424" s="10"/>
      <c r="N424" s="10"/>
      <c r="P424" s="10"/>
    </row>
    <row r="425">
      <c r="A425" s="167" t="s">
        <v>28</v>
      </c>
      <c r="B425" s="167" t="s">
        <v>70</v>
      </c>
      <c r="C425" s="167" t="s">
        <v>242</v>
      </c>
      <c r="D425" s="168">
        <v>1.0905220150267299</v>
      </c>
      <c r="E425" s="79" t="s">
        <v>593</v>
      </c>
      <c r="F425" s="169"/>
      <c r="G425" s="8" t="str">
        <f t="shared" ref="G425:G426" si="14">C425</f>
        <v>Venezuela</v>
      </c>
      <c r="H425" s="79">
        <v>2.0</v>
      </c>
      <c r="I425" s="10">
        <f>SUM(D424:D425)</f>
        <v>7.793918177</v>
      </c>
      <c r="M425" s="10"/>
      <c r="N425" s="10"/>
      <c r="P425" s="10"/>
    </row>
    <row r="426">
      <c r="A426" s="167"/>
      <c r="B426" s="167" t="s">
        <v>556</v>
      </c>
      <c r="C426" s="167" t="s">
        <v>557</v>
      </c>
      <c r="D426" s="10">
        <v>1.0</v>
      </c>
      <c r="E426" s="79" t="s">
        <v>264</v>
      </c>
      <c r="F426" s="169"/>
      <c r="G426" s="8" t="str">
        <f t="shared" si="14"/>
        <v>Zimbabwe</v>
      </c>
      <c r="H426" s="79">
        <v>1.0</v>
      </c>
      <c r="I426" s="10">
        <f>D426</f>
        <v>1</v>
      </c>
      <c r="M426" s="10"/>
      <c r="N426" s="10"/>
      <c r="P426" s="10"/>
    </row>
    <row r="427">
      <c r="A427" s="174" t="s">
        <v>245</v>
      </c>
      <c r="B427" s="175"/>
      <c r="C427" s="175"/>
      <c r="D427" s="176">
        <f>SUM(D2:D426)</f>
        <v>1182.272634</v>
      </c>
      <c r="E427" s="175">
        <f>E428+E429</f>
        <v>425</v>
      </c>
      <c r="F427" s="177"/>
      <c r="G427" s="175"/>
      <c r="H427" s="175"/>
      <c r="I427" s="175"/>
      <c r="J427" s="175"/>
      <c r="K427" s="175"/>
      <c r="L427" s="175"/>
      <c r="M427" s="176"/>
      <c r="N427" s="176"/>
      <c r="O427" s="175"/>
      <c r="P427" s="178"/>
    </row>
    <row r="428">
      <c r="A428" s="179" t="s">
        <v>651</v>
      </c>
      <c r="B428" s="19"/>
      <c r="C428" s="19"/>
      <c r="D428" s="20">
        <f>SUMIF(E2:E427,E2,D2:D427)</f>
        <v>646.0270596</v>
      </c>
      <c r="E428" s="19">
        <f>'Oil&amp;Gas'!F199+'Oil&amp;Gas'!F200</f>
        <v>195</v>
      </c>
      <c r="F428" s="180"/>
      <c r="G428" s="19"/>
      <c r="H428" s="19"/>
      <c r="I428" s="19"/>
      <c r="J428" s="19"/>
      <c r="K428" s="19"/>
      <c r="L428" s="19"/>
      <c r="M428" s="20"/>
      <c r="N428" s="20"/>
      <c r="O428" s="19"/>
      <c r="P428" s="181"/>
    </row>
    <row r="429">
      <c r="A429" s="179" t="s">
        <v>652</v>
      </c>
      <c r="B429" s="19"/>
      <c r="C429" s="19"/>
      <c r="D429" s="20">
        <f>SUMIF(E4:E427,E426,D4:D427)</f>
        <v>536.2455747</v>
      </c>
      <c r="E429" s="19">
        <f>Coal!F232</f>
        <v>230</v>
      </c>
      <c r="F429" s="180"/>
      <c r="G429" s="19"/>
      <c r="H429" s="19"/>
      <c r="I429" s="19"/>
      <c r="J429" s="19"/>
      <c r="K429" s="19"/>
      <c r="L429" s="19"/>
      <c r="M429" s="20"/>
      <c r="N429" s="20"/>
      <c r="O429" s="19"/>
      <c r="P429" s="181"/>
    </row>
    <row r="430">
      <c r="A430" s="182" t="s">
        <v>247</v>
      </c>
      <c r="B430" s="30"/>
      <c r="C430" s="30"/>
      <c r="D430" s="31">
        <f>Coal!D234+'Oil&amp;Gas'!D200</f>
        <v>419.044522</v>
      </c>
      <c r="E430" s="30">
        <f>'Oil&amp;Gas'!F200+Coal!F234</f>
        <v>169</v>
      </c>
      <c r="F430" s="183"/>
      <c r="G430" s="30"/>
      <c r="H430" s="30"/>
      <c r="I430" s="30"/>
      <c r="J430" s="30"/>
      <c r="K430" s="30"/>
      <c r="L430" s="30"/>
      <c r="M430" s="31"/>
      <c r="N430" s="31"/>
      <c r="O430" s="30"/>
      <c r="P430" s="18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4.38"/>
    <col customWidth="1" min="2" max="2" width="7.38"/>
    <col customWidth="1" min="3" max="3" width="20.0"/>
    <col customWidth="1" min="4" max="4" width="18.25"/>
    <col customWidth="1" min="5" max="5" width="11.0"/>
  </cols>
  <sheetData>
    <row r="1">
      <c r="A1" s="1" t="s">
        <v>643</v>
      </c>
      <c r="B1" s="1" t="s">
        <v>7</v>
      </c>
      <c r="C1" s="3" t="s">
        <v>653</v>
      </c>
      <c r="D1" s="185" t="s">
        <v>654</v>
      </c>
      <c r="E1" s="3" t="s">
        <v>655</v>
      </c>
    </row>
    <row r="2">
      <c r="A2" s="5" t="s">
        <v>178</v>
      </c>
      <c r="B2" s="5" t="s">
        <v>656</v>
      </c>
      <c r="C2" s="7">
        <v>0.0</v>
      </c>
      <c r="D2" s="186">
        <v>5285.167</v>
      </c>
      <c r="E2" s="112">
        <v>1.4755790891378633</v>
      </c>
    </row>
    <row r="3">
      <c r="A3" s="5" t="s">
        <v>136</v>
      </c>
      <c r="B3" s="5" t="s">
        <v>657</v>
      </c>
      <c r="C3" s="7">
        <v>0.0</v>
      </c>
      <c r="D3" s="186">
        <v>3590.482</v>
      </c>
      <c r="E3" s="112">
        <v>1.0066545972020167</v>
      </c>
    </row>
    <row r="4">
      <c r="A4" s="5" t="s">
        <v>135</v>
      </c>
      <c r="B4" s="5" t="s">
        <v>657</v>
      </c>
      <c r="C4" s="7">
        <v>0.0</v>
      </c>
      <c r="D4" s="186">
        <v>3610.077</v>
      </c>
      <c r="E4" s="112">
        <v>1.0227243558541261</v>
      </c>
    </row>
    <row r="5">
      <c r="A5" s="5" t="s">
        <v>235</v>
      </c>
      <c r="B5" s="5" t="s">
        <v>658</v>
      </c>
      <c r="C5" s="7">
        <v>0.0</v>
      </c>
      <c r="D5" s="186">
        <v>4957.273</v>
      </c>
      <c r="E5" s="112">
        <v>1.6485116991200002</v>
      </c>
    </row>
    <row r="6">
      <c r="A6" s="5" t="s">
        <v>87</v>
      </c>
      <c r="B6" s="5" t="s">
        <v>659</v>
      </c>
      <c r="C6" s="7">
        <v>0.0</v>
      </c>
      <c r="D6" s="186">
        <v>7542.838</v>
      </c>
      <c r="E6" s="112">
        <v>2.141583711135788</v>
      </c>
    </row>
    <row r="7">
      <c r="A7" s="5" t="s">
        <v>153</v>
      </c>
      <c r="B7" s="5" t="s">
        <v>660</v>
      </c>
      <c r="C7" s="7">
        <v>0.0</v>
      </c>
      <c r="D7" s="186">
        <v>11247.48</v>
      </c>
      <c r="E7" s="112">
        <v>3.0940951084095216</v>
      </c>
    </row>
    <row r="8">
      <c r="A8" s="5" t="s">
        <v>238</v>
      </c>
      <c r="B8" s="5" t="s">
        <v>658</v>
      </c>
      <c r="C8" s="7">
        <v>0.0</v>
      </c>
      <c r="D8" s="186">
        <v>3778.83</v>
      </c>
      <c r="E8" s="112">
        <v>1.25481059912</v>
      </c>
    </row>
    <row r="9">
      <c r="A9" s="5" t="s">
        <v>76</v>
      </c>
      <c r="B9" s="5" t="s">
        <v>661</v>
      </c>
      <c r="C9" s="7">
        <v>0.0</v>
      </c>
      <c r="D9" s="186">
        <v>5222.219</v>
      </c>
      <c r="E9" s="112">
        <v>1.4760825938272615</v>
      </c>
    </row>
    <row r="10">
      <c r="A10" s="5" t="s">
        <v>62</v>
      </c>
      <c r="B10" s="5" t="s">
        <v>662</v>
      </c>
      <c r="C10" s="7">
        <v>0.0</v>
      </c>
      <c r="D10" s="186">
        <v>7640.453</v>
      </c>
      <c r="E10" s="112">
        <v>2.3675304405065956</v>
      </c>
    </row>
    <row r="11">
      <c r="A11" s="5" t="s">
        <v>46</v>
      </c>
      <c r="B11" s="5" t="s">
        <v>663</v>
      </c>
      <c r="C11" s="7">
        <v>0.0</v>
      </c>
      <c r="D11" s="186">
        <v>4686.792</v>
      </c>
      <c r="E11" s="112">
        <v>1.56095129944</v>
      </c>
    </row>
    <row r="12">
      <c r="A12" s="5" t="s">
        <v>45</v>
      </c>
      <c r="B12" s="5" t="s">
        <v>663</v>
      </c>
      <c r="C12" s="7">
        <v>0.0</v>
      </c>
      <c r="D12" s="186">
        <v>4835.827</v>
      </c>
      <c r="E12" s="112">
        <v>1.6417978651761618</v>
      </c>
    </row>
    <row r="13">
      <c r="A13" s="5" t="s">
        <v>123</v>
      </c>
      <c r="B13" s="5" t="s">
        <v>664</v>
      </c>
      <c r="C13" s="7">
        <v>0.0</v>
      </c>
      <c r="D13" s="186">
        <v>3770.776</v>
      </c>
      <c r="E13" s="112">
        <v>1.287218514595456</v>
      </c>
    </row>
    <row r="14">
      <c r="A14" s="5" t="s">
        <v>69</v>
      </c>
      <c r="B14" s="5" t="s">
        <v>662</v>
      </c>
      <c r="C14" s="7">
        <v>0.0</v>
      </c>
      <c r="D14" s="186">
        <v>3062.668</v>
      </c>
      <c r="E14" s="112">
        <v>1.04432646968</v>
      </c>
    </row>
    <row r="15">
      <c r="A15" s="5" t="s">
        <v>230</v>
      </c>
      <c r="B15" s="5" t="s">
        <v>658</v>
      </c>
      <c r="C15" s="7">
        <v>0.0</v>
      </c>
      <c r="D15" s="186">
        <v>7649.458</v>
      </c>
      <c r="E15" s="112">
        <v>2.53927748672</v>
      </c>
    </row>
    <row r="16">
      <c r="A16" s="5" t="s">
        <v>243</v>
      </c>
      <c r="B16" s="5" t="s">
        <v>665</v>
      </c>
      <c r="C16" s="7">
        <v>0.0</v>
      </c>
      <c r="D16" s="186">
        <v>5448.746</v>
      </c>
      <c r="E16" s="112">
        <v>1.8498882064136324</v>
      </c>
    </row>
    <row r="17">
      <c r="A17" s="5" t="s">
        <v>128</v>
      </c>
      <c r="B17" s="5" t="s">
        <v>666</v>
      </c>
      <c r="C17" s="7">
        <v>0.0</v>
      </c>
      <c r="D17" s="186">
        <v>17850.03</v>
      </c>
      <c r="E17" s="112">
        <v>5.068029399764671</v>
      </c>
    </row>
    <row r="18">
      <c r="A18" s="5" t="s">
        <v>83</v>
      </c>
      <c r="B18" s="5" t="s">
        <v>667</v>
      </c>
      <c r="C18" s="7">
        <v>0.0</v>
      </c>
      <c r="D18" s="186">
        <v>7668.538</v>
      </c>
      <c r="E18" s="112">
        <v>2.158541117777679</v>
      </c>
    </row>
    <row r="19">
      <c r="A19" s="5" t="s">
        <v>29</v>
      </c>
      <c r="B19" s="5" t="s">
        <v>668</v>
      </c>
      <c r="C19" s="7">
        <v>0.0</v>
      </c>
      <c r="D19" s="186">
        <v>14073.62</v>
      </c>
      <c r="E19" s="112">
        <v>4.468806417198375</v>
      </c>
    </row>
    <row r="20">
      <c r="A20" s="5" t="s">
        <v>80</v>
      </c>
      <c r="B20" s="5" t="s">
        <v>669</v>
      </c>
      <c r="C20" s="7">
        <v>0.0</v>
      </c>
      <c r="D20" s="186">
        <v>3230.238</v>
      </c>
      <c r="E20" s="112">
        <v>1.1144236752480001</v>
      </c>
    </row>
    <row r="21">
      <c r="A21" s="5" t="s">
        <v>239</v>
      </c>
      <c r="B21" s="5" t="s">
        <v>658</v>
      </c>
      <c r="C21" s="7">
        <v>0.0</v>
      </c>
      <c r="D21" s="186">
        <v>3347.188</v>
      </c>
      <c r="E21" s="112">
        <v>1.10620091296</v>
      </c>
    </row>
    <row r="22">
      <c r="A22" s="5" t="s">
        <v>130</v>
      </c>
      <c r="B22" s="5" t="s">
        <v>666</v>
      </c>
      <c r="C22" s="7">
        <v>0.0</v>
      </c>
      <c r="D22" s="186">
        <v>6623.766</v>
      </c>
      <c r="E22" s="112">
        <v>2.204840846</v>
      </c>
    </row>
    <row r="23">
      <c r="A23" s="5" t="s">
        <v>41</v>
      </c>
      <c r="B23" s="5" t="s">
        <v>663</v>
      </c>
      <c r="C23" s="7">
        <v>0.0</v>
      </c>
      <c r="D23" s="186">
        <v>9493.0</v>
      </c>
      <c r="E23" s="112">
        <v>2.6952785851444854</v>
      </c>
    </row>
    <row r="24">
      <c r="A24" s="5" t="s">
        <v>142</v>
      </c>
      <c r="B24" s="5" t="s">
        <v>670</v>
      </c>
      <c r="C24" s="7">
        <v>0.0</v>
      </c>
      <c r="D24" s="186">
        <v>4166.287</v>
      </c>
      <c r="E24" s="112">
        <v>1.439897188912</v>
      </c>
    </row>
    <row r="25">
      <c r="A25" s="5" t="s">
        <v>110</v>
      </c>
      <c r="B25" s="5" t="s">
        <v>671</v>
      </c>
      <c r="C25" s="7">
        <v>0.0</v>
      </c>
      <c r="D25" s="186">
        <v>4215.524</v>
      </c>
      <c r="E25" s="112">
        <v>1.1936325984933431</v>
      </c>
    </row>
    <row r="26">
      <c r="A26" s="5" t="s">
        <v>78</v>
      </c>
      <c r="B26" s="5" t="s">
        <v>672</v>
      </c>
      <c r="C26" s="7">
        <v>0.0</v>
      </c>
      <c r="D26" s="186">
        <v>6722.108</v>
      </c>
      <c r="E26" s="112">
        <v>2.23244534032</v>
      </c>
    </row>
    <row r="27">
      <c r="A27" s="5" t="s">
        <v>167</v>
      </c>
      <c r="B27" s="5" t="s">
        <v>656</v>
      </c>
      <c r="C27" s="7">
        <v>0.0</v>
      </c>
      <c r="D27" s="186">
        <v>17132.09</v>
      </c>
      <c r="E27" s="112">
        <v>4.906095479999999</v>
      </c>
    </row>
    <row r="28">
      <c r="A28" s="5" t="s">
        <v>70</v>
      </c>
      <c r="B28" s="5" t="s">
        <v>673</v>
      </c>
      <c r="C28" s="7">
        <v>0.0</v>
      </c>
      <c r="D28" s="186">
        <v>5492.155</v>
      </c>
      <c r="E28" s="112">
        <v>1.6167888359506832</v>
      </c>
    </row>
    <row r="29">
      <c r="A29" s="5" t="s">
        <v>70</v>
      </c>
      <c r="B29" s="5" t="s">
        <v>674</v>
      </c>
      <c r="C29" s="7">
        <v>0.0</v>
      </c>
      <c r="D29" s="186">
        <v>3434.204</v>
      </c>
      <c r="E29" s="112">
        <v>1.0905220150267299</v>
      </c>
    </row>
    <row r="30">
      <c r="A30" s="5" t="s">
        <v>176</v>
      </c>
      <c r="B30" s="5" t="s">
        <v>656</v>
      </c>
      <c r="C30" s="7">
        <v>0.0</v>
      </c>
      <c r="D30" s="186">
        <v>6397.321</v>
      </c>
      <c r="E30" s="112">
        <v>1.8006198833061018</v>
      </c>
    </row>
    <row r="31">
      <c r="A31" s="5" t="s">
        <v>171</v>
      </c>
      <c r="B31" s="5" t="s">
        <v>656</v>
      </c>
      <c r="C31" s="7">
        <v>0.0</v>
      </c>
      <c r="D31" s="186">
        <v>9560.104</v>
      </c>
      <c r="E31" s="112">
        <v>2.73771576</v>
      </c>
    </row>
    <row r="32">
      <c r="A32" s="5" t="s">
        <v>44</v>
      </c>
      <c r="B32" s="5" t="s">
        <v>663</v>
      </c>
      <c r="C32" s="7">
        <v>0.0</v>
      </c>
      <c r="D32" s="186">
        <v>5556.179</v>
      </c>
      <c r="E32" s="112">
        <v>1.8917315551072615</v>
      </c>
    </row>
    <row r="33">
      <c r="A33" s="5" t="s">
        <v>39</v>
      </c>
      <c r="B33" s="5" t="s">
        <v>663</v>
      </c>
      <c r="C33" s="7">
        <v>0.0</v>
      </c>
      <c r="D33" s="186">
        <v>15051.51</v>
      </c>
      <c r="E33" s="112">
        <v>4.273465064999537</v>
      </c>
    </row>
    <row r="34">
      <c r="A34" s="5" t="s">
        <v>146</v>
      </c>
      <c r="B34" s="5" t="s">
        <v>675</v>
      </c>
      <c r="C34" s="7">
        <v>0.0</v>
      </c>
      <c r="D34" s="186">
        <v>17783.45</v>
      </c>
      <c r="E34" s="112">
        <v>5.647084841026989</v>
      </c>
    </row>
    <row r="35">
      <c r="A35" s="5" t="s">
        <v>217</v>
      </c>
      <c r="B35" s="5" t="s">
        <v>676</v>
      </c>
      <c r="C35" s="7">
        <v>0.0</v>
      </c>
      <c r="D35" s="186">
        <v>5248.585</v>
      </c>
      <c r="E35" s="112">
        <v>1.6666733906470088</v>
      </c>
    </row>
    <row r="36">
      <c r="A36" s="5" t="s">
        <v>133</v>
      </c>
      <c r="B36" s="5" t="s">
        <v>657</v>
      </c>
      <c r="C36" s="7">
        <v>0.0</v>
      </c>
      <c r="D36" s="186">
        <v>4626.003</v>
      </c>
      <c r="E36" s="112">
        <v>1.3101757227075046</v>
      </c>
    </row>
    <row r="37">
      <c r="A37" s="5" t="s">
        <v>148</v>
      </c>
      <c r="B37" s="5" t="s">
        <v>660</v>
      </c>
      <c r="C37" s="7">
        <v>0.0</v>
      </c>
      <c r="D37" s="186">
        <v>42432.37</v>
      </c>
      <c r="E37" s="112">
        <v>11.612750764405785</v>
      </c>
    </row>
    <row r="38">
      <c r="A38" s="5" t="s">
        <v>150</v>
      </c>
      <c r="B38" s="5" t="s">
        <v>660</v>
      </c>
      <c r="C38" s="7">
        <v>0.0</v>
      </c>
      <c r="D38" s="186">
        <v>28380.97</v>
      </c>
      <c r="E38" s="112">
        <v>7.768105079287002</v>
      </c>
    </row>
    <row r="39">
      <c r="A39" s="5" t="s">
        <v>151</v>
      </c>
      <c r="B39" s="5" t="s">
        <v>660</v>
      </c>
      <c r="C39" s="7">
        <v>0.0</v>
      </c>
      <c r="D39" s="186">
        <v>16875.52</v>
      </c>
      <c r="E39" s="112">
        <v>4.594474423024538</v>
      </c>
    </row>
    <row r="40">
      <c r="A40" s="5" t="s">
        <v>184</v>
      </c>
      <c r="B40" s="5" t="s">
        <v>656</v>
      </c>
      <c r="C40" s="7">
        <v>0.0</v>
      </c>
      <c r="D40" s="186">
        <v>3811.84</v>
      </c>
      <c r="E40" s="112">
        <v>1.17696009392</v>
      </c>
    </row>
    <row r="41">
      <c r="A41" s="5" t="s">
        <v>233</v>
      </c>
      <c r="B41" s="5" t="s">
        <v>658</v>
      </c>
      <c r="C41" s="7">
        <v>0.0</v>
      </c>
      <c r="D41" s="186">
        <v>6149.609</v>
      </c>
      <c r="E41" s="112">
        <v>2.0359511588</v>
      </c>
    </row>
    <row r="42">
      <c r="A42" s="5" t="s">
        <v>43</v>
      </c>
      <c r="B42" s="5" t="s">
        <v>663</v>
      </c>
      <c r="C42" s="7">
        <v>0.0</v>
      </c>
      <c r="D42" s="186">
        <v>6603.012</v>
      </c>
      <c r="E42" s="112">
        <v>1.99857296912</v>
      </c>
    </row>
    <row r="43">
      <c r="A43" s="5" t="s">
        <v>111</v>
      </c>
      <c r="B43" s="5" t="s">
        <v>671</v>
      </c>
      <c r="C43" s="7">
        <v>0.0</v>
      </c>
      <c r="D43" s="186">
        <v>4011.192</v>
      </c>
      <c r="E43" s="112">
        <v>1.1092643000104647</v>
      </c>
    </row>
    <row r="44">
      <c r="A44" s="5" t="s">
        <v>155</v>
      </c>
      <c r="B44" s="5" t="s">
        <v>660</v>
      </c>
      <c r="C44" s="7">
        <v>0.0</v>
      </c>
      <c r="D44" s="186">
        <v>6567.192</v>
      </c>
      <c r="E44" s="112">
        <v>1.7852105812840446</v>
      </c>
    </row>
    <row r="45">
      <c r="A45" s="5" t="s">
        <v>152</v>
      </c>
      <c r="B45" s="5" t="s">
        <v>660</v>
      </c>
      <c r="C45" s="7">
        <v>0.0</v>
      </c>
      <c r="D45" s="186">
        <v>12523.58</v>
      </c>
      <c r="E45" s="112">
        <v>3.3949753195368304</v>
      </c>
    </row>
    <row r="46">
      <c r="A46" s="5" t="s">
        <v>181</v>
      </c>
      <c r="B46" s="5" t="s">
        <v>656</v>
      </c>
      <c r="C46" s="7">
        <v>0.0</v>
      </c>
      <c r="D46" s="186">
        <v>4686.259</v>
      </c>
      <c r="E46" s="112">
        <v>1.3161239491611803</v>
      </c>
    </row>
    <row r="47">
      <c r="A47" s="5" t="s">
        <v>203</v>
      </c>
      <c r="B47" s="5" t="s">
        <v>677</v>
      </c>
      <c r="C47" s="7">
        <v>0.0</v>
      </c>
      <c r="D47" s="186">
        <v>5379.182</v>
      </c>
      <c r="E47" s="112">
        <v>1.8428718673923543</v>
      </c>
    </row>
    <row r="48">
      <c r="A48" s="5" t="s">
        <v>37</v>
      </c>
      <c r="B48" s="5" t="s">
        <v>663</v>
      </c>
      <c r="C48" s="7">
        <v>0.0</v>
      </c>
      <c r="D48" s="186">
        <v>13049.17</v>
      </c>
      <c r="E48" s="112">
        <v>4.3398410276</v>
      </c>
    </row>
    <row r="49">
      <c r="A49" s="5" t="s">
        <v>144</v>
      </c>
      <c r="B49" s="5" t="s">
        <v>678</v>
      </c>
      <c r="C49" s="7">
        <v>0.0</v>
      </c>
      <c r="D49" s="186">
        <v>8944.299</v>
      </c>
      <c r="E49" s="112">
        <v>2.8402368525480353</v>
      </c>
    </row>
    <row r="50">
      <c r="A50" s="5" t="s">
        <v>165</v>
      </c>
      <c r="B50" s="5" t="s">
        <v>656</v>
      </c>
      <c r="C50" s="7">
        <v>0.0</v>
      </c>
      <c r="D50" s="186">
        <v>21790.18</v>
      </c>
      <c r="E50" s="112">
        <v>6.135874131518798</v>
      </c>
    </row>
    <row r="51">
      <c r="A51" s="5" t="s">
        <v>125</v>
      </c>
      <c r="B51" s="5" t="s">
        <v>679</v>
      </c>
      <c r="C51" s="7">
        <v>0.0</v>
      </c>
      <c r="D51" s="186">
        <v>5363.87</v>
      </c>
      <c r="E51" s="112">
        <v>1.703281911431699</v>
      </c>
    </row>
    <row r="52">
      <c r="A52" s="5" t="s">
        <v>65</v>
      </c>
      <c r="B52" s="5" t="s">
        <v>662</v>
      </c>
      <c r="C52" s="7">
        <v>0.0</v>
      </c>
      <c r="D52" s="186">
        <v>5512.681</v>
      </c>
      <c r="E52" s="112">
        <v>1.7505364513069903</v>
      </c>
    </row>
    <row r="53">
      <c r="A53" s="5" t="s">
        <v>207</v>
      </c>
      <c r="B53" s="5" t="s">
        <v>677</v>
      </c>
      <c r="C53" s="7">
        <v>0.0</v>
      </c>
      <c r="D53" s="186">
        <v>3637.938</v>
      </c>
      <c r="E53" s="112">
        <v>1.0328931229372316</v>
      </c>
    </row>
    <row r="54">
      <c r="A54" s="5" t="s">
        <v>173</v>
      </c>
      <c r="B54" s="5" t="s">
        <v>656</v>
      </c>
      <c r="C54" s="7">
        <v>0.0</v>
      </c>
      <c r="D54" s="186">
        <v>8847.92</v>
      </c>
      <c r="E54" s="112">
        <v>2.4749092361929286</v>
      </c>
    </row>
    <row r="55">
      <c r="A55" s="5" t="s">
        <v>209</v>
      </c>
      <c r="B55" s="5" t="s">
        <v>680</v>
      </c>
      <c r="C55" s="7">
        <v>0.0</v>
      </c>
      <c r="D55" s="186">
        <v>4802.91</v>
      </c>
      <c r="E55" s="112">
        <v>1.3636553261184028</v>
      </c>
    </row>
    <row r="56">
      <c r="A56" s="5" t="s">
        <v>72</v>
      </c>
      <c r="B56" s="5" t="s">
        <v>681</v>
      </c>
      <c r="C56" s="7">
        <v>0.0</v>
      </c>
      <c r="D56" s="186">
        <v>7536.012</v>
      </c>
      <c r="E56" s="112">
        <v>2.3478668370693265</v>
      </c>
    </row>
    <row r="57">
      <c r="A57" s="5" t="s">
        <v>215</v>
      </c>
      <c r="B57" s="5" t="s">
        <v>682</v>
      </c>
      <c r="C57" s="7">
        <v>0.0</v>
      </c>
      <c r="D57" s="186">
        <v>3263.365</v>
      </c>
      <c r="E57" s="112">
        <v>1.0311981669599999</v>
      </c>
    </row>
    <row r="58">
      <c r="A58" s="5" t="s">
        <v>183</v>
      </c>
      <c r="B58" s="5" t="s">
        <v>656</v>
      </c>
      <c r="C58" s="7">
        <v>0.0</v>
      </c>
      <c r="D58" s="186">
        <v>4306.76</v>
      </c>
      <c r="E58" s="112">
        <v>1.23332178528</v>
      </c>
    </row>
    <row r="59">
      <c r="A59" s="5" t="s">
        <v>172</v>
      </c>
      <c r="B59" s="5" t="s">
        <v>656</v>
      </c>
      <c r="C59" s="7">
        <v>0.0</v>
      </c>
      <c r="D59" s="186">
        <v>7745.421</v>
      </c>
      <c r="E59" s="112">
        <v>2.4814388903199998</v>
      </c>
    </row>
    <row r="60">
      <c r="A60" s="5" t="s">
        <v>174</v>
      </c>
      <c r="B60" s="5" t="s">
        <v>656</v>
      </c>
      <c r="C60" s="7">
        <v>0.0</v>
      </c>
      <c r="D60" s="186">
        <v>7357.734</v>
      </c>
      <c r="E60" s="112">
        <v>2.3516496920800005</v>
      </c>
    </row>
    <row r="61">
      <c r="A61" s="5" t="s">
        <v>164</v>
      </c>
      <c r="B61" s="5" t="s">
        <v>656</v>
      </c>
      <c r="C61" s="7">
        <v>0.0</v>
      </c>
      <c r="D61" s="186">
        <v>30882.63</v>
      </c>
      <c r="E61" s="112">
        <v>8.8438218336</v>
      </c>
    </row>
    <row r="62">
      <c r="A62" s="5" t="s">
        <v>32</v>
      </c>
      <c r="B62" s="5" t="s">
        <v>668</v>
      </c>
      <c r="C62" s="7">
        <v>0.0</v>
      </c>
      <c r="D62" s="186">
        <v>3688.487</v>
      </c>
      <c r="E62" s="112">
        <v>1.0580311833284468</v>
      </c>
    </row>
    <row r="63">
      <c r="A63" s="5" t="s">
        <v>179</v>
      </c>
      <c r="B63" s="5" t="s">
        <v>656</v>
      </c>
      <c r="C63" s="7">
        <v>0.0</v>
      </c>
      <c r="D63" s="186">
        <v>4277.755</v>
      </c>
      <c r="E63" s="112">
        <v>1.3676370801600002</v>
      </c>
    </row>
    <row r="64">
      <c r="A64" s="5" t="s">
        <v>240</v>
      </c>
      <c r="B64" s="5" t="s">
        <v>658</v>
      </c>
      <c r="C64" s="7">
        <v>0.0</v>
      </c>
      <c r="D64" s="186">
        <v>3227.588</v>
      </c>
      <c r="E64" s="112">
        <v>1.06926148888</v>
      </c>
    </row>
    <row r="65">
      <c r="A65" s="5" t="s">
        <v>170</v>
      </c>
      <c r="B65" s="5" t="s">
        <v>656</v>
      </c>
      <c r="C65" s="7">
        <v>0.0</v>
      </c>
      <c r="D65" s="186">
        <v>9370.33</v>
      </c>
      <c r="E65" s="112">
        <v>2.85640366752</v>
      </c>
    </row>
    <row r="66">
      <c r="A66" s="5" t="s">
        <v>185</v>
      </c>
      <c r="B66" s="5" t="s">
        <v>656</v>
      </c>
      <c r="C66" s="7">
        <v>0.0</v>
      </c>
      <c r="D66" s="186">
        <v>3824.341</v>
      </c>
      <c r="E66" s="112">
        <v>1.16451320024</v>
      </c>
    </row>
    <row r="67">
      <c r="A67" s="5" t="s">
        <v>213</v>
      </c>
      <c r="B67" s="5" t="s">
        <v>683</v>
      </c>
      <c r="C67" s="7">
        <v>0.0</v>
      </c>
      <c r="D67" s="186">
        <v>7450.111</v>
      </c>
      <c r="E67" s="112">
        <v>2.1291453311858777</v>
      </c>
    </row>
    <row r="68">
      <c r="A68" s="5" t="s">
        <v>132</v>
      </c>
      <c r="B68" s="5" t="s">
        <v>666</v>
      </c>
      <c r="C68" s="7">
        <v>0.0</v>
      </c>
      <c r="D68" s="186">
        <v>3084.322</v>
      </c>
      <c r="E68" s="112">
        <v>1.02579831536</v>
      </c>
    </row>
    <row r="69">
      <c r="A69" s="5" t="s">
        <v>198</v>
      </c>
      <c r="B69" s="5" t="s">
        <v>677</v>
      </c>
      <c r="C69" s="7">
        <v>0.0</v>
      </c>
      <c r="D69" s="186">
        <v>9968.002</v>
      </c>
      <c r="E69" s="112">
        <v>3.5350522292800006</v>
      </c>
    </row>
    <row r="70">
      <c r="A70" s="5" t="s">
        <v>204</v>
      </c>
      <c r="B70" s="5" t="s">
        <v>677</v>
      </c>
      <c r="C70" s="7">
        <v>0.0</v>
      </c>
      <c r="D70" s="186">
        <v>5430.179</v>
      </c>
      <c r="E70" s="112">
        <v>1.8332133470399974</v>
      </c>
    </row>
    <row r="71">
      <c r="A71" s="187" t="s">
        <v>684</v>
      </c>
      <c r="B71" s="188"/>
      <c r="C71" s="189">
        <f t="shared" ref="C71:E71" si="1">SUM(C2:C70)</f>
        <v>0</v>
      </c>
      <c r="D71" s="190">
        <f t="shared" si="1"/>
        <v>570783.717</v>
      </c>
      <c r="E71" s="191">
        <f t="shared" si="1"/>
        <v>170.6388423</v>
      </c>
    </row>
  </sheetData>
  <drawing r:id="rId1"/>
</worksheet>
</file>