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8"/>
  <workbookPr defaultThemeVersion="166925"/>
  <mc:AlternateContent xmlns:mc="http://schemas.openxmlformats.org/markup-compatibility/2006">
    <mc:Choice Requires="x15">
      <x15ac:absPath xmlns:x15ac="http://schemas.microsoft.com/office/spreadsheetml/2010/11/ac" url="C:\Users\akafka\OneDrive - LogMeIn Inc\LMI\Process Docs\"/>
    </mc:Choice>
  </mc:AlternateContent>
  <xr:revisionPtr revIDLastSave="0" documentId="8_{6DB51CDA-9808-498A-934A-60501BA26775}" xr6:coauthVersionLast="45" xr6:coauthVersionMax="45" xr10:uidLastSave="{00000000-0000-0000-0000-000000000000}"/>
  <bookViews>
    <workbookView xWindow="28680" yWindow="-120" windowWidth="29040" windowHeight="15840" firstSheet="2" activeTab="1" xr2:uid="{00000000-000D-0000-FFFF-FFFF00000000}"/>
  </bookViews>
  <sheets>
    <sheet name="Definitions of Complexity" sheetId="3" r:id="rId1"/>
    <sheet name="Estimator" sheetId="12" r:id="rId2"/>
    <sheet name="Inputs" sheetId="4" r:id="rId3"/>
    <sheet name="Bot Only" sheetId="7" r:id="rId4"/>
    <sheet name="Agent Base" sheetId="8" r:id="rId5"/>
    <sheet name="Support Center Base" sheetId="9" r:id="rId6"/>
    <sheet name="Bot Base" sheetId="10" r:id="rId7"/>
    <sheet name="Revision History" sheetId="5" r:id="rId8"/>
  </sheets>
  <definedNames>
    <definedName name="PackageList">Inputs!$A$8:$A$11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2" l="1"/>
  <c r="F11" i="12" l="1"/>
  <c r="E11" i="12"/>
  <c r="F10" i="12"/>
  <c r="E10" i="12"/>
  <c r="F9" i="12"/>
  <c r="E9" i="12"/>
  <c r="F8" i="12"/>
  <c r="E8" i="12"/>
  <c r="F7" i="12"/>
  <c r="F4" i="12"/>
  <c r="E4" i="12"/>
  <c r="E22" i="4"/>
  <c r="F22" i="4"/>
  <c r="E59" i="10"/>
  <c r="D59" i="10"/>
  <c r="C59" i="10"/>
  <c r="E50" i="10"/>
  <c r="D50" i="10"/>
  <c r="C50" i="10"/>
  <c r="C60" i="10" s="1"/>
  <c r="E21" i="4"/>
  <c r="F21" i="4"/>
  <c r="E20" i="4"/>
  <c r="F20" i="4"/>
  <c r="E19" i="4"/>
  <c r="F19" i="4"/>
  <c r="E18" i="4"/>
  <c r="E17" i="4"/>
  <c r="E16" i="4"/>
  <c r="E13" i="4"/>
  <c r="E10" i="4"/>
  <c r="E12" i="4"/>
  <c r="E9" i="4"/>
  <c r="E11" i="4"/>
  <c r="E14" i="4"/>
  <c r="E8" i="4"/>
  <c r="E5" i="4"/>
  <c r="E4" i="4"/>
  <c r="E3" i="4"/>
  <c r="F18" i="4"/>
  <c r="F17" i="4"/>
  <c r="F16" i="4"/>
  <c r="E46" i="10"/>
  <c r="D46" i="10"/>
  <c r="C46" i="10"/>
  <c r="E40" i="10"/>
  <c r="E47" i="10" s="1"/>
  <c r="D40" i="10"/>
  <c r="D47" i="10" s="1"/>
  <c r="C40" i="10"/>
  <c r="C47" i="10" s="1"/>
  <c r="F14" i="4"/>
  <c r="F11" i="4"/>
  <c r="F9" i="4"/>
  <c r="F12" i="4"/>
  <c r="F10" i="4"/>
  <c r="F13" i="4"/>
  <c r="C51" i="9"/>
  <c r="B51" i="9"/>
  <c r="E41" i="9"/>
  <c r="D41" i="9"/>
  <c r="C41" i="9"/>
  <c r="B41" i="9"/>
  <c r="E77" i="10"/>
  <c r="D77" i="10"/>
  <c r="C77" i="10"/>
  <c r="E64" i="10"/>
  <c r="D64" i="10"/>
  <c r="C64" i="10"/>
  <c r="B64" i="10"/>
  <c r="B60" i="10"/>
  <c r="B47" i="10"/>
  <c r="E35" i="10"/>
  <c r="D35" i="10"/>
  <c r="C35" i="10"/>
  <c r="E11" i="10"/>
  <c r="D11" i="10"/>
  <c r="C11" i="10"/>
  <c r="B11" i="10"/>
  <c r="G10" i="12" l="1"/>
  <c r="H10" i="12" s="1"/>
  <c r="G11" i="12"/>
  <c r="H11" i="12" s="1"/>
  <c r="G9" i="12"/>
  <c r="H9" i="12" s="1"/>
  <c r="G8" i="12"/>
  <c r="H8" i="12" s="1"/>
  <c r="G7" i="12"/>
  <c r="H7" i="12" s="1"/>
  <c r="G4" i="12"/>
  <c r="H4" i="12" s="1"/>
  <c r="C78" i="10"/>
  <c r="D78" i="10"/>
  <c r="E78" i="10"/>
  <c r="B10" i="9" l="1"/>
  <c r="B27" i="9"/>
  <c r="C27" i="9"/>
  <c r="C10" i="9"/>
  <c r="E11" i="8"/>
  <c r="D11" i="8"/>
  <c r="C11" i="8"/>
  <c r="E27" i="8"/>
  <c r="D27" i="8"/>
  <c r="C27" i="8"/>
  <c r="E29" i="8"/>
  <c r="B27" i="8"/>
  <c r="C29" i="8"/>
  <c r="E34" i="7"/>
  <c r="D34" i="7"/>
  <c r="C34" i="7"/>
  <c r="B11" i="8"/>
  <c r="E10" i="7"/>
  <c r="D10" i="7"/>
  <c r="C10" i="7"/>
  <c r="B10" i="7"/>
  <c r="C28" i="9" l="1"/>
  <c r="E28" i="8"/>
  <c r="C28" i="8"/>
  <c r="D28" i="8"/>
  <c r="B28" i="8"/>
  <c r="F8" i="4"/>
  <c r="F36" i="4"/>
  <c r="F40" i="4"/>
  <c r="F39" i="4"/>
  <c r="F38" i="4"/>
  <c r="F28" i="4"/>
  <c r="F27" i="4"/>
  <c r="F26" i="4"/>
  <c r="F25" i="4"/>
  <c r="F24" i="4"/>
  <c r="F5" i="4"/>
  <c r="F4" i="4"/>
  <c r="F3" i="4"/>
  <c r="C35" i="7" l="1"/>
  <c r="D35" i="7"/>
  <c r="E35" i="7"/>
  <c r="B28" i="9"/>
  <c r="C36" i="10"/>
  <c r="D36" i="10"/>
  <c r="E36" i="10"/>
  <c r="B35" i="7"/>
  <c r="B34" i="7"/>
  <c r="B78" i="10"/>
  <c r="B77" i="10"/>
  <c r="B35" i="10"/>
  <c r="B3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Alyssa Kafka</author>
    <author>tc={E1EEB099-4A96-416A-821B-8384AFC46922}</author>
  </authors>
  <commentList>
    <comment ref="E1" authorId="0" shapeId="0" xr:uid="{727D8352-9EA5-45DD-BC95-151AB5A9BBB5}">
      <text>
        <r>
          <rPr>
            <b/>
            <sz val="9"/>
            <color indexed="81"/>
            <rFont val="Tahoma"/>
            <family val="2"/>
          </rPr>
          <t>Alyssa Kafka:</t>
        </r>
        <r>
          <rPr>
            <sz val="9"/>
            <color indexed="81"/>
            <rFont val="Tahoma"/>
            <family val="2"/>
          </rPr>
          <t xml:space="preserve">
Development</t>
        </r>
      </text>
    </comment>
    <comment ref="F1" authorId="0" shapeId="0" xr:uid="{8E46CB11-9A7B-4DC9-8D40-ABFE199E234C}">
      <text>
        <r>
          <rPr>
            <b/>
            <sz val="9"/>
            <color indexed="81"/>
            <rFont val="Tahoma"/>
            <family val="2"/>
          </rPr>
          <t>Alyssa Kafka:</t>
        </r>
        <r>
          <rPr>
            <sz val="9"/>
            <color indexed="81"/>
            <rFont val="Tahoma"/>
            <family val="2"/>
          </rPr>
          <t xml:space="preserve">
Meetings, Trainings, Demos</t>
        </r>
      </text>
    </comment>
    <comment ref="A63" authorId="1" shapeId="0" xr:uid="{E1EEB099-4A96-416A-821B-8384AFC46922}">
      <text>
        <t>[Threaded comment]
Your version of Excel allows you to read this threaded comment; however, any edits to it will get removed if the file is opened in a newer version of Excel. Learn more: https://go.microsoft.com/fwlink/?linkid=870924
Comment:
    Advanced Knowledge Widget?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tc={D1648E0F-62E9-47C3-AEB2-4FAFF69AF48A}</author>
    <author>tc={35403BB9-8F3B-4618-BF4A-56E61666ED68}</author>
    <author>tc={96F8F944-7F40-47DE-9656-A2041FFBBCDA}</author>
    <author>tc={0A2A77CC-2616-41AC-BA1E-336886171EBC}</author>
    <author>tc={FC38807D-1463-4B78-A765-C501B257A7FD}</author>
    <author>tc={DF2FBA01-F44D-41A8-8D21-E644F54AFF01}</author>
    <author>tc={FD85AF4F-A6D6-4C22-AE9D-F429B0B6BB02}</author>
    <author>tc={03946923-DCFF-4426-82C3-E07DFDFDBCF8}</author>
    <author>tc={30CB7090-2356-44FD-A92A-3F9DD368C7EA}</author>
    <author>tc={41487CD6-2AB0-415F-922C-9E006C6F9161}</author>
    <author>tc={EB5F738E-08D0-413B-9DF5-A7A9EB4F0B1B}</author>
    <author>tc={4C279D8F-39AE-431E-A3FF-33291D28778E}</author>
    <author>tc={B7EBC26C-8AB4-4D86-8305-55729D924A3C}</author>
    <author>tc={8EDF1442-E694-40C4-9FD6-8CC35A1A787D}</author>
    <author>tc={8E67C17A-F688-4BBA-8DB6-51D30000FD9D}</author>
    <author>tc={D2AA82F7-AFD3-49C8-A103-D25063C355B9}</author>
    <author>tc={1C966F77-EF68-4334-A661-D44FE87BD25F}</author>
  </authors>
  <commentList>
    <comment ref="A45" authorId="0" shapeId="0" xr:uid="{D1648E0F-62E9-47C3-AEB2-4FAFF69AF48A}">
      <text>
        <t>[Threaded comment]
Your version of Excel allows you to read this threaded comment; however, any edits to it will get removed if the file is opened in a newer version of Excel. Learn more: https://go.microsoft.com/fwlink/?linkid=870924
Comment:
    Sessions with LionBridge to introduce geofluent and setup integration and troubleshoot initial setup</t>
      </text>
    </comment>
    <comment ref="A60" authorId="1" shapeId="0" xr:uid="{35403BB9-8F3B-4618-BF4A-56E61666ED68}">
      <text>
        <t>[Threaded comment]
Your version of Excel allows you to read this threaded comment; however, any edits to it will get removed if the file is opened in a newer version of Excel. Learn more: https://go.microsoft.com/fwlink/?linkid=870924
Comment:
    CSV</t>
      </text>
    </comment>
    <comment ref="A61" authorId="2" shapeId="0" xr:uid="{96F8F944-7F40-47DE-9656-A2041FFBBCDA}">
      <text>
        <t>[Threaded comment]
Your version of Excel allows you to read this threaded comment; however, any edits to it will get removed if the file is opened in a newer version of Excel. Learn more: https://go.microsoft.com/fwlink/?linkid=870924
Comment:
    JSON</t>
      </text>
    </comment>
    <comment ref="A62" authorId="3" shapeId="0" xr:uid="{0A2A77CC-2616-41AC-BA1E-336886171EBC}">
      <text>
        <t>[Threaded comment]
Your version of Excel allows you to read this threaded comment; however, any edits to it will get removed if the file is opened in a newer version of Excel. Learn more: https://go.microsoft.com/fwlink/?linkid=870924
Comment:
    some combination</t>
      </text>
    </comment>
    <comment ref="A83" authorId="4" shapeId="0" xr:uid="{FC38807D-1463-4B78-A765-C501B257A7FD}">
      <text>
        <t>[Threaded comment]
Your version of Excel allows you to read this threaded comment; however, any edits to it will get removed if the file is opened in a newer version of Excel. Learn more: https://go.microsoft.com/fwlink/?linkid=870924
Comment:
    Estimates are based on using OOTB Twilio #s (Bold generated #s)</t>
      </text>
    </comment>
    <comment ref="B84" authorId="5" shapeId="0" xr:uid="{DF2FBA01-F44D-41A8-8D21-E644F54AFF01}">
      <text>
        <t>[Threaded comment]
Your version of Excel allows you to read this threaded comment; however, any edits to it will get removed if the file is opened in a newer version of Excel. Learn more: https://go.microsoft.com/fwlink/?linkid=870924
Comment:
    OOTB Functionality</t>
      </text>
    </comment>
    <comment ref="B85" authorId="6" shapeId="0" xr:uid="{FD85AF4F-A6D6-4C22-AE9D-F429B0B6BB02}">
      <text>
        <t>[Threaded comment]
Your version of Excel allows you to read this threaded comment; however, any edits to it will get removed if the file is opened in a newer version of Excel. Learn more: https://go.microsoft.com/fwlink/?linkid=870924
Comment:
    Use of Auto Responder with various rules</t>
      </text>
    </comment>
    <comment ref="B88" authorId="7" shapeId="0" xr:uid="{03946923-DCFF-4426-82C3-E07DFDFDBCF8}">
      <text>
        <t>[Threaded comment]
Your version of Excel allows you to read this threaded comment; however, any edits to it will get removed if the file is opened in a newer version of Excel. Learn more: https://go.microsoft.com/fwlink/?linkid=870924
Comment:
    Add-On</t>
      </text>
    </comment>
    <comment ref="B89" authorId="8" shapeId="0" xr:uid="{30CB7090-2356-44FD-A92A-3F9DD368C7EA}">
      <text>
        <t>[Threaded comment]
Your version of Excel allows you to read this threaded comment; however, any edits to it will get removed if the file is opened in a newer version of Excel. Learn more: https://go.microsoft.com/fwlink/?linkid=870924
Comment:
    Stand alone</t>
      </text>
    </comment>
    <comment ref="B91" authorId="9" shapeId="0" xr:uid="{41487CD6-2AB0-415F-922C-9E006C6F9161}">
      <text>
        <t>[Threaded comment]
Your version of Excel allows you to read this threaded comment; however, any edits to it will get removed if the file is opened in a newer version of Excel. Learn more: https://go.microsoft.com/fwlink/?linkid=870924
Comment:
    Add-On</t>
      </text>
    </comment>
    <comment ref="B92" authorId="10" shapeId="0" xr:uid="{EB5F738E-08D0-413B-9DF5-A7A9EB4F0B1B}">
      <text>
        <t>[Threaded comment]
Your version of Excel allows you to read this threaded comment; however, any edits to it will get removed if the file is opened in a newer version of Excel. Learn more: https://go.microsoft.com/fwlink/?linkid=870924
Comment:
    Stand alone</t>
      </text>
    </comment>
    <comment ref="B94" authorId="11" shapeId="0" xr:uid="{4C279D8F-39AE-431E-A3FF-33291D28778E}">
      <text>
        <t>[Threaded comment]
Your version of Excel allows you to read this threaded comment; however, any edits to it will get removed if the file is opened in a newer version of Excel. Learn more: https://go.microsoft.com/fwlink/?linkid=870924
Comment:
    Add-On</t>
      </text>
    </comment>
    <comment ref="B95" authorId="12" shapeId="0" xr:uid="{B7EBC26C-8AB4-4D86-8305-55729D924A3C}">
      <text>
        <t>[Threaded comment]
Your version of Excel allows you to read this threaded comment; however, any edits to it will get removed if the file is opened in a newer version of Excel. Learn more: https://go.microsoft.com/fwlink/?linkid=870924
Comment:
    Stand alone</t>
      </text>
    </comment>
    <comment ref="A102" authorId="13" shapeId="0" xr:uid="{8EDF1442-E694-40C4-9FD6-8CC35A1A787D}">
      <text>
        <t>[Threaded comment]
Your version of Excel allows you to read this threaded comment; however, any edits to it will get removed if the file is opened in a newer version of Excel. Learn more: https://go.microsoft.com/fwlink/?linkid=870924
Comment:
    &lt;3</t>
      </text>
    </comment>
    <comment ref="A103" authorId="14" shapeId="0" xr:uid="{8E67C17A-F688-4BBA-8DB6-51D30000FD9D}">
      <text>
        <t>[Threaded comment]
Your version of Excel allows you to read this threaded comment; however, any edits to it will get removed if the file is opened in a newer version of Excel. Learn more: https://go.microsoft.com/fwlink/?linkid=870924
Comment:
    ~5</t>
      </text>
    </comment>
    <comment ref="A104" authorId="15" shapeId="0" xr:uid="{D2AA82F7-AFD3-49C8-A103-D25063C355B9}">
      <text>
        <t>[Threaded comment]
Your version of Excel allows you to read this threaded comment; however, any edits to it will get removed if the file is opened in a newer version of Excel. Learn more: https://go.microsoft.com/fwlink/?linkid=870924
Comment:
    &gt;5</t>
      </text>
    </comment>
    <comment ref="A121" authorId="16" shapeId="0" xr:uid="{1C966F77-EF68-4334-A661-D44FE87BD25F}">
      <text>
        <t>[Threaded comment]
Your version of Excel allows you to read this threaded comment; however, any edits to it will get removed if the file is opened in a newer version of Excel. Learn more: https://go.microsoft.com/fwlink/?linkid=870924
Comment:
    Advanced Knowledge Widget?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tc={CAC57AE2-3529-4452-990C-DE935ABE84DD}</author>
    <author>tc={15D56178-CC2A-4987-9153-AF0A98563844}</author>
    <author>tc={B3D20EC2-5CAE-44DF-AB1D-0B571F68BB1B}</author>
    <author>tc={68E30394-A38D-40ED-88BB-35E993106C3C}</author>
    <author>tc={0367EAF7-C991-447A-AA0A-72AFB441AF01}</author>
    <author>tc={547A6942-23FF-4AD8-8BDB-6078388713CD}</author>
    <author>tc={6D4953FA-A882-4A62-94BC-C79CC95D2CC3}</author>
  </authors>
  <commentList>
    <comment ref="A17" authorId="0" shapeId="0" xr:uid="{CAC57AE2-3529-4452-990C-DE935ABE84DD}">
      <text>
        <t>[Threaded comment]
Your version of Excel allows you to read this threaded comment; however, any edits to it will get removed if the file is opened in a newer version of Excel. Learn more: https://go.microsoft.com/fwlink/?linkid=870924
Comment:
    Not done by an engineer. This would be for the CS Resource + Customer</t>
      </text>
    </comment>
    <comment ref="A18" authorId="1" shapeId="0" xr:uid="{15D56178-CC2A-4987-9153-AF0A98563844}">
      <text>
        <t>[Threaded comment]
Your version of Excel allows you to read this threaded comment; however, any edits to it will get removed if the file is opened in a newer version of Excel. Learn more: https://go.microsoft.com/fwlink/?linkid=870924
Comment:
    Not done by an engineer. This would be for the CS Resource + Customer</t>
      </text>
    </comment>
    <comment ref="A19" authorId="2" shapeId="0" xr:uid="{B3D20EC2-5CAE-44DF-AB1D-0B571F68BB1B}">
      <text>
        <t>[Threaded comment]
Your version of Excel allows you to read this threaded comment; however, any edits to it will get removed if the file is opened in a newer version of Excel. Learn more: https://go.microsoft.com/fwlink/?linkid=870924
Comment:
    Unsure what this is for</t>
      </text>
    </comment>
    <comment ref="B20" authorId="3" shapeId="0" xr:uid="{68E30394-A38D-40ED-88BB-35E993106C3C}">
      <text>
        <t>[Threaded comment]
Your version of Excel allows you to read this threaded comment; however, any edits to it will get removed if the file is opened in a newer version of Excel. Learn more: https://go.microsoft.com/fwlink/?linkid=870924
Comment:
    Max 1 hour but this can be done by CS person or VIP</t>
      </text>
    </comment>
    <comment ref="A21" authorId="4" shapeId="0" xr:uid="{0367EAF7-C991-447A-AA0A-72AFB441AF01}">
      <text>
        <t>[Threaded comment]
Your version of Excel allows you to read this threaded comment; however, any edits to it will get removed if the file is opened in a newer version of Excel. Learn more: https://go.microsoft.com/fwlink/?linkid=870924
Comment:
    Don't know what this is for</t>
      </text>
    </comment>
    <comment ref="A22" authorId="5" shapeId="0" xr:uid="{547A6942-23FF-4AD8-8BDB-6078388713CD}">
      <text>
        <t>[Threaded comment]
Your version of Excel allows you to read this threaded comment; however, any edits to it will get removed if the file is opened in a newer version of Excel. Learn more: https://go.microsoft.com/fwlink/?linkid=870924
Comment:
    Could include phraisngs and synonyms if needed.</t>
      </text>
    </comment>
    <comment ref="A33" authorId="6" shapeId="0" xr:uid="{6D4953FA-A882-4A62-94BC-C79CC95D2CC3}">
      <text>
        <t>[Threaded comment]
Your version of Excel allows you to read this threaded comment; however, any edits to it will get removed if the file is opened in a newer version of Excel. Learn more: https://go.microsoft.com/fwlink/?linkid=870924
Comment:
    Need engineer's insight on if this varies based on project complexity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tc={B42A396C-C662-48D0-A08F-DB6BFB1B522A}</author>
    <author>tc={C43CBD93-75D7-48C6-8402-F348EEE4BEB5}</author>
    <author>tc={1E700E99-066E-433D-ABF9-B17DC195B6A5}</author>
    <author>tc={ADF87DC8-0A23-45E1-97DC-CB69D3BD4DD7}</author>
    <author>tc={82C9612A-34F3-4C02-8879-01A22F5FA9AC}</author>
    <author>tc={E7669775-3863-4CCE-AB26-03A5F50D1F4D}</author>
    <author>tc={AD16D650-6728-4965-9DD9-61D900F8ADDA}</author>
    <author>tc={CE82A97C-506D-44B1-9396-9B84DBAEE526}</author>
  </authors>
  <commentList>
    <comment ref="A18" authorId="0" shapeId="0" xr:uid="{B42A396C-C662-48D0-A08F-DB6BFB1B522A}">
      <text>
        <t>[Threaded comment]
Your version of Excel allows you to read this threaded comment; however, any edits to it will get removed if the file is opened in a newer version of Excel. Learn more: https://go.microsoft.com/fwlink/?linkid=870924
Comment:
    Not done by an engineer. This would be for the CS Resource + Customer</t>
      </text>
    </comment>
    <comment ref="A19" authorId="1" shapeId="0" xr:uid="{C43CBD93-75D7-48C6-8402-F348EEE4BEB5}">
      <text>
        <t>[Threaded comment]
Your version of Excel allows you to read this threaded comment; however, any edits to it will get removed if the file is opened in a newer version of Excel. Learn more: https://go.microsoft.com/fwlink/?linkid=870924
Comment:
    Not done by an engineer. This would be for the CS Resource + Customer</t>
      </text>
    </comment>
    <comment ref="A20" authorId="2" shapeId="0" xr:uid="{1E700E99-066E-433D-ABF9-B17DC195B6A5}">
      <text>
        <t>[Threaded comment]
Your version of Excel allows you to read this threaded comment; however, any edits to it will get removed if the file is opened in a newer version of Excel. Learn more: https://go.microsoft.com/fwlink/?linkid=870924
Comment:
    Unsure what this is for</t>
      </text>
    </comment>
    <comment ref="B21" authorId="3" shapeId="0" xr:uid="{ADF87DC8-0A23-45E1-97DC-CB69D3BD4DD7}">
      <text>
        <t>[Threaded comment]
Your version of Excel allows you to read this threaded comment; however, any edits to it will get removed if the file is opened in a newer version of Excel. Learn more: https://go.microsoft.com/fwlink/?linkid=870924
Comment:
    Max 1 hour but this can be done by CS person or VIP</t>
      </text>
    </comment>
    <comment ref="A22" authorId="4" shapeId="0" xr:uid="{82C9612A-34F3-4C02-8879-01A22F5FA9AC}">
      <text>
        <t>[Threaded comment]
Your version of Excel allows you to read this threaded comment; however, any edits to it will get removed if the file is opened in a newer version of Excel. Learn more: https://go.microsoft.com/fwlink/?linkid=870924
Comment:
    Don't know what this is for</t>
      </text>
    </comment>
    <comment ref="A23" authorId="5" shapeId="0" xr:uid="{E7669775-3863-4CCE-AB26-03A5F50D1F4D}">
      <text>
        <t>[Threaded comment]
Your version of Excel allows you to read this threaded comment; however, any edits to it will get removed if the file is opened in a newer version of Excel. Learn more: https://go.microsoft.com/fwlink/?linkid=870924
Comment:
    Could include phraisngs and synonyms if needed.</t>
      </text>
    </comment>
    <comment ref="A34" authorId="6" shapeId="0" xr:uid="{AD16D650-6728-4965-9DD9-61D900F8ADDA}">
      <text>
        <t>[Threaded comment]
Your version of Excel allows you to read this threaded comment; however, any edits to it will get removed if the file is opened in a newer version of Excel. Learn more: https://go.microsoft.com/fwlink/?linkid=870924
Comment:
    Need engineer's insight on if this varies based on project complexity</t>
      </text>
    </comment>
    <comment ref="A69" authorId="7" shapeId="0" xr:uid="{CE82A97C-506D-44B1-9396-9B84DBAEE526}">
      <text>
        <t>[Threaded comment]
Your version of Excel allows you to read this threaded comment; however, any edits to it will get removed if the file is opened in a newer version of Excel. Learn more: https://go.microsoft.com/fwlink/?linkid=870924
Comment:
    Could include phraisngs and synonyms if needed.</t>
      </text>
    </comment>
  </commentList>
</comments>
</file>

<file path=xl/sharedStrings.xml><?xml version="1.0" encoding="utf-8"?>
<sst xmlns="http://schemas.openxmlformats.org/spreadsheetml/2006/main" count="595" uniqueCount="279">
  <si>
    <t>Option</t>
  </si>
  <si>
    <t>Definition</t>
  </si>
  <si>
    <t>Examples/Use Cases</t>
  </si>
  <si>
    <t>Typical Deployment Timeframe</t>
  </si>
  <si>
    <t>Expiry</t>
  </si>
  <si>
    <t>Requires API Documentation</t>
  </si>
  <si>
    <t>Information Needed from Customer</t>
  </si>
  <si>
    <t>Bold360ai Search Widget</t>
  </si>
  <si>
    <t>Support Center or FAQ Widget</t>
  </si>
  <si>
    <t>4-6 Weeks</t>
  </si>
  <si>
    <t>90 days</t>
  </si>
  <si>
    <t>No</t>
  </si>
  <si>
    <t>Bold360ai Conversational Widget</t>
  </si>
  <si>
    <t>Conversation Widget/Bot plus support centre</t>
  </si>
  <si>
    <t>6-8 Weeks</t>
  </si>
  <si>
    <t>120 days</t>
  </si>
  <si>
    <t>Bold360 Chat Training</t>
  </si>
  <si>
    <t>2 online training sessions</t>
  </si>
  <si>
    <t>2 weeks</t>
  </si>
  <si>
    <t>30 days</t>
  </si>
  <si>
    <t>Bold360 Quickstart</t>
  </si>
  <si>
    <t>Simple live chat implementation with one chat journey and simple branding (icon, colours and fonts)</t>
  </si>
  <si>
    <t>60 days</t>
  </si>
  <si>
    <t>Bold360 Express</t>
  </si>
  <si>
    <t>Live chat implementation with up to 3 chat journeys and more sophisticated branding (custom CSS and/or js)</t>
  </si>
  <si>
    <t>6-12 Weeks</t>
  </si>
  <si>
    <t>Bold360 Tune-Up</t>
  </si>
  <si>
    <t>Live chat implementation which includes 5 chat journeys, special branding and custom fields</t>
  </si>
  <si>
    <t>8-12 Weeks</t>
  </si>
  <si>
    <t>Bold360 Customer Care</t>
  </si>
  <si>
    <t>Live chat implementation with one integration with back office system using API</t>
  </si>
  <si>
    <t>n/a</t>
  </si>
  <si>
    <t>180 days</t>
  </si>
  <si>
    <t>Bold360 Enterprise Chat</t>
  </si>
  <si>
    <t>Live chat implementation with up to 3 integrations with back office system using API</t>
  </si>
  <si>
    <t>365 days</t>
  </si>
  <si>
    <t>Bold360 Annual Strategy &amp; Consulting</t>
  </si>
  <si>
    <t>General good practise guidance and custom development for specific use cases</t>
  </si>
  <si>
    <t>Bold360 Pilot</t>
  </si>
  <si>
    <r>
      <t xml:space="preserve">4 month pilot with up to 3 chat journeys, simple branding and specfic measurable targets
</t>
    </r>
    <r>
      <rPr>
        <sz val="11"/>
        <color rgb="FFFF0000"/>
        <rFont val="Calibri"/>
        <family val="2"/>
        <scheme val="minor"/>
      </rPr>
      <t>Note:</t>
    </r>
    <r>
      <rPr>
        <sz val="11"/>
        <color theme="1"/>
        <rFont val="Calibri"/>
        <family val="2"/>
        <scheme val="minor"/>
      </rPr>
      <t xml:space="preserve"> If pilot is the base package, there would be no additional add-ons</t>
    </r>
  </si>
  <si>
    <t>4-6 weeks + monitoring</t>
  </si>
  <si>
    <t>What requires a NodeJS provider?</t>
  </si>
  <si>
    <t xml:space="preserve">Dynamic data that is coming from an external system (not a predefined set of dynamic values (ex. Model numbers)
If it requires an external REST API </t>
  </si>
  <si>
    <t xml:space="preserve">Low Complexity NodeJS Provider </t>
  </si>
  <si>
    <t>Single data point (field)
Easily consumable REST API with no authentication</t>
  </si>
  <si>
    <t>Store Locator (entering zip code to get resulting stores)</t>
  </si>
  <si>
    <t>2-4 Weeks</t>
  </si>
  <si>
    <t>Yes</t>
  </si>
  <si>
    <t>- API Docs
- Bot workflow diagram for each use case</t>
  </si>
  <si>
    <t>Medium Complexity NodeJS Provider</t>
  </si>
  <si>
    <t>1-3 data points (fields)
Authenticated REST API
Multiple end points</t>
  </si>
  <si>
    <t>Order Status; Password Reset</t>
  </si>
  <si>
    <t>3-6 weeks</t>
  </si>
  <si>
    <t>High Complexity NodeJS Provider</t>
  </si>
  <si>
    <t>&gt;3 data points (fields)
Authenticated REST API
Multiple end points</t>
  </si>
  <si>
    <t>ServiceNow; Salesforce case creation</t>
  </si>
  <si>
    <t>4-8 weeks</t>
  </si>
  <si>
    <t>What requires a CSV provider?</t>
  </si>
  <si>
    <t>Static data set that can easily be hosted &amp; managed in a google drive CSV file</t>
  </si>
  <si>
    <t>Low Complexity CSV Custom Provider</t>
  </si>
  <si>
    <t>Simple table (one column with unique values for indexing)
Up to 100 rows of static data</t>
  </si>
  <si>
    <t>Store opening times, services offering in store</t>
  </si>
  <si>
    <t>2-3 Weeks</t>
  </si>
  <si>
    <t>- Bot workflow diagram for each use case
- Content for CSV</t>
  </si>
  <si>
    <t>Medium Complexity CSV Custom Provider</t>
  </si>
  <si>
    <t>Multiple tables or multiple column indexing, non-unique values in columns</t>
  </si>
  <si>
    <t>Same product name with multiple colors and sizes</t>
  </si>
  <si>
    <t>2-3 weeks</t>
  </si>
  <si>
    <t>High Complexity CSV Custom Provider</t>
  </si>
  <si>
    <t>&gt;100 rows of static data</t>
  </si>
  <si>
    <t>Store Locator (if all information resides in single CSV file)</t>
  </si>
  <si>
    <t>4-5 weeks</t>
  </si>
  <si>
    <t>What requires a CRM integration?</t>
  </si>
  <si>
    <t>If customer requires data to flow from the Bold system to an external system</t>
  </si>
  <si>
    <t>Low Complexity CRM Integration (Agent)</t>
  </si>
  <si>
    <t>API Triggers
No Middleware required
Customer supplied dev team to build endpoint</t>
  </si>
  <si>
    <t>In-house CRM
Basic authentication endpoint OR
No authentication endpoint</t>
  </si>
  <si>
    <t>- API Docs
- Parmeters from the chat to be sent</t>
  </si>
  <si>
    <t>High Complexity CRM integration (Agent)</t>
  </si>
  <si>
    <t>Middleware Required
Transform of data from Bold API trigger to customer endpoint
Customer has not supplied has not supplied a dev team and CRM endpoint does not confrom to Bold360 API triggers</t>
  </si>
  <si>
    <t>OAuth Requirement 
Incompatible endpoint for ingestion of CRM data</t>
  </si>
  <si>
    <t>SDK Implentation (Native, iOS, Android)</t>
  </si>
  <si>
    <t>Assistance with Android or iOS development app development (NOT mobile web)</t>
  </si>
  <si>
    <t>Mobile app with chat bot functionality</t>
  </si>
  <si>
    <t>Note: Any SDK implemtation is strictly consultative, the PS Team does not write any code or gain access to any Android or iOS applications</t>
  </si>
  <si>
    <t>Additional Language Support</t>
  </si>
  <si>
    <t>If not buying package with geofluent, then it will require replication of knowledge base in separate language for each language
Requires a separate widget
This is assuming customer will not be leveraging google analytics
Per Language</t>
  </si>
  <si>
    <t>Note: Conversational languages require confirmation with PS and CS that desired language is supported</t>
  </si>
  <si>
    <t>KB Article Import</t>
  </si>
  <si>
    <t>Manual import of articles
Required when customer does not have method to export their existing knowledge base (KB) into our CSV template
This can also happen when customers have image links that are broken from their content</t>
  </si>
  <si>
    <t>- # of articles
- Complexity of content (e.g. images, different versions based on context, charts, format of content, is it easily exportable)
- Source of content"</t>
  </si>
  <si>
    <t>Domains</t>
  </si>
  <si>
    <t>How many separately deployed sites require a widget (# of URLs).
Will the deployment for the two sites be handles differently (different code base)?
Base package already assumes one. Only calculate extra domains if there are &gt;1</t>
  </si>
  <si>
    <t>Design</t>
  </si>
  <si>
    <t>Design or any Front-End Customizations:
Non-Standard Customization of Window: &gt;10 hrs
Standard is considered color changes, images, fonts, text changes
Non-Standard: Custom javascript or CSS, image design 
Low Complexity:
Medium: 
High:</t>
  </si>
  <si>
    <t>Proactive Invitations</t>
  </si>
  <si>
    <t>How many proactive invitations?</t>
  </si>
  <si>
    <t>Options</t>
  </si>
  <si>
    <t>Package/Scoping Item</t>
  </si>
  <si>
    <t>Complexity</t>
  </si>
  <si>
    <t>Count</t>
  </si>
  <si>
    <t>Engineering Hours</t>
  </si>
  <si>
    <t>PM Hours</t>
  </si>
  <si>
    <t>Total Hours</t>
  </si>
  <si>
    <t>Total Cost</t>
  </si>
  <si>
    <t>Base Package</t>
  </si>
  <si>
    <t>Bold360 Conversational Widget</t>
  </si>
  <si>
    <t>Simple</t>
  </si>
  <si>
    <t>Add-On Packages</t>
  </si>
  <si>
    <t>Add-On</t>
  </si>
  <si>
    <t>+ Agent</t>
  </si>
  <si>
    <t>A La Carte - AI and Agent</t>
  </si>
  <si>
    <t>Multi-Language</t>
  </si>
  <si>
    <t>Geofluent Translation Service</t>
  </si>
  <si>
    <t>Multiple KBs</t>
  </si>
  <si>
    <t>Touchpoints</t>
  </si>
  <si>
    <t>Mobile SDK</t>
  </si>
  <si>
    <t>WhatsApp</t>
  </si>
  <si>
    <t>WeChat</t>
  </si>
  <si>
    <t>Facebook Messenger</t>
  </si>
  <si>
    <t>MS Teams</t>
  </si>
  <si>
    <t>A La Carte - AI</t>
  </si>
  <si>
    <t>Entities</t>
  </si>
  <si>
    <t xml:space="preserve">Medium </t>
  </si>
  <si>
    <t>Complex</t>
  </si>
  <si>
    <t>NodeJS Provider</t>
  </si>
  <si>
    <t>Med</t>
  </si>
  <si>
    <t xml:space="preserve">Channeling </t>
  </si>
  <si>
    <t>Live Agent - External Vendor</t>
  </si>
  <si>
    <t>Email - Ticketing</t>
  </si>
  <si>
    <t>Advise Touchpoints</t>
  </si>
  <si>
    <t>Chrome Extension</t>
  </si>
  <si>
    <t>Salesforce Widget</t>
  </si>
  <si>
    <t>A La Carte - Agent</t>
  </si>
  <si>
    <t>Channels</t>
  </si>
  <si>
    <t>SMS</t>
  </si>
  <si>
    <t>FB Messenger</t>
  </si>
  <si>
    <t>Email</t>
  </si>
  <si>
    <t>DIY Integrations</t>
  </si>
  <si>
    <t>Salesforce Connector</t>
  </si>
  <si>
    <t>ZenDesk</t>
  </si>
  <si>
    <t>Cusom</t>
  </si>
  <si>
    <t>ServiceNow - KB Sync</t>
  </si>
  <si>
    <t>Basic</t>
  </si>
  <si>
    <t>Advanced Knowledge Plug-In</t>
  </si>
  <si>
    <t>ServiceNow - Use Cases</t>
  </si>
  <si>
    <t>Ticket Status</t>
  </si>
  <si>
    <t>Leave a Comment</t>
  </si>
  <si>
    <t>Cancel Ticket</t>
  </si>
  <si>
    <t>Reopen Ticket</t>
  </si>
  <si>
    <t>Check the Approval Status of RITM</t>
  </si>
  <si>
    <t>Create an INC</t>
  </si>
  <si>
    <t>Security Coordinator</t>
  </si>
  <si>
    <t>Escalate</t>
  </si>
  <si>
    <t>View Closed Tickets</t>
  </si>
  <si>
    <t>Report an Issue</t>
  </si>
  <si>
    <t>Custom</t>
  </si>
  <si>
    <t>A la Carte Options - AI</t>
  </si>
  <si>
    <t>Total</t>
  </si>
  <si>
    <t>Package/Scope Item</t>
  </si>
  <si>
    <t>Cost</t>
  </si>
  <si>
    <t>Comments/Inputs</t>
  </si>
  <si>
    <t>Questions 4/25</t>
  </si>
  <si>
    <t>Includes additional hour for training</t>
  </si>
  <si>
    <t>Medium Complexity CRM integration (Agent)</t>
  </si>
  <si>
    <t>Medium</t>
  </si>
  <si>
    <t>Bold360 Live Agent</t>
  </si>
  <si>
    <t>Bold360 Support Center</t>
  </si>
  <si>
    <t>+ Conversational Widget</t>
  </si>
  <si>
    <t>+ Support Center</t>
  </si>
  <si>
    <t>Includes 1 hour of additional training</t>
  </si>
  <si>
    <t>Simple CSV Custom Provider</t>
  </si>
  <si>
    <t>Complex CSV Custom Provider</t>
  </si>
  <si>
    <t>SDK Implementation (Native, iOS, Android, Harmony)</t>
  </si>
  <si>
    <t>Do we need to change anything for the new harmony SDK?</t>
  </si>
  <si>
    <t>Additional Language Support (Boldai Support Center)</t>
  </si>
  <si>
    <t>Includes training</t>
  </si>
  <si>
    <t>Additional Language Support (Boldai conversational)</t>
  </si>
  <si>
    <t>Additional Language Support (Boldai Search)</t>
  </si>
  <si>
    <t>Geofluent</t>
  </si>
  <si>
    <t>Chat Window Design  - Low Complexity</t>
  </si>
  <si>
    <t>Chat Window Design  - Medium Complexity</t>
  </si>
  <si>
    <t>Chat Window Design  - High Complexity</t>
  </si>
  <si>
    <t>Both</t>
  </si>
  <si>
    <t># of hours for every additional language</t>
  </si>
  <si>
    <t>AI A La Carte</t>
  </si>
  <si>
    <t>Context</t>
  </si>
  <si>
    <t>Count Based = per context variation</t>
  </si>
  <si>
    <t>Agent A La Carte</t>
  </si>
  <si>
    <t>Conversion Codes</t>
  </si>
  <si>
    <t>Based on Count - per code</t>
  </si>
  <si>
    <t>ServiceNow - Instance</t>
  </si>
  <si>
    <t>Resource Name</t>
  </si>
  <si>
    <t>Baseline</t>
  </si>
  <si>
    <t>Simple Customer</t>
  </si>
  <si>
    <t xml:space="preserve">   Project Kick off &amp; Planning Meeting</t>
  </si>
  <si>
    <t>Account Setup</t>
  </si>
  <si>
    <t xml:space="preserve">   Requirements &amp; Design Workshop</t>
  </si>
  <si>
    <t xml:space="preserve">   Develop Detailed Project Plan</t>
  </si>
  <si>
    <t xml:space="preserve">   Provide Content, Conversational and Reporting Training for Bold360ai</t>
  </si>
  <si>
    <t xml:space="preserve">   Perform Functional Testing</t>
  </si>
  <si>
    <t>PM Admin Time</t>
  </si>
  <si>
    <t>Weekly Status</t>
  </si>
  <si>
    <t>PM</t>
  </si>
  <si>
    <t>Staging Site Setup</t>
  </si>
  <si>
    <t xml:space="preserve">   Window Design - Wireframes Conversational BOT</t>
  </si>
  <si>
    <t xml:space="preserve">   Apply Standard customizations and Branding</t>
  </si>
  <si>
    <t xml:space="preserve">   Phrasings</t>
  </si>
  <si>
    <t xml:space="preserve">   Synonyms</t>
  </si>
  <si>
    <t xml:space="preserve">   Bot Use cases</t>
  </si>
  <si>
    <t xml:space="preserve">   Import Content</t>
  </si>
  <si>
    <t xml:space="preserve">   Assist Customer with BOT usecase creation</t>
  </si>
  <si>
    <t xml:space="preserve">   Review and implement suggested content (including Error messages, general answers, etc)</t>
  </si>
  <si>
    <t xml:space="preserve"> UAT Remediation</t>
  </si>
  <si>
    <t xml:space="preserve">   Deploy Bold360 Bot Window</t>
  </si>
  <si>
    <t xml:space="preserve">   Go Live Support</t>
  </si>
  <si>
    <t>Eng Admin Time</t>
  </si>
  <si>
    <t>Solution Design Documentation</t>
  </si>
  <si>
    <t>Should bake in time for providers for documentation</t>
  </si>
  <si>
    <t>Bot Configuration</t>
  </si>
  <si>
    <t>Setup Channeling Policies (# and complexity)</t>
  </si>
  <si>
    <t>Feedback</t>
  </si>
  <si>
    <t>Labels</t>
  </si>
  <si>
    <t>ENG</t>
  </si>
  <si>
    <t>Add Ons</t>
  </si>
  <si>
    <t>Context (Dependent on use case) - # of variations and complexity</t>
  </si>
  <si>
    <t>Front End Customizations</t>
  </si>
  <si>
    <t>SDK</t>
  </si>
  <si>
    <t>Quickstart</t>
  </si>
  <si>
    <t>Express</t>
  </si>
  <si>
    <t>Enterprise</t>
  </si>
  <si>
    <t>Admin, Agent, Reporting Training</t>
  </si>
  <si>
    <t xml:space="preserve">   Deploy Bold360 Window</t>
  </si>
  <si>
    <t xml:space="preserve">Chat Window/ Button Configuration </t>
  </si>
  <si>
    <t>Departments/Agents/Websites</t>
  </si>
  <si>
    <t>Workflow Config</t>
  </si>
  <si>
    <t>Proactive Invites</t>
  </si>
  <si>
    <t>Routing Rules</t>
  </si>
  <si>
    <t>AB Testing</t>
  </si>
  <si>
    <t>OOTB SC</t>
  </si>
  <si>
    <t>Provide Content &amp; Reporting Training</t>
  </si>
  <si>
    <t>Labeling Structure</t>
  </si>
  <si>
    <t>Deploy Support Center to Production</t>
  </si>
  <si>
    <t>Custom Design</t>
  </si>
  <si>
    <t>Standalone vs iFrame - what varies in complexity/hours?</t>
  </si>
  <si>
    <t>Live Agent Configuration</t>
  </si>
  <si>
    <t>Live Agent Add-On Total</t>
  </si>
  <si>
    <t>Support Center Add On Total</t>
  </si>
  <si>
    <t>ENG Sub-Total</t>
  </si>
  <si>
    <t xml:space="preserve"> Bot Total</t>
  </si>
  <si>
    <t>PM Sub-Total</t>
  </si>
  <si>
    <t>Requirements &amp; Design Workshop</t>
  </si>
  <si>
    <t>Same KB - Different Brand</t>
  </si>
  <si>
    <t>Same KB - Different Experience</t>
  </si>
  <si>
    <t>Completely Different Experience/BU</t>
  </si>
  <si>
    <t xml:space="preserve"> Bot Add On Total</t>
  </si>
  <si>
    <t>#</t>
  </si>
  <si>
    <t>Date Requested</t>
  </si>
  <si>
    <t xml:space="preserve">Requested Revision </t>
  </si>
  <si>
    <t>Status</t>
  </si>
  <si>
    <t>Changes Made</t>
  </si>
  <si>
    <t>Date Changed</t>
  </si>
  <si>
    <t>Manual article import - # of minutes per article should be higher. Should re-estimate level of effort</t>
  </si>
  <si>
    <t>Complete</t>
  </si>
  <si>
    <t xml:space="preserve">Increased the minutes for the type of article to 30 minutes per article regardless of whether it's conversational or support center. </t>
  </si>
  <si>
    <t>Additional Language Support - should vary for widget and escalation to agents, etc. Need these definitions and $/hours</t>
  </si>
  <si>
    <t>Consider this the same amount of effort to create an entirely new bot so matched those numbers</t>
  </si>
  <si>
    <t>Confirm training hours are incorporated in the PM allocation. Adjust as necessary</t>
  </si>
  <si>
    <t>Baked in 1 hour to the additoinal integrations/providers for engineer to further train. Base packages already included those hours for training</t>
  </si>
  <si>
    <t>Low Complexity CRM integration - underestimated?</t>
  </si>
  <si>
    <t>Increased it per Manji's request</t>
  </si>
  <si>
    <t>Incorporate Training Hours for SDK Implementation</t>
  </si>
  <si>
    <t>Not Started</t>
  </si>
  <si>
    <t>Pending inputs. Open question on who would be the one to deliver this training? PS team may not be qualified. Potentially needs to be product team to start and if requests increase, may need to train PS team</t>
  </si>
  <si>
    <t>Changed base package options</t>
  </si>
  <si>
    <t>Changed Language Cost and added Geofluent</t>
  </si>
  <si>
    <t>Separated out training as its own item (Ai and Agent)</t>
  </si>
  <si>
    <t>Added Client Side Providers</t>
  </si>
  <si>
    <t xml:space="preserve">Testers: Mid-Market (Erica), Majors (TBD), International (TBD), CRM (TBD)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</si>
</sst>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8">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0"/>
      <name val="Calibri"/>
      <family val="2"/>
      <scheme val="minor"/>
    </font>
    <font>
      <sz val="11"/>
      <color rgb="FFFF0000"/>
      <name val="Calibri"/>
      <family val="2"/>
      <scheme val="minor"/>
    </font>
    <font>
      <sz val="11"/>
      <name val="Calibri"/>
      <family val="2"/>
      <scheme val="minor"/>
    </font>
    <font>
      <b/>
      <sz val="11"/>
      <color rgb="FF0070C0"/>
      <name val="Calibri"/>
      <family val="2"/>
      <scheme val="minor"/>
    </font>
    <font>
      <sz val="9"/>
      <color rgb="FF363636"/>
      <name val="Segoe UI"/>
      <family val="2"/>
    </font>
    <font>
      <sz val="11"/>
      <color rgb="FF000000"/>
      <name val="Calibri"/>
      <family val="2"/>
      <scheme val="minor"/>
    </font>
    <font>
      <i/>
      <sz val="11"/>
      <color rgb="FF000000"/>
      <name val="Calibri"/>
      <family val="2"/>
      <scheme val="minor"/>
    </font>
    <font>
      <b/>
      <sz val="9"/>
      <color rgb="FF363636"/>
      <name val="Segoe UI"/>
      <family val="2"/>
    </font>
    <font>
      <i/>
      <sz val="11"/>
      <color rgb="FFFF0000"/>
      <name val="Calibri"/>
      <family val="2"/>
      <scheme val="minor"/>
    </font>
    <font>
      <b/>
      <sz val="11"/>
      <color rgb="FF000000"/>
      <name val="Calibri"/>
      <family val="2"/>
      <scheme val="minor"/>
    </font>
    <font>
      <i/>
      <sz val="11"/>
      <name val="Calibri"/>
      <family val="2"/>
      <scheme val="minor"/>
    </font>
    <font>
      <b/>
      <sz val="11"/>
      <name val="Calibri"/>
      <family val="2"/>
      <scheme val="minor"/>
    </font>
    <font>
      <strike/>
      <sz val="11"/>
      <color theme="1"/>
      <name val="Calibri"/>
      <family val="2"/>
      <scheme val="minor"/>
    </font>
  </fonts>
  <fills count="2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D9B3"/>
        <bgColor indexed="64"/>
      </patternFill>
    </fill>
    <fill>
      <patternFill patternType="solid">
        <fgColor rgb="FFDDDDDD"/>
        <bgColor indexed="64"/>
      </patternFill>
    </fill>
    <fill>
      <patternFill patternType="solid">
        <fgColor rgb="FFCBF2F9"/>
        <bgColor indexed="64"/>
      </patternFill>
    </fill>
    <fill>
      <patternFill patternType="solid">
        <fgColor rgb="FFF4E8F3"/>
        <bgColor indexed="64"/>
      </patternFill>
    </fill>
    <fill>
      <patternFill patternType="solid">
        <fgColor rgb="FFEBEBFF"/>
        <bgColor indexed="64"/>
      </patternFill>
    </fill>
    <fill>
      <patternFill patternType="solid">
        <fgColor theme="0" tint="-0.499984740745262"/>
        <bgColor indexed="64"/>
      </patternFill>
    </fill>
    <fill>
      <patternFill patternType="solid">
        <fgColor rgb="FFF3E4C7"/>
        <bgColor indexed="64"/>
      </patternFill>
    </fill>
    <fill>
      <patternFill patternType="solid">
        <fgColor rgb="FFFFBDBD"/>
        <bgColor indexed="64"/>
      </patternFill>
    </fill>
    <fill>
      <patternFill patternType="solid">
        <fgColor rgb="FFCCECFF"/>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DFE3E8"/>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E2C5FF"/>
        <bgColor indexed="64"/>
      </patternFill>
    </fill>
  </fills>
  <borders count="41">
    <border>
      <left/>
      <right/>
      <top/>
      <bottom/>
      <diagonal/>
    </border>
    <border>
      <left/>
      <right/>
      <top style="thin">
        <color indexed="64"/>
      </top>
      <bottom style="medium">
        <color indexed="64"/>
      </bottom>
      <diagonal/>
    </border>
    <border>
      <left/>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indexed="64"/>
      </left>
      <right style="thin">
        <color theme="0" tint="-0.14999847407452621"/>
      </right>
      <top style="medium">
        <color indexed="64"/>
      </top>
      <bottom style="thin">
        <color theme="0" tint="-0.14999847407452621"/>
      </bottom>
      <diagonal/>
    </border>
    <border>
      <left style="thin">
        <color theme="0" tint="-0.14999847407452621"/>
      </left>
      <right style="thin">
        <color theme="0" tint="-0.14999847407452621"/>
      </right>
      <top style="medium">
        <color indexed="64"/>
      </top>
      <bottom style="thin">
        <color theme="0" tint="-0.14999847407452621"/>
      </bottom>
      <diagonal/>
    </border>
    <border>
      <left style="thin">
        <color theme="0" tint="-0.14999847407452621"/>
      </left>
      <right style="medium">
        <color indexed="64"/>
      </right>
      <top style="medium">
        <color indexed="64"/>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medium">
        <color indexed="64"/>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medium">
        <color indexed="64"/>
      </right>
      <top style="thin">
        <color theme="0" tint="-0.14999847407452621"/>
      </top>
      <bottom style="medium">
        <color indexed="64"/>
      </bottom>
      <diagonal/>
    </border>
    <border>
      <left style="medium">
        <color indexed="64"/>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medium">
        <color indexed="64"/>
      </right>
      <top style="thin">
        <color theme="0" tint="-0.14999847407452621"/>
      </top>
      <bottom/>
      <diagonal/>
    </border>
    <border>
      <left style="thin">
        <color theme="0" tint="-0.14999847407452621"/>
      </left>
      <right style="thin">
        <color theme="0" tint="-0.14999847407452621"/>
      </right>
      <top/>
      <bottom/>
      <diagonal/>
    </border>
    <border>
      <left style="thin">
        <color indexed="64"/>
      </left>
      <right style="thin">
        <color theme="0" tint="-0.14999847407452621"/>
      </right>
      <top style="thin">
        <color indexed="64"/>
      </top>
      <bottom/>
      <diagonal/>
    </border>
    <border>
      <left style="thin">
        <color theme="0" tint="-0.14999847407452621"/>
      </left>
      <right style="thin">
        <color theme="0" tint="-0.14999847407452621"/>
      </right>
      <top style="thin">
        <color indexed="64"/>
      </top>
      <bottom/>
      <diagonal/>
    </border>
    <border>
      <left style="thin">
        <color theme="0" tint="-0.14999847407452621"/>
      </left>
      <right style="thin">
        <color indexed="64"/>
      </right>
      <top style="thin">
        <color indexed="64"/>
      </top>
      <bottom/>
      <diagonal/>
    </border>
    <border>
      <left style="thin">
        <color indexed="64"/>
      </left>
      <right style="thin">
        <color theme="0" tint="-0.14999847407452621"/>
      </right>
      <top style="thin">
        <color theme="0" tint="-0.14999847407452621"/>
      </top>
      <bottom/>
      <diagonal/>
    </border>
    <border>
      <left style="thin">
        <color theme="0" tint="-0.14999847407452621"/>
      </left>
      <right style="thin">
        <color indexed="64"/>
      </right>
      <top style="thin">
        <color theme="0" tint="-0.14999847407452621"/>
      </top>
      <bottom/>
      <diagonal/>
    </border>
    <border>
      <left style="thin">
        <color indexed="64"/>
      </left>
      <right/>
      <top/>
      <bottom/>
      <diagonal/>
    </border>
    <border>
      <left style="thin">
        <color theme="0" tint="-0.14999847407452621"/>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style="thin">
        <color indexed="64"/>
      </top>
      <bottom style="thin">
        <color theme="0" tint="-0.14999847407452621"/>
      </bottom>
      <diagonal/>
    </border>
    <border>
      <left/>
      <right style="thin">
        <color indexed="64"/>
      </right>
      <top style="thin">
        <color indexed="64"/>
      </top>
      <bottom/>
      <diagonal/>
    </border>
    <border>
      <left style="thin">
        <color indexed="64"/>
      </left>
      <right style="thin">
        <color theme="0" tint="-0.14999847407452621"/>
      </right>
      <top style="thin">
        <color theme="0" tint="-0.14999847407452621"/>
      </top>
      <bottom style="thin">
        <color theme="0" tint="-0.14999847407452621"/>
      </bottom>
      <diagonal/>
    </border>
    <border>
      <left/>
      <right style="thin">
        <color indexed="64"/>
      </right>
      <top/>
      <bottom/>
      <diagonal/>
    </border>
    <border>
      <left style="thin">
        <color theme="0" tint="-0.14999847407452621"/>
      </left>
      <right style="thin">
        <color indexed="64"/>
      </right>
      <top style="thin">
        <color indexed="64"/>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medium">
        <color indexed="64"/>
      </bottom>
      <diagonal/>
    </border>
    <border>
      <left style="thin">
        <color theme="0" tint="-0.14999847407452621"/>
      </left>
      <right style="thin">
        <color indexed="64"/>
      </right>
      <top style="thin">
        <color theme="0" tint="-0.14999847407452621"/>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90">
    <xf numFmtId="0" fontId="0" fillId="0" borderId="0" xfId="0"/>
    <xf numFmtId="44" fontId="0" fillId="0" borderId="0" xfId="1" applyFont="1"/>
    <xf numFmtId="0" fontId="2" fillId="0" borderId="0" xfId="0" applyFont="1"/>
    <xf numFmtId="0" fontId="0" fillId="0" borderId="0" xfId="0" applyAlignment="1">
      <alignment horizontal="left" indent="1"/>
    </xf>
    <xf numFmtId="0" fontId="2" fillId="0" borderId="0" xfId="0" applyFont="1" applyAlignment="1">
      <alignment horizontal="left"/>
    </xf>
    <xf numFmtId="0" fontId="2" fillId="0" borderId="1" xfId="0" applyFont="1" applyBorder="1"/>
    <xf numFmtId="0" fontId="0" fillId="0" borderId="0" xfId="1" applyNumberFormat="1" applyFont="1"/>
    <xf numFmtId="0" fontId="2" fillId="2" borderId="2" xfId="0" applyFont="1" applyFill="1" applyBorder="1"/>
    <xf numFmtId="0" fontId="2" fillId="0" borderId="1" xfId="0" applyFont="1" applyBorder="1" applyAlignment="1">
      <alignment horizontal="left" indent="1"/>
    </xf>
    <xf numFmtId="44" fontId="2" fillId="0" borderId="1" xfId="0" applyNumberFormat="1" applyFont="1" applyBorder="1"/>
    <xf numFmtId="1" fontId="2" fillId="0" borderId="1" xfId="0" applyNumberFormat="1" applyFont="1" applyBorder="1"/>
    <xf numFmtId="0" fontId="2" fillId="8" borderId="0" xfId="0" applyFont="1" applyFill="1" applyAlignment="1">
      <alignment horizontal="left" indent="1"/>
    </xf>
    <xf numFmtId="0" fontId="2" fillId="7" borderId="0" xfId="0" applyFont="1" applyFill="1" applyAlignment="1">
      <alignment horizontal="left" indent="1"/>
    </xf>
    <xf numFmtId="0" fontId="2" fillId="2" borderId="0" xfId="0" applyFont="1" applyFill="1" applyAlignment="1">
      <alignment horizontal="left" indent="1"/>
    </xf>
    <xf numFmtId="0" fontId="2" fillId="3" borderId="0" xfId="0" applyFont="1" applyFill="1"/>
    <xf numFmtId="0" fontId="2" fillId="6" borderId="0" xfId="0" applyFont="1" applyFill="1"/>
    <xf numFmtId="0" fontId="2" fillId="5" borderId="0" xfId="0" applyFont="1" applyFill="1"/>
    <xf numFmtId="0" fontId="0" fillId="0" borderId="0" xfId="0" applyAlignment="1">
      <alignment vertical="center" wrapText="1"/>
    </xf>
    <xf numFmtId="0" fontId="0" fillId="0" borderId="0" xfId="0" quotePrefix="1" applyAlignment="1">
      <alignment vertical="center" wrapText="1"/>
    </xf>
    <xf numFmtId="0" fontId="5" fillId="9"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0" fontId="0" fillId="0" borderId="0" xfId="0" applyAlignment="1">
      <alignment vertical="center"/>
    </xf>
    <xf numFmtId="0" fontId="2" fillId="7" borderId="0" xfId="0" applyFont="1" applyFill="1" applyAlignment="1">
      <alignment horizontal="left" vertical="center"/>
    </xf>
    <xf numFmtId="0" fontId="2" fillId="8" borderId="0" xfId="0" applyFont="1" applyFill="1" applyAlignment="1">
      <alignment horizontal="left" vertical="center"/>
    </xf>
    <xf numFmtId="0" fontId="2" fillId="6" borderId="0" xfId="0" applyFont="1" applyFill="1" applyAlignment="1">
      <alignment vertical="center"/>
    </xf>
    <xf numFmtId="0" fontId="2" fillId="5" borderId="0" xfId="0" applyFont="1" applyFill="1" applyAlignment="1">
      <alignment vertical="center"/>
    </xf>
    <xf numFmtId="0" fontId="0" fillId="0" borderId="3" xfId="0" applyBorder="1"/>
    <xf numFmtId="1" fontId="8" fillId="0" borderId="4" xfId="0" applyNumberFormat="1" applyFont="1" applyBorder="1"/>
    <xf numFmtId="0" fontId="2" fillId="0" borderId="2" xfId="0" applyFont="1" applyBorder="1" applyAlignment="1">
      <alignment vertical="center"/>
    </xf>
    <xf numFmtId="0" fontId="2" fillId="2" borderId="6" xfId="0" applyFont="1" applyFill="1" applyBorder="1" applyAlignment="1">
      <alignment horizontal="left" vertical="center"/>
    </xf>
    <xf numFmtId="0" fontId="0" fillId="0" borderId="6" xfId="0" applyBorder="1" applyAlignment="1">
      <alignment vertical="center"/>
    </xf>
    <xf numFmtId="0" fontId="0" fillId="0" borderId="6" xfId="0" applyBorder="1" applyAlignment="1">
      <alignment vertical="center" wrapText="1"/>
    </xf>
    <xf numFmtId="0" fontId="2" fillId="2" borderId="0" xfId="0" applyFont="1" applyFill="1" applyAlignment="1">
      <alignment horizontal="left" vertical="center"/>
    </xf>
    <xf numFmtId="0" fontId="6" fillId="0" borderId="0" xfId="0" applyFont="1" applyAlignment="1">
      <alignment vertical="center" wrapText="1"/>
    </xf>
    <xf numFmtId="0" fontId="7" fillId="0" borderId="0" xfId="0" applyFont="1" applyAlignment="1">
      <alignment vertical="center" wrapText="1"/>
    </xf>
    <xf numFmtId="0" fontId="2" fillId="2" borderId="5" xfId="0" applyFont="1" applyFill="1" applyBorder="1" applyAlignment="1">
      <alignment horizontal="left" vertical="center"/>
    </xf>
    <xf numFmtId="0" fontId="0" fillId="0" borderId="5" xfId="0" applyBorder="1" applyAlignment="1">
      <alignment vertical="center"/>
    </xf>
    <xf numFmtId="0" fontId="0" fillId="0" borderId="5" xfId="0" applyBorder="1" applyAlignment="1">
      <alignment vertical="center" wrapText="1"/>
    </xf>
    <xf numFmtId="0" fontId="2" fillId="0" borderId="2" xfId="0" applyFont="1" applyBorder="1" applyAlignment="1">
      <alignment horizontal="left" vertical="center"/>
    </xf>
    <xf numFmtId="0" fontId="2" fillId="4" borderId="0" xfId="0" applyFont="1" applyFill="1" applyAlignment="1">
      <alignment vertical="center"/>
    </xf>
    <xf numFmtId="0" fontId="2" fillId="10" borderId="0" xfId="0" applyFont="1" applyFill="1"/>
    <xf numFmtId="0" fontId="0" fillId="0" borderId="0" xfId="0" applyAlignment="1">
      <alignment wrapText="1"/>
    </xf>
    <xf numFmtId="0" fontId="6" fillId="0" borderId="0" xfId="0" applyFont="1"/>
    <xf numFmtId="14" fontId="0" fillId="0" borderId="0" xfId="0" applyNumberFormat="1"/>
    <xf numFmtId="0" fontId="2" fillId="2" borderId="5" xfId="0" applyFont="1" applyFill="1" applyBorder="1"/>
    <xf numFmtId="0" fontId="2" fillId="2" borderId="5" xfId="0" applyFont="1" applyFill="1" applyBorder="1" applyAlignment="1">
      <alignment wrapText="1"/>
    </xf>
    <xf numFmtId="0" fontId="0" fillId="11" borderId="0" xfId="0" applyFill="1" applyAlignment="1">
      <alignment horizontal="left" indent="1"/>
    </xf>
    <xf numFmtId="0" fontId="0" fillId="12" borderId="0" xfId="0" applyFill="1" applyAlignment="1">
      <alignment horizontal="left" indent="1"/>
    </xf>
    <xf numFmtId="0" fontId="2" fillId="11" borderId="0" xfId="0" applyFont="1" applyFill="1" applyAlignment="1">
      <alignment horizontal="left"/>
    </xf>
    <xf numFmtId="0" fontId="2" fillId="13" borderId="0" xfId="0" applyFont="1" applyFill="1" applyAlignment="1">
      <alignment horizontal="left"/>
    </xf>
    <xf numFmtId="16" fontId="0" fillId="0" borderId="0" xfId="0" applyNumberFormat="1"/>
    <xf numFmtId="0" fontId="0" fillId="14" borderId="0" xfId="0" applyFill="1"/>
    <xf numFmtId="0" fontId="0" fillId="0" borderId="0" xfId="0" applyFill="1"/>
    <xf numFmtId="0" fontId="0" fillId="0" borderId="7" xfId="0" applyBorder="1"/>
    <xf numFmtId="0" fontId="10" fillId="16" borderId="7" xfId="0" applyFont="1" applyFill="1" applyBorder="1" applyAlignment="1">
      <alignment horizontal="right" vertical="center" wrapText="1"/>
    </xf>
    <xf numFmtId="0" fontId="11" fillId="16" borderId="7" xfId="0" applyFont="1" applyFill="1" applyBorder="1" applyAlignment="1">
      <alignment horizontal="right" vertical="center" wrapText="1"/>
    </xf>
    <xf numFmtId="0" fontId="0" fillId="0" borderId="7" xfId="0" applyFont="1" applyBorder="1"/>
    <xf numFmtId="0" fontId="0" fillId="0" borderId="7" xfId="0" applyFont="1" applyFill="1" applyBorder="1"/>
    <xf numFmtId="0" fontId="11" fillId="0" borderId="7" xfId="0" applyFont="1" applyFill="1" applyBorder="1" applyAlignment="1">
      <alignment horizontal="right" vertical="center" wrapText="1"/>
    </xf>
    <xf numFmtId="0" fontId="10" fillId="0" borderId="7" xfId="0" applyFont="1" applyFill="1" applyBorder="1" applyAlignment="1">
      <alignment horizontal="right" vertical="center" wrapText="1"/>
    </xf>
    <xf numFmtId="0" fontId="13" fillId="16" borderId="7" xfId="0" applyFont="1" applyFill="1" applyBorder="1" applyAlignment="1">
      <alignment horizontal="right" vertical="center" wrapText="1"/>
    </xf>
    <xf numFmtId="0" fontId="0" fillId="0" borderId="0" xfId="0" applyBorder="1"/>
    <xf numFmtId="0" fontId="2" fillId="18" borderId="0" xfId="0" applyFont="1" applyFill="1"/>
    <xf numFmtId="0" fontId="0" fillId="0" borderId="8" xfId="0" applyBorder="1"/>
    <xf numFmtId="0" fontId="9" fillId="15" borderId="9" xfId="0" applyFont="1" applyFill="1" applyBorder="1" applyAlignment="1">
      <alignment vertical="center" wrapText="1"/>
    </xf>
    <xf numFmtId="0" fontId="9" fillId="15" borderId="10" xfId="0" applyFont="1" applyFill="1" applyBorder="1" applyAlignment="1">
      <alignment vertical="center" wrapText="1"/>
    </xf>
    <xf numFmtId="0" fontId="12" fillId="2" borderId="10" xfId="0" applyFont="1" applyFill="1" applyBorder="1" applyAlignment="1">
      <alignment vertical="center" wrapText="1"/>
    </xf>
    <xf numFmtId="0" fontId="12" fillId="2" borderId="11" xfId="0" applyFont="1" applyFill="1" applyBorder="1" applyAlignment="1">
      <alignment vertical="center" wrapText="1"/>
    </xf>
    <xf numFmtId="0" fontId="11" fillId="16" borderId="12" xfId="0" applyFont="1" applyFill="1" applyBorder="1" applyAlignment="1">
      <alignment vertical="center" wrapText="1"/>
    </xf>
    <xf numFmtId="0" fontId="10" fillId="16" borderId="13" xfId="0" applyFont="1" applyFill="1" applyBorder="1" applyAlignment="1">
      <alignment horizontal="right" vertical="center" wrapText="1"/>
    </xf>
    <xf numFmtId="0" fontId="11" fillId="17" borderId="12" xfId="0" applyFont="1" applyFill="1" applyBorder="1" applyAlignment="1">
      <alignment horizontal="left" vertical="center" wrapText="1" indent="1"/>
    </xf>
    <xf numFmtId="0" fontId="0" fillId="0" borderId="13" xfId="0" applyFont="1" applyBorder="1"/>
    <xf numFmtId="0" fontId="0" fillId="0" borderId="13" xfId="0" applyFont="1" applyFill="1" applyBorder="1"/>
    <xf numFmtId="0" fontId="10" fillId="14" borderId="15" xfId="0" applyFont="1" applyFill="1" applyBorder="1" applyAlignment="1">
      <alignment horizontal="right" vertical="center" wrapText="1"/>
    </xf>
    <xf numFmtId="0" fontId="0" fillId="14" borderId="15" xfId="0" applyFill="1" applyBorder="1"/>
    <xf numFmtId="0" fontId="0" fillId="14" borderId="16" xfId="0" applyFill="1" applyBorder="1"/>
    <xf numFmtId="0" fontId="11" fillId="16" borderId="9" xfId="0" applyFont="1" applyFill="1" applyBorder="1" applyAlignment="1">
      <alignment vertical="center" wrapText="1"/>
    </xf>
    <xf numFmtId="0" fontId="11" fillId="16" borderId="10" xfId="0" applyFont="1" applyFill="1" applyBorder="1" applyAlignment="1">
      <alignment horizontal="right" vertical="center" wrapText="1"/>
    </xf>
    <xf numFmtId="0" fontId="0" fillId="0" borderId="10" xfId="0" applyFill="1" applyBorder="1"/>
    <xf numFmtId="0" fontId="0" fillId="0" borderId="10" xfId="0" applyBorder="1"/>
    <xf numFmtId="0" fontId="0" fillId="0" borderId="11" xfId="0" applyBorder="1"/>
    <xf numFmtId="0" fontId="11" fillId="17" borderId="12" xfId="0" applyFont="1" applyFill="1" applyBorder="1" applyAlignment="1">
      <alignment vertical="center" wrapText="1"/>
    </xf>
    <xf numFmtId="0" fontId="0" fillId="0" borderId="13" xfId="0" applyBorder="1"/>
    <xf numFmtId="0" fontId="13" fillId="16" borderId="12" xfId="0" applyFont="1" applyFill="1" applyBorder="1" applyAlignment="1">
      <alignment vertical="center" wrapText="1"/>
    </xf>
    <xf numFmtId="0" fontId="11" fillId="17" borderId="12" xfId="0" applyFont="1" applyFill="1" applyBorder="1" applyAlignment="1">
      <alignment horizontal="left" vertical="center" wrapText="1" indent="2"/>
    </xf>
    <xf numFmtId="0" fontId="6" fillId="0" borderId="13" xfId="0" applyFont="1" applyBorder="1"/>
    <xf numFmtId="0" fontId="11" fillId="17" borderId="12" xfId="0" applyFont="1" applyFill="1" applyBorder="1" applyAlignment="1">
      <alignment horizontal="left" vertical="center" wrapText="1"/>
    </xf>
    <xf numFmtId="0" fontId="10" fillId="14" borderId="16" xfId="0" applyFont="1" applyFill="1" applyBorder="1" applyAlignment="1">
      <alignment horizontal="right" vertical="center" wrapText="1"/>
    </xf>
    <xf numFmtId="0" fontId="14" fillId="14" borderId="14" xfId="0" applyFont="1" applyFill="1" applyBorder="1" applyAlignment="1">
      <alignment vertical="center" wrapText="1"/>
    </xf>
    <xf numFmtId="0" fontId="11" fillId="17" borderId="17" xfId="0" applyFont="1" applyFill="1" applyBorder="1" applyAlignment="1">
      <alignment horizontal="left" vertical="center" wrapText="1" indent="1"/>
    </xf>
    <xf numFmtId="0" fontId="0" fillId="0" borderId="18" xfId="0" applyBorder="1"/>
    <xf numFmtId="0" fontId="0" fillId="0" borderId="19" xfId="0" applyBorder="1"/>
    <xf numFmtId="0" fontId="11" fillId="17" borderId="0" xfId="0" applyFont="1" applyFill="1" applyBorder="1" applyAlignment="1">
      <alignment horizontal="left" vertical="center" wrapText="1" indent="1"/>
    </xf>
    <xf numFmtId="0" fontId="11" fillId="16" borderId="18" xfId="0" applyFont="1" applyFill="1" applyBorder="1" applyAlignment="1">
      <alignment horizontal="right" vertical="center" wrapText="1"/>
    </xf>
    <xf numFmtId="0" fontId="0" fillId="0" borderId="18" xfId="0" applyFont="1" applyBorder="1"/>
    <xf numFmtId="0" fontId="0" fillId="0" borderId="19" xfId="0" applyFont="1" applyBorder="1"/>
    <xf numFmtId="0" fontId="15" fillId="16" borderId="7" xfId="0" applyFont="1" applyFill="1" applyBorder="1" applyAlignment="1">
      <alignment horizontal="right" vertical="center" wrapText="1"/>
    </xf>
    <xf numFmtId="0" fontId="13" fillId="0" borderId="12" xfId="0" applyFont="1" applyFill="1" applyBorder="1" applyAlignment="1">
      <alignment vertical="center" wrapText="1"/>
    </xf>
    <xf numFmtId="0" fontId="15" fillId="0" borderId="12" xfId="0" applyFont="1" applyFill="1" applyBorder="1" applyAlignment="1">
      <alignment horizontal="left" vertical="center" wrapText="1" indent="1"/>
    </xf>
    <xf numFmtId="0" fontId="15" fillId="0" borderId="7" xfId="0" applyFont="1" applyFill="1" applyBorder="1" applyAlignment="1">
      <alignment horizontal="right" vertical="center" wrapText="1"/>
    </xf>
    <xf numFmtId="0" fontId="7" fillId="0" borderId="7" xfId="0" applyFont="1" applyFill="1" applyBorder="1" applyAlignment="1">
      <alignment horizontal="right" vertical="center" wrapText="1"/>
    </xf>
    <xf numFmtId="0" fontId="7" fillId="0" borderId="7" xfId="0" applyFont="1" applyFill="1" applyBorder="1"/>
    <xf numFmtId="0" fontId="7" fillId="0" borderId="13" xfId="0" applyFont="1" applyFill="1" applyBorder="1" applyAlignment="1">
      <alignment horizontal="right" vertical="center" wrapText="1"/>
    </xf>
    <xf numFmtId="0" fontId="7" fillId="0" borderId="0" xfId="0" applyFont="1" applyFill="1"/>
    <xf numFmtId="0" fontId="15" fillId="0" borderId="12" xfId="0" applyFont="1" applyFill="1" applyBorder="1" applyAlignment="1">
      <alignment vertical="center" wrapText="1"/>
    </xf>
    <xf numFmtId="0" fontId="7" fillId="0" borderId="13" xfId="0" applyFont="1" applyFill="1" applyBorder="1"/>
    <xf numFmtId="0" fontId="15" fillId="0" borderId="9" xfId="0" applyFont="1" applyFill="1" applyBorder="1" applyAlignment="1">
      <alignment vertical="center" wrapText="1"/>
    </xf>
    <xf numFmtId="0" fontId="15" fillId="0" borderId="10" xfId="0" applyFont="1" applyFill="1" applyBorder="1" applyAlignment="1">
      <alignment horizontal="right" vertical="center" wrapText="1"/>
    </xf>
    <xf numFmtId="0" fontId="7" fillId="0" borderId="10" xfId="0" applyFont="1" applyFill="1" applyBorder="1"/>
    <xf numFmtId="0" fontId="7" fillId="0" borderId="11" xfId="0" applyFont="1" applyFill="1" applyBorder="1"/>
    <xf numFmtId="0" fontId="15" fillId="0" borderId="12" xfId="0" applyFont="1" applyFill="1" applyBorder="1" applyAlignment="1">
      <alignment horizontal="left" vertical="center" wrapText="1" indent="2"/>
    </xf>
    <xf numFmtId="0" fontId="7" fillId="19" borderId="7" xfId="0" applyFont="1" applyFill="1" applyBorder="1"/>
    <xf numFmtId="0" fontId="7" fillId="19" borderId="13" xfId="0" applyFont="1" applyFill="1" applyBorder="1"/>
    <xf numFmtId="0" fontId="7" fillId="0" borderId="18" xfId="0" applyFont="1" applyFill="1" applyBorder="1"/>
    <xf numFmtId="0" fontId="15" fillId="0" borderId="0" xfId="0" applyFont="1" applyFill="1" applyBorder="1" applyAlignment="1">
      <alignment horizontal="left" vertical="center" wrapText="1" indent="2"/>
    </xf>
    <xf numFmtId="0" fontId="0" fillId="0" borderId="20" xfId="0" applyFill="1" applyBorder="1"/>
    <xf numFmtId="0" fontId="16" fillId="14" borderId="14" xfId="0" applyFont="1" applyFill="1" applyBorder="1" applyAlignment="1">
      <alignment vertical="center" wrapText="1"/>
    </xf>
    <xf numFmtId="0" fontId="7" fillId="14" borderId="15" xfId="0" applyFont="1" applyFill="1" applyBorder="1" applyAlignment="1">
      <alignment horizontal="right" vertical="center" wrapText="1"/>
    </xf>
    <xf numFmtId="0" fontId="7" fillId="14" borderId="15" xfId="0" applyFont="1" applyFill="1" applyBorder="1"/>
    <xf numFmtId="0" fontId="7" fillId="14" borderId="16" xfId="0" applyFont="1" applyFill="1" applyBorder="1"/>
    <xf numFmtId="0" fontId="15" fillId="19" borderId="21" xfId="0" applyFont="1" applyFill="1" applyBorder="1" applyAlignment="1">
      <alignment horizontal="left" vertical="center" wrapText="1" indent="1"/>
    </xf>
    <xf numFmtId="0" fontId="11" fillId="16" borderId="22" xfId="0" applyFont="1" applyFill="1" applyBorder="1" applyAlignment="1">
      <alignment horizontal="right" vertical="center" wrapText="1"/>
    </xf>
    <xf numFmtId="0" fontId="0" fillId="0" borderId="22" xfId="0" applyFont="1" applyBorder="1"/>
    <xf numFmtId="0" fontId="0" fillId="0" borderId="23" xfId="0" applyFont="1" applyBorder="1"/>
    <xf numFmtId="0" fontId="15" fillId="0" borderId="24" xfId="0" applyFont="1" applyFill="1" applyBorder="1" applyAlignment="1">
      <alignment horizontal="left" vertical="center" wrapText="1" indent="1"/>
    </xf>
    <xf numFmtId="0" fontId="7" fillId="0" borderId="25" xfId="0" applyFont="1" applyFill="1" applyBorder="1"/>
    <xf numFmtId="0" fontId="15" fillId="0" borderId="24" xfId="0" applyFont="1" applyFill="1" applyBorder="1" applyAlignment="1">
      <alignment horizontal="left" vertical="center" wrapText="1" indent="2"/>
    </xf>
    <xf numFmtId="0" fontId="0" fillId="0" borderId="25" xfId="0" applyBorder="1"/>
    <xf numFmtId="0" fontId="15" fillId="0" borderId="26" xfId="0" applyFont="1" applyFill="1" applyBorder="1" applyAlignment="1">
      <alignment horizontal="left" vertical="center" wrapText="1" indent="2"/>
    </xf>
    <xf numFmtId="0" fontId="0" fillId="0" borderId="27" xfId="0" applyFill="1" applyBorder="1"/>
    <xf numFmtId="0" fontId="2" fillId="18" borderId="28" xfId="0" applyFont="1" applyFill="1" applyBorder="1"/>
    <xf numFmtId="0" fontId="2" fillId="18" borderId="5" xfId="0" applyFont="1" applyFill="1" applyBorder="1"/>
    <xf numFmtId="0" fontId="2" fillId="18" borderId="29" xfId="0" applyFont="1" applyFill="1" applyBorder="1"/>
    <xf numFmtId="0" fontId="11" fillId="0" borderId="30" xfId="0" applyFont="1" applyFill="1" applyBorder="1" applyAlignment="1">
      <alignment vertical="center" wrapText="1"/>
    </xf>
    <xf numFmtId="0" fontId="11" fillId="16" borderId="31" xfId="0" applyFont="1" applyFill="1" applyBorder="1" applyAlignment="1">
      <alignment horizontal="right" vertical="center" wrapText="1"/>
    </xf>
    <xf numFmtId="0" fontId="10" fillId="16" borderId="31" xfId="0" applyFont="1" applyFill="1" applyBorder="1" applyAlignment="1">
      <alignment horizontal="right" vertical="center" wrapText="1"/>
    </xf>
    <xf numFmtId="0" fontId="0" fillId="0" borderId="6" xfId="0" applyBorder="1"/>
    <xf numFmtId="0" fontId="0" fillId="0" borderId="32" xfId="0" applyBorder="1"/>
    <xf numFmtId="0" fontId="11" fillId="0" borderId="33" xfId="0" applyFont="1" applyFill="1" applyBorder="1" applyAlignment="1">
      <alignment vertical="center" wrapText="1"/>
    </xf>
    <xf numFmtId="0" fontId="0" fillId="0" borderId="34" xfId="0" applyBorder="1"/>
    <xf numFmtId="0" fontId="11" fillId="0" borderId="33" xfId="0" applyFont="1" applyFill="1" applyBorder="1" applyAlignment="1">
      <alignment horizontal="left" vertical="center" wrapText="1" indent="1"/>
    </xf>
    <xf numFmtId="0" fontId="11" fillId="0" borderId="33" xfId="0" applyFont="1" applyFill="1" applyBorder="1" applyAlignment="1">
      <alignment horizontal="left" vertical="center" wrapText="1" indent="2"/>
    </xf>
    <xf numFmtId="0" fontId="15" fillId="0" borderId="30" xfId="0" applyFont="1" applyFill="1" applyBorder="1" applyAlignment="1">
      <alignment vertical="center" wrapText="1"/>
    </xf>
    <xf numFmtId="0" fontId="15" fillId="0" borderId="31" xfId="0" applyFont="1" applyFill="1" applyBorder="1" applyAlignment="1">
      <alignment horizontal="right" vertical="center" wrapText="1"/>
    </xf>
    <xf numFmtId="0" fontId="7" fillId="0" borderId="31" xfId="0" applyFont="1" applyFill="1" applyBorder="1" applyAlignment="1">
      <alignment horizontal="right" vertical="center" wrapText="1"/>
    </xf>
    <xf numFmtId="0" fontId="7" fillId="0" borderId="31" xfId="0" applyFont="1" applyFill="1" applyBorder="1"/>
    <xf numFmtId="0" fontId="7" fillId="0" borderId="35" xfId="0" applyFont="1" applyFill="1" applyBorder="1"/>
    <xf numFmtId="0" fontId="15" fillId="0" borderId="33" xfId="0" applyFont="1" applyFill="1" applyBorder="1" applyAlignment="1">
      <alignment vertical="center" wrapText="1"/>
    </xf>
    <xf numFmtId="0" fontId="7" fillId="0" borderId="36" xfId="0" applyFont="1" applyFill="1" applyBorder="1"/>
    <xf numFmtId="0" fontId="16" fillId="14" borderId="37" xfId="0" applyFont="1" applyFill="1" applyBorder="1" applyAlignment="1">
      <alignment vertical="center" wrapText="1"/>
    </xf>
    <xf numFmtId="0" fontId="7" fillId="14" borderId="38" xfId="0" applyFont="1" applyFill="1" applyBorder="1"/>
    <xf numFmtId="0" fontId="15" fillId="0" borderId="33" xfId="0" applyFont="1" applyFill="1" applyBorder="1" applyAlignment="1">
      <alignment horizontal="left" vertical="center" wrapText="1" indent="1"/>
    </xf>
    <xf numFmtId="0" fontId="7" fillId="19" borderId="36" xfId="0" applyFont="1" applyFill="1" applyBorder="1"/>
    <xf numFmtId="0" fontId="15" fillId="0" borderId="33" xfId="0" applyFont="1" applyFill="1" applyBorder="1" applyAlignment="1">
      <alignment horizontal="left" vertical="center" wrapText="1" indent="2"/>
    </xf>
    <xf numFmtId="0" fontId="14" fillId="14" borderId="37" xfId="0" applyFont="1" applyFill="1" applyBorder="1" applyAlignment="1">
      <alignment vertical="center" wrapText="1"/>
    </xf>
    <xf numFmtId="0" fontId="10" fillId="14" borderId="38" xfId="0" applyFont="1" applyFill="1" applyBorder="1" applyAlignment="1">
      <alignment horizontal="right" vertical="center" wrapText="1"/>
    </xf>
    <xf numFmtId="0" fontId="0" fillId="18" borderId="39" xfId="0" applyFill="1" applyBorder="1"/>
    <xf numFmtId="0" fontId="0" fillId="18" borderId="2" xfId="0" applyFill="1" applyBorder="1"/>
    <xf numFmtId="0" fontId="0" fillId="18" borderId="40" xfId="0" applyFill="1" applyBorder="1"/>
    <xf numFmtId="0" fontId="0" fillId="17" borderId="0" xfId="0" applyFill="1"/>
    <xf numFmtId="0" fontId="2" fillId="0" borderId="0" xfId="0" applyFont="1" applyFill="1" applyAlignment="1">
      <alignment horizontal="left" indent="1"/>
    </xf>
    <xf numFmtId="44" fontId="0" fillId="0" borderId="0" xfId="1" applyFont="1" applyFill="1"/>
    <xf numFmtId="0" fontId="2" fillId="2" borderId="0" xfId="0" quotePrefix="1" applyFont="1" applyFill="1" applyAlignment="1">
      <alignment horizontal="left" indent="1"/>
    </xf>
    <xf numFmtId="0" fontId="0" fillId="20" borderId="0" xfId="0" applyFont="1" applyFill="1" applyAlignment="1">
      <alignment horizontal="left" indent="1"/>
    </xf>
    <xf numFmtId="0" fontId="2" fillId="20" borderId="0" xfId="0" applyFont="1" applyFill="1" applyAlignment="1">
      <alignment horizontal="left"/>
    </xf>
    <xf numFmtId="0" fontId="0" fillId="0" borderId="0" xfId="0" applyAlignment="1">
      <alignment horizontal="left" indent="3"/>
    </xf>
    <xf numFmtId="0" fontId="2" fillId="13" borderId="0" xfId="0" applyFont="1" applyFill="1" applyAlignment="1">
      <alignment horizontal="left" indent="1"/>
    </xf>
    <xf numFmtId="0" fontId="2" fillId="13" borderId="0" xfId="0" applyFont="1" applyFill="1" applyAlignment="1">
      <alignment horizontal="left" indent="2"/>
    </xf>
    <xf numFmtId="0" fontId="0" fillId="13" borderId="0" xfId="0" applyFont="1" applyFill="1" applyAlignment="1">
      <alignment horizontal="left" indent="2"/>
    </xf>
    <xf numFmtId="0" fontId="0" fillId="0" borderId="0" xfId="0" applyFill="1" applyAlignment="1">
      <alignment horizontal="left" indent="1"/>
    </xf>
    <xf numFmtId="164" fontId="0" fillId="0" borderId="0" xfId="0" applyNumberFormat="1" applyFill="1"/>
    <xf numFmtId="0" fontId="0" fillId="0" borderId="0" xfId="1" applyNumberFormat="1" applyFont="1" applyFill="1"/>
    <xf numFmtId="0" fontId="2" fillId="21" borderId="0" xfId="0" applyFont="1" applyFill="1" applyAlignment="1">
      <alignment horizontal="left"/>
    </xf>
    <xf numFmtId="0" fontId="2" fillId="21" borderId="0" xfId="0" applyFont="1" applyFill="1" applyAlignment="1">
      <alignment horizontal="left" indent="1"/>
    </xf>
    <xf numFmtId="0" fontId="0" fillId="21" borderId="0" xfId="0" applyFont="1" applyFill="1" applyAlignment="1">
      <alignment horizontal="left" indent="2"/>
    </xf>
    <xf numFmtId="0" fontId="2" fillId="22" borderId="0" xfId="0" applyFont="1" applyFill="1" applyAlignment="1">
      <alignment horizontal="left"/>
    </xf>
    <xf numFmtId="0" fontId="2" fillId="22" borderId="0" xfId="0" applyFont="1" applyFill="1" applyAlignment="1">
      <alignment horizontal="left" indent="1"/>
    </xf>
    <xf numFmtId="0" fontId="0" fillId="22" borderId="0" xfId="0" applyFont="1" applyFill="1" applyAlignment="1">
      <alignment horizontal="left" indent="2"/>
    </xf>
    <xf numFmtId="0" fontId="2" fillId="22" borderId="0" xfId="0" applyFont="1" applyFill="1" applyAlignment="1">
      <alignment horizontal="left" indent="2"/>
    </xf>
    <xf numFmtId="0" fontId="0" fillId="23" borderId="0" xfId="0" applyFill="1" applyAlignment="1">
      <alignment horizontal="left" indent="1"/>
    </xf>
    <xf numFmtId="0" fontId="2" fillId="23" borderId="0" xfId="0" applyFont="1" applyFill="1" applyAlignment="1">
      <alignment horizontal="left"/>
    </xf>
    <xf numFmtId="0" fontId="2" fillId="0" borderId="0" xfId="0" applyFont="1" applyAlignment="1">
      <alignment wrapText="1"/>
    </xf>
    <xf numFmtId="0" fontId="17" fillId="13" borderId="0" xfId="0" applyFont="1" applyFill="1" applyAlignment="1">
      <alignment horizontal="left" indent="2"/>
    </xf>
    <xf numFmtId="0" fontId="17" fillId="0" borderId="0" xfId="0" applyFont="1"/>
    <xf numFmtId="0" fontId="0" fillId="13" borderId="0" xfId="0" applyFont="1" applyFill="1" applyAlignment="1">
      <alignment horizontal="left" indent="1"/>
    </xf>
    <xf numFmtId="0" fontId="0" fillId="0" borderId="5"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5" xfId="0"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colors>
    <mruColors>
      <color rgb="FFE2C5FF"/>
      <color rgb="FFCCCCFF"/>
      <color rgb="FFCCECFF"/>
      <color rgb="FFFFBDBD"/>
      <color rgb="FFFFFFE1"/>
      <color rgb="FFFDDFE0"/>
      <color rgb="FFF3E4C7"/>
      <color rgb="FFFFFFF3"/>
      <color rgb="FFDDDDDD"/>
      <color rgb="FFCBF2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lyssa Kafka" id="{4BFC7CE8-BB06-4B2A-9159-A077FB769F35}" userId="S::alyssa.kafka@logmein.com::18797b99-3aca-4bff-9896-1ab47a18abe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3" dT="2020-05-06T22:06:48.75" personId="{4BFC7CE8-BB06-4B2A-9159-A077FB769F35}" id="{E1EEB099-4A96-416A-821B-8384AFC46922}">
    <text>Advanced Knowledge Widget?</text>
  </threadedComment>
</ThreadedComments>
</file>

<file path=xl/threadedComments/threadedComment2.xml><?xml version="1.0" encoding="utf-8"?>
<ThreadedComments xmlns="http://schemas.microsoft.com/office/spreadsheetml/2018/threadedcomments" xmlns:x="http://schemas.openxmlformats.org/spreadsheetml/2006/main">
  <threadedComment ref="A45" dT="2020-05-13T20:34:02.12" personId="{4BFC7CE8-BB06-4B2A-9159-A077FB769F35}" id="{D1648E0F-62E9-47C3-AEB2-4FAFF69AF48A}">
    <text>Sessions with LionBridge to introduce geofluent and setup integration and troubleshoot initial setup</text>
  </threadedComment>
  <threadedComment ref="A60" dT="2020-05-13T20:34:36.48" personId="{4BFC7CE8-BB06-4B2A-9159-A077FB769F35}" id="{35403BB9-8F3B-4618-BF4A-56E61666ED68}">
    <text>CSV</text>
  </threadedComment>
  <threadedComment ref="A61" dT="2020-05-13T20:34:41.59" personId="{4BFC7CE8-BB06-4B2A-9159-A077FB769F35}" id="{96F8F944-7F40-47DE-9656-A2041FFBBCDA}">
    <text>JSON</text>
  </threadedComment>
  <threadedComment ref="A62" dT="2020-05-13T20:34:47.46" personId="{4BFC7CE8-BB06-4B2A-9159-A077FB769F35}" id="{0A2A77CC-2616-41AC-BA1E-336886171EBC}">
    <text>some combination</text>
  </threadedComment>
  <threadedComment ref="A83" dT="2020-05-13T20:52:07.98" personId="{4BFC7CE8-BB06-4B2A-9159-A077FB769F35}" id="{FC38807D-1463-4B78-A765-C501B257A7FD}">
    <text>Estimates are based on using OOTB Twilio #s (Bold generated #s)</text>
  </threadedComment>
  <threadedComment ref="B84" dT="2020-05-13T20:53:42.35" personId="{4BFC7CE8-BB06-4B2A-9159-A077FB769F35}" id="{DF2FBA01-F44D-41A8-8D21-E644F54AFF01}">
    <text>OOTB Functionality</text>
  </threadedComment>
  <threadedComment ref="B85" dT="2020-05-13T20:53:31.94" personId="{4BFC7CE8-BB06-4B2A-9159-A077FB769F35}" id="{FD85AF4F-A6D6-4C22-AE9D-F429B0B6BB02}">
    <text>Use of Auto Responder with various rules</text>
  </threadedComment>
  <threadedComment ref="B88" dT="2020-05-13T20:58:53.69" personId="{4BFC7CE8-BB06-4B2A-9159-A077FB769F35}" id="{03946923-DCFF-4426-82C3-E07DFDFDBCF8}">
    <text>Add-On</text>
  </threadedComment>
  <threadedComment ref="B89" dT="2020-05-13T20:59:03.64" personId="{4BFC7CE8-BB06-4B2A-9159-A077FB769F35}" id="{30CB7090-2356-44FD-A92A-3F9DD368C7EA}">
    <text>Stand alone</text>
  </threadedComment>
  <threadedComment ref="B91" dT="2020-05-13T20:58:53.69" personId="{4BFC7CE8-BB06-4B2A-9159-A077FB769F35}" id="{41487CD6-2AB0-415F-922C-9E006C6F9161}">
    <text>Add-On</text>
  </threadedComment>
  <threadedComment ref="B92" dT="2020-05-13T20:59:03.64" personId="{4BFC7CE8-BB06-4B2A-9159-A077FB769F35}" id="{EB5F738E-08D0-413B-9DF5-A7A9EB4F0B1B}">
    <text>Stand alone</text>
  </threadedComment>
  <threadedComment ref="B94" dT="2020-05-13T20:58:53.69" personId="{4BFC7CE8-BB06-4B2A-9159-A077FB769F35}" id="{4C279D8F-39AE-431E-A3FF-33291D28778E}">
    <text>Add-On</text>
  </threadedComment>
  <threadedComment ref="B95" dT="2020-05-13T20:59:03.64" personId="{4BFC7CE8-BB06-4B2A-9159-A077FB769F35}" id="{B7EBC26C-8AB4-4D86-8305-55729D924A3C}">
    <text>Stand alone</text>
  </threadedComment>
  <threadedComment ref="A102" dT="2020-05-13T21:01:18.17" personId="{4BFC7CE8-BB06-4B2A-9159-A077FB769F35}" id="{8EDF1442-E694-40C4-9FD6-8CC35A1A787D}">
    <text>&lt;3</text>
  </threadedComment>
  <threadedComment ref="A103" dT="2020-05-13T21:01:32.61" personId="{4BFC7CE8-BB06-4B2A-9159-A077FB769F35}" id="{8E67C17A-F688-4BBA-8DB6-51D30000FD9D}">
    <text>~5</text>
  </threadedComment>
  <threadedComment ref="A104" dT="2020-05-13T21:01:37.84" personId="{4BFC7CE8-BB06-4B2A-9159-A077FB769F35}" id="{D2AA82F7-AFD3-49C8-A103-D25063C355B9}">
    <text>&gt;5</text>
  </threadedComment>
  <threadedComment ref="A121" dT="2020-05-06T22:06:48.75" personId="{4BFC7CE8-BB06-4B2A-9159-A077FB769F35}" id="{1C966F77-EF68-4334-A661-D44FE87BD25F}">
    <text>Advanced Knowledge Widget?</text>
  </threadedComment>
</ThreadedComments>
</file>

<file path=xl/threadedComments/threadedComment3.xml><?xml version="1.0" encoding="utf-8"?>
<ThreadedComments xmlns="http://schemas.microsoft.com/office/spreadsheetml/2018/threadedcomments" xmlns:x="http://schemas.openxmlformats.org/spreadsheetml/2006/main">
  <threadedComment ref="A17" dT="2020-04-22T21:09:17.40" personId="{4BFC7CE8-BB06-4B2A-9159-A077FB769F35}" id="{CAC57AE2-3529-4452-990C-DE935ABE84DD}">
    <text>Not done by an engineer. This would be for the CS Resource + Customer</text>
  </threadedComment>
  <threadedComment ref="A18" dT="2020-04-22T21:09:20.44" personId="{4BFC7CE8-BB06-4B2A-9159-A077FB769F35}" id="{15D56178-CC2A-4987-9153-AF0A98563844}">
    <text>Not done by an engineer. This would be for the CS Resource + Customer</text>
  </threadedComment>
  <threadedComment ref="A19" dT="2020-04-22T21:09:00.36" personId="{4BFC7CE8-BB06-4B2A-9159-A077FB769F35}" id="{B3D20EC2-5CAE-44DF-AB1D-0B571F68BB1B}">
    <text>Unsure what this is for</text>
  </threadedComment>
  <threadedComment ref="B20" dT="2020-04-22T21:09:58.39" personId="{4BFC7CE8-BB06-4B2A-9159-A077FB769F35}" id="{68E30394-A38D-40ED-88BB-35E993106C3C}">
    <text>Max 1 hour but this can be done by CS person or VIP</text>
  </threadedComment>
  <threadedComment ref="A21" dT="2020-04-22T21:10:38.35" personId="{4BFC7CE8-BB06-4B2A-9159-A077FB769F35}" id="{0367EAF7-C991-447A-AA0A-72AFB441AF01}">
    <text>Don't know what this is for</text>
  </threadedComment>
  <threadedComment ref="A22" dT="2020-04-22T21:12:20.84" personId="{4BFC7CE8-BB06-4B2A-9159-A077FB769F35}" id="{547A6942-23FF-4AD8-8BDB-6078388713CD}">
    <text>Could include phraisngs and synonyms if needed.</text>
  </threadedComment>
  <threadedComment ref="A33" dT="2020-04-22T21:22:19.64" personId="{4BFC7CE8-BB06-4B2A-9159-A077FB769F35}" id="{6D4953FA-A882-4A62-94BC-C79CC95D2CC3}">
    <text>Need engineer's insight on if this varies based on project complexity</text>
  </threadedComment>
</ThreadedComments>
</file>

<file path=xl/threadedComments/threadedComment4.xml><?xml version="1.0" encoding="utf-8"?>
<ThreadedComments xmlns="http://schemas.microsoft.com/office/spreadsheetml/2018/threadedcomments" xmlns:x="http://schemas.openxmlformats.org/spreadsheetml/2006/main">
  <threadedComment ref="A18" dT="2020-04-22T21:09:17.40" personId="{4BFC7CE8-BB06-4B2A-9159-A077FB769F35}" id="{B42A396C-C662-48D0-A08F-DB6BFB1B522A}">
    <text>Not done by an engineer. This would be for the CS Resource + Customer</text>
  </threadedComment>
  <threadedComment ref="A19" dT="2020-04-22T21:09:20.44" personId="{4BFC7CE8-BB06-4B2A-9159-A077FB769F35}" id="{C43CBD93-75D7-48C6-8402-F348EEE4BEB5}">
    <text>Not done by an engineer. This would be for the CS Resource + Customer</text>
  </threadedComment>
  <threadedComment ref="A20" dT="2020-04-22T21:09:00.36" personId="{4BFC7CE8-BB06-4B2A-9159-A077FB769F35}" id="{1E700E99-066E-433D-ABF9-B17DC195B6A5}">
    <text>Unsure what this is for</text>
  </threadedComment>
  <threadedComment ref="B21" dT="2020-04-22T21:09:58.39" personId="{4BFC7CE8-BB06-4B2A-9159-A077FB769F35}" id="{ADF87DC8-0A23-45E1-97DC-CB69D3BD4DD7}">
    <text>Max 1 hour but this can be done by CS person or VIP</text>
  </threadedComment>
  <threadedComment ref="A22" dT="2020-04-22T21:10:38.35" personId="{4BFC7CE8-BB06-4B2A-9159-A077FB769F35}" id="{82C9612A-34F3-4C02-8879-01A22F5FA9AC}">
    <text>Don't know what this is for</text>
  </threadedComment>
  <threadedComment ref="A23" dT="2020-04-22T21:12:20.84" personId="{4BFC7CE8-BB06-4B2A-9159-A077FB769F35}" id="{E7669775-3863-4CCE-AB26-03A5F50D1F4D}">
    <text>Could include phraisngs and synonyms if needed.</text>
  </threadedComment>
  <threadedComment ref="A34" dT="2020-04-22T21:22:19.64" personId="{4BFC7CE8-BB06-4B2A-9159-A077FB769F35}" id="{AD16D650-6728-4965-9DD9-61D900F8ADDA}">
    <text>Need engineer's insight on if this varies based on project complexity</text>
  </threadedComment>
  <threadedComment ref="A69" dT="2020-04-22T21:12:20.84" personId="{4BFC7CE8-BB06-4B2A-9159-A077FB769F35}" id="{CE82A97C-506D-44B1-9396-9B84DBAEE526}">
    <text>Could include phraisngs and synonyms if needed.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pane xSplit="1" ySplit="1" topLeftCell="B28" activePane="bottomRight" state="frozen"/>
      <selection pane="bottomRight" activeCell="B30" sqref="B30"/>
      <selection pane="bottomLeft" activeCell="A2" sqref="A2"/>
      <selection pane="topRight" activeCell="B1" sqref="B1"/>
    </sheetView>
  </sheetViews>
  <sheetFormatPr defaultRowHeight="15"/>
  <cols>
    <col min="1" max="1" width="43.140625" style="22" bestFit="1" customWidth="1"/>
    <col min="2" max="2" width="66.85546875" style="22" customWidth="1"/>
    <col min="3" max="3" width="48.5703125" style="22" customWidth="1"/>
    <col min="4" max="4" width="27.140625" style="22" bestFit="1" customWidth="1"/>
    <col min="5" max="5" width="27.140625" style="22" customWidth="1"/>
    <col min="6" max="6" width="25.28515625" style="22" bestFit="1" customWidth="1"/>
    <col min="7" max="7" width="38.28515625" style="22" customWidth="1"/>
  </cols>
  <sheetData>
    <row r="1" spans="1:7">
      <c r="A1" s="19" t="s">
        <v>0</v>
      </c>
      <c r="B1" s="19" t="s">
        <v>1</v>
      </c>
      <c r="C1" s="19" t="s">
        <v>2</v>
      </c>
      <c r="D1" s="19" t="s">
        <v>3</v>
      </c>
      <c r="E1" s="19" t="s">
        <v>4</v>
      </c>
      <c r="F1" s="19" t="s">
        <v>5</v>
      </c>
      <c r="G1" s="19" t="s">
        <v>6</v>
      </c>
    </row>
    <row r="2" spans="1:7">
      <c r="A2" s="21"/>
      <c r="C2" s="17"/>
      <c r="D2" s="17"/>
      <c r="E2" s="17"/>
    </row>
    <row r="3" spans="1:7">
      <c r="A3" s="30" t="s">
        <v>7</v>
      </c>
      <c r="B3" s="32" t="s">
        <v>8</v>
      </c>
      <c r="C3" s="32"/>
      <c r="D3" s="32" t="s">
        <v>9</v>
      </c>
      <c r="E3" s="32" t="s">
        <v>10</v>
      </c>
      <c r="F3" s="31" t="s">
        <v>11</v>
      </c>
      <c r="G3" s="31"/>
    </row>
    <row r="4" spans="1:7">
      <c r="A4" s="33" t="s">
        <v>12</v>
      </c>
      <c r="B4" s="17" t="s">
        <v>13</v>
      </c>
      <c r="C4" s="17"/>
      <c r="D4" s="34" t="s">
        <v>14</v>
      </c>
      <c r="E4" s="35" t="s">
        <v>15</v>
      </c>
      <c r="F4" s="22" t="s">
        <v>11</v>
      </c>
    </row>
    <row r="5" spans="1:7">
      <c r="A5" s="33" t="s">
        <v>16</v>
      </c>
      <c r="B5" s="17" t="s">
        <v>17</v>
      </c>
      <c r="C5" s="17"/>
      <c r="D5" s="17" t="s">
        <v>18</v>
      </c>
      <c r="E5" s="17" t="s">
        <v>19</v>
      </c>
      <c r="F5" s="22" t="s">
        <v>11</v>
      </c>
    </row>
    <row r="6" spans="1:7" ht="30">
      <c r="A6" s="33" t="s">
        <v>20</v>
      </c>
      <c r="B6" s="17" t="s">
        <v>21</v>
      </c>
      <c r="C6" s="17"/>
      <c r="D6" s="17" t="s">
        <v>9</v>
      </c>
      <c r="E6" s="17" t="s">
        <v>22</v>
      </c>
      <c r="F6" s="22" t="s">
        <v>11</v>
      </c>
    </row>
    <row r="7" spans="1:7" ht="30">
      <c r="A7" s="33" t="s">
        <v>23</v>
      </c>
      <c r="B7" s="17" t="s">
        <v>24</v>
      </c>
      <c r="C7" s="17"/>
      <c r="D7" s="17" t="s">
        <v>25</v>
      </c>
      <c r="E7" s="17" t="s">
        <v>10</v>
      </c>
      <c r="F7" s="22" t="s">
        <v>11</v>
      </c>
    </row>
    <row r="8" spans="1:7" ht="30">
      <c r="A8" s="33" t="s">
        <v>26</v>
      </c>
      <c r="B8" s="17" t="s">
        <v>27</v>
      </c>
      <c r="C8" s="17"/>
      <c r="D8" s="17" t="s">
        <v>28</v>
      </c>
      <c r="E8" s="17" t="s">
        <v>10</v>
      </c>
      <c r="F8" s="22" t="s">
        <v>11</v>
      </c>
    </row>
    <row r="9" spans="1:7" ht="30">
      <c r="A9" s="33" t="s">
        <v>29</v>
      </c>
      <c r="B9" s="17" t="s">
        <v>30</v>
      </c>
      <c r="C9" s="17"/>
      <c r="D9" s="17" t="s">
        <v>31</v>
      </c>
      <c r="E9" s="17" t="s">
        <v>32</v>
      </c>
      <c r="F9" s="22" t="s">
        <v>11</v>
      </c>
    </row>
    <row r="10" spans="1:7" ht="30">
      <c r="A10" s="33" t="s">
        <v>33</v>
      </c>
      <c r="B10" s="17" t="s">
        <v>34</v>
      </c>
      <c r="C10" s="17"/>
      <c r="D10" s="17" t="s">
        <v>31</v>
      </c>
      <c r="E10" s="17" t="s">
        <v>35</v>
      </c>
      <c r="F10" s="22" t="s">
        <v>11</v>
      </c>
    </row>
    <row r="11" spans="1:7" ht="30">
      <c r="A11" s="33" t="s">
        <v>36</v>
      </c>
      <c r="B11" s="17" t="s">
        <v>37</v>
      </c>
      <c r="C11" s="17"/>
      <c r="D11" s="17" t="s">
        <v>31</v>
      </c>
      <c r="E11" s="17" t="s">
        <v>15</v>
      </c>
      <c r="F11" s="22" t="s">
        <v>11</v>
      </c>
    </row>
    <row r="12" spans="1:7" ht="45">
      <c r="A12" s="36" t="s">
        <v>38</v>
      </c>
      <c r="B12" s="38" t="s">
        <v>39</v>
      </c>
      <c r="C12" s="38"/>
      <c r="D12" s="38" t="s">
        <v>40</v>
      </c>
      <c r="E12" s="38" t="s">
        <v>15</v>
      </c>
      <c r="F12" s="37" t="s">
        <v>11</v>
      </c>
      <c r="G12" s="37"/>
    </row>
    <row r="13" spans="1:7">
      <c r="A13" s="186"/>
      <c r="B13" s="186"/>
      <c r="C13" s="186"/>
      <c r="D13" s="186"/>
      <c r="E13" s="186"/>
      <c r="F13" s="186"/>
      <c r="G13" s="186"/>
    </row>
    <row r="14" spans="1:7" ht="43.5" customHeight="1">
      <c r="A14" s="29" t="s">
        <v>41</v>
      </c>
      <c r="B14" s="188" t="s">
        <v>42</v>
      </c>
      <c r="C14" s="188"/>
      <c r="D14" s="188"/>
      <c r="E14" s="188"/>
      <c r="F14" s="188"/>
      <c r="G14" s="188"/>
    </row>
    <row r="15" spans="1:7" ht="30">
      <c r="A15" s="23" t="s">
        <v>43</v>
      </c>
      <c r="B15" s="17" t="s">
        <v>44</v>
      </c>
      <c r="C15" s="17" t="s">
        <v>45</v>
      </c>
      <c r="D15" s="17" t="s">
        <v>46</v>
      </c>
      <c r="E15" s="17"/>
      <c r="F15" s="22" t="s">
        <v>47</v>
      </c>
      <c r="G15" s="18" t="s">
        <v>48</v>
      </c>
    </row>
    <row r="16" spans="1:7" ht="45">
      <c r="A16" s="23" t="s">
        <v>49</v>
      </c>
      <c r="B16" s="17" t="s">
        <v>50</v>
      </c>
      <c r="C16" s="17" t="s">
        <v>51</v>
      </c>
      <c r="D16" s="17" t="s">
        <v>52</v>
      </c>
      <c r="E16" s="17"/>
      <c r="F16" s="22" t="s">
        <v>47</v>
      </c>
      <c r="G16" s="18" t="s">
        <v>48</v>
      </c>
    </row>
    <row r="17" spans="1:7" ht="45">
      <c r="A17" s="23" t="s">
        <v>53</v>
      </c>
      <c r="B17" s="17" t="s">
        <v>54</v>
      </c>
      <c r="C17" s="17" t="s">
        <v>55</v>
      </c>
      <c r="D17" s="17" t="s">
        <v>56</v>
      </c>
      <c r="E17" s="17"/>
      <c r="F17" s="22" t="s">
        <v>47</v>
      </c>
      <c r="G17" s="18" t="s">
        <v>48</v>
      </c>
    </row>
    <row r="18" spans="1:7">
      <c r="A18" s="189"/>
      <c r="B18" s="189"/>
      <c r="C18" s="189"/>
      <c r="D18" s="189"/>
      <c r="E18" s="189"/>
      <c r="F18" s="189"/>
      <c r="G18" s="189"/>
    </row>
    <row r="19" spans="1:7" ht="43.5" customHeight="1">
      <c r="A19" s="29" t="s">
        <v>57</v>
      </c>
      <c r="B19" s="188" t="s">
        <v>58</v>
      </c>
      <c r="C19" s="188"/>
      <c r="D19" s="188"/>
      <c r="E19" s="188"/>
      <c r="F19" s="188"/>
      <c r="G19" s="188"/>
    </row>
    <row r="20" spans="1:7" ht="30">
      <c r="A20" s="24" t="s">
        <v>59</v>
      </c>
      <c r="B20" s="17" t="s">
        <v>60</v>
      </c>
      <c r="C20" s="17" t="s">
        <v>61</v>
      </c>
      <c r="D20" s="17" t="s">
        <v>62</v>
      </c>
      <c r="E20" s="17"/>
      <c r="F20" s="22" t="s">
        <v>11</v>
      </c>
      <c r="G20" s="18" t="s">
        <v>63</v>
      </c>
    </row>
    <row r="21" spans="1:7">
      <c r="A21" s="24" t="s">
        <v>64</v>
      </c>
      <c r="B21" s="22" t="s">
        <v>65</v>
      </c>
      <c r="C21" s="17" t="s">
        <v>66</v>
      </c>
      <c r="D21" s="17" t="s">
        <v>67</v>
      </c>
      <c r="E21" s="17"/>
      <c r="G21" s="18"/>
    </row>
    <row r="22" spans="1:7" ht="30">
      <c r="A22" s="24" t="s">
        <v>68</v>
      </c>
      <c r="B22" s="22" t="s">
        <v>69</v>
      </c>
      <c r="C22" s="17" t="s">
        <v>70</v>
      </c>
      <c r="D22" s="17" t="s">
        <v>71</v>
      </c>
      <c r="E22" s="17"/>
      <c r="F22" s="22" t="s">
        <v>11</v>
      </c>
      <c r="G22" s="18" t="s">
        <v>63</v>
      </c>
    </row>
    <row r="24" spans="1:7">
      <c r="A24" s="39" t="s">
        <v>72</v>
      </c>
      <c r="B24" s="187" t="s">
        <v>73</v>
      </c>
      <c r="C24" s="187"/>
      <c r="D24" s="187"/>
      <c r="E24" s="187"/>
      <c r="F24" s="187"/>
      <c r="G24" s="187"/>
    </row>
    <row r="25" spans="1:7" ht="45">
      <c r="A25" s="20" t="s">
        <v>74</v>
      </c>
      <c r="B25" s="17" t="s">
        <v>75</v>
      </c>
      <c r="C25" s="17" t="s">
        <v>76</v>
      </c>
      <c r="D25" s="17" t="s">
        <v>46</v>
      </c>
      <c r="E25" s="17"/>
      <c r="F25" s="22" t="s">
        <v>47</v>
      </c>
      <c r="G25" s="18" t="s">
        <v>77</v>
      </c>
    </row>
    <row r="26" spans="1:7" ht="60">
      <c r="A26" s="20" t="s">
        <v>78</v>
      </c>
      <c r="B26" s="17" t="s">
        <v>79</v>
      </c>
      <c r="C26" s="17" t="s">
        <v>80</v>
      </c>
      <c r="D26" s="17" t="s">
        <v>9</v>
      </c>
      <c r="E26" s="17"/>
      <c r="F26" s="22" t="s">
        <v>47</v>
      </c>
      <c r="G26" s="18" t="s">
        <v>77</v>
      </c>
    </row>
    <row r="28" spans="1:7" ht="60">
      <c r="A28" s="25" t="s">
        <v>81</v>
      </c>
      <c r="B28" s="17" t="s">
        <v>82</v>
      </c>
      <c r="C28" s="17" t="s">
        <v>83</v>
      </c>
      <c r="D28" s="17" t="s">
        <v>31</v>
      </c>
      <c r="E28" s="17"/>
      <c r="F28" s="22" t="s">
        <v>11</v>
      </c>
      <c r="G28" s="17" t="s">
        <v>84</v>
      </c>
    </row>
    <row r="30" spans="1:7" ht="105">
      <c r="A30" s="26" t="s">
        <v>85</v>
      </c>
      <c r="B30" s="17" t="s">
        <v>86</v>
      </c>
      <c r="C30" s="17"/>
      <c r="D30" s="17"/>
      <c r="E30" s="17"/>
      <c r="F30" s="22" t="s">
        <v>11</v>
      </c>
      <c r="G30" s="17" t="s">
        <v>87</v>
      </c>
    </row>
    <row r="32" spans="1:7" ht="90">
      <c r="A32" s="40" t="s">
        <v>88</v>
      </c>
      <c r="B32" s="17" t="s">
        <v>89</v>
      </c>
      <c r="G32" s="18" t="s">
        <v>90</v>
      </c>
    </row>
    <row r="34" spans="1:2" ht="75">
      <c r="A34" s="41" t="s">
        <v>91</v>
      </c>
      <c r="B34" s="17" t="s">
        <v>92</v>
      </c>
    </row>
    <row r="36" spans="1:2" ht="135">
      <c r="A36" s="47" t="s">
        <v>93</v>
      </c>
      <c r="B36" s="17" t="s">
        <v>94</v>
      </c>
    </row>
    <row r="38" spans="1:2">
      <c r="A38" s="48" t="s">
        <v>95</v>
      </c>
      <c r="B38" s="22" t="s">
        <v>96</v>
      </c>
    </row>
  </sheetData>
  <mergeCells count="5">
    <mergeCell ref="A13:G13"/>
    <mergeCell ref="B24:G24"/>
    <mergeCell ref="B14:G14"/>
    <mergeCell ref="B19:G19"/>
    <mergeCell ref="A18:G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B85A-0ECD-45E5-ADF2-61132C35EB56}">
  <dimension ref="A1:H118"/>
  <sheetViews>
    <sheetView tabSelected="1" workbookViewId="0">
      <pane ySplit="1" topLeftCell="A2" activePane="bottomLeft" state="frozen"/>
      <selection pane="bottomLeft" activeCell="B9" sqref="B9"/>
    </sheetView>
  </sheetViews>
  <sheetFormatPr defaultRowHeight="15"/>
  <cols>
    <col min="1" max="1" width="51" customWidth="1"/>
    <col min="2" max="2" width="38.28515625" customWidth="1"/>
    <col min="3" max="3" width="11.140625" bestFit="1" customWidth="1"/>
    <col min="4" max="4" width="5.85546875" customWidth="1"/>
    <col min="5" max="5" width="16.140625" bestFit="1" customWidth="1"/>
    <col min="6" max="6" width="9.140625" bestFit="1" customWidth="1"/>
    <col min="7" max="7" width="10.5703125" bestFit="1" customWidth="1"/>
    <col min="8" max="8" width="14.28515625" bestFit="1" customWidth="1"/>
  </cols>
  <sheetData>
    <row r="1" spans="1:8">
      <c r="A1" s="7" t="s">
        <v>97</v>
      </c>
      <c r="B1" s="7" t="s">
        <v>98</v>
      </c>
      <c r="C1" s="7" t="s">
        <v>99</v>
      </c>
      <c r="D1" s="7" t="s">
        <v>100</v>
      </c>
      <c r="E1" s="7" t="s">
        <v>101</v>
      </c>
      <c r="F1" s="7" t="s">
        <v>102</v>
      </c>
      <c r="G1" s="7" t="s">
        <v>103</v>
      </c>
      <c r="H1" s="7" t="s">
        <v>104</v>
      </c>
    </row>
    <row r="2" spans="1:8">
      <c r="A2" s="2"/>
      <c r="B2" s="2"/>
      <c r="C2" s="2"/>
      <c r="D2" s="2"/>
      <c r="E2" s="2"/>
      <c r="F2" s="2"/>
      <c r="G2" s="2"/>
      <c r="H2" s="2"/>
    </row>
    <row r="3" spans="1:8">
      <c r="A3" s="181" t="s">
        <v>105</v>
      </c>
    </row>
    <row r="4" spans="1:8">
      <c r="A4" s="180" t="s">
        <v>105</v>
      </c>
      <c r="B4" t="s">
        <v>106</v>
      </c>
      <c r="C4" s="3" t="s">
        <v>107</v>
      </c>
      <c r="D4" s="52"/>
      <c r="E4" s="6">
        <f>IF(AND($B4="Bold360 Conversational Widget", $C4="Simple"),Inputs!$C$8,IF(AND($B4="Bold360 Conversational Widget",$C4="Medium"),Inputs!$C$9,IF(AND($B4="Bold360 Conversational Widget",$C4="Complex"),Inputs!$C$10,IF(AND($B4="Bold360 Live Agent",$C4="Simple"),Inputs!$C$11,IF(AND($B4="Bold360 Live Agent", $C4="Medium"),Inputs!$C$12,IF(AND(Estimator!$B4="Bold360 Live Agent",$C4="Complex"),Inputs!$C$13,IF(AND(Estimator!$B4="Bold360 Support Center", $C4="Simple"),Inputs!$C$14)))))))</f>
        <v>46</v>
      </c>
      <c r="F4" s="6">
        <f>IF(AND($B4="Bold360 Conversational Widget", $C4="Simple"),Inputs!$D$8,IF(AND($B4="Bold360 Conversational Widget",$C4="Medium"),Inputs!$D$9,IF(AND($B4="Bold360 Conversational Widget",$C4="Complex"),Inputs!$D$10,IF(AND($B4="Bold360 Live Agent",$C4="Simple"),Inputs!$D$11,IF(AND($B4="Bold360 Live Agent", $C4="Medium"),Inputs!$D$12,IF(AND(Estimator!$B4="Bold360 Live Agent",$C4="Complex"),Inputs!$D$13,IF(AND(Estimator!$B4="Bold360 Support Center", $C4="Simple"),Inputs!$D$14)))))))</f>
        <v>28</v>
      </c>
      <c r="G4" s="27">
        <f t="shared" ref="G4" si="0">SUM(E4:F4)</f>
        <v>74</v>
      </c>
      <c r="H4" s="1">
        <f>300*G4</f>
        <v>22200</v>
      </c>
    </row>
    <row r="5" spans="1:8">
      <c r="A5" s="3"/>
      <c r="B5" s="3"/>
      <c r="C5" s="3"/>
      <c r="D5" s="3"/>
      <c r="G5" s="27"/>
    </row>
    <row r="6" spans="1:8">
      <c r="A6" s="165" t="s">
        <v>108</v>
      </c>
      <c r="B6" s="3"/>
      <c r="C6" s="3"/>
      <c r="D6" s="3"/>
      <c r="G6" s="27"/>
    </row>
    <row r="7" spans="1:8">
      <c r="A7" s="164" t="s">
        <v>109</v>
      </c>
      <c r="B7" s="3" t="s">
        <v>110</v>
      </c>
      <c r="C7" s="3" t="s">
        <v>107</v>
      </c>
      <c r="D7" s="166">
        <v>1</v>
      </c>
      <c r="E7" s="6">
        <f>IF(AND($B7="+ Agent",$C7="Simple"),Inputs!$C$16,IF(AND($B7="+ Agent", $C7="Medium"),Inputs!$C$17,IF(AND($B7="+ Agent", $C7="Complex"),Inputs!$C$18,IF(AND($B7="+ Conversational Widget", $C7="Simple"),Inputs!$C$19,IF(AND($B7="+ Conversational Widget", $C7="Medium"),Inputs!$C$20,IF(AND(Estimator!$B7="+ Conversational Widget",$C7="Complex"),Inputs!$C$21,IF(AND($B7="+ Support Center",$C7="Simple"),Inputs!$C$22))))))) * $D7</f>
        <v>3</v>
      </c>
      <c r="F7" s="6">
        <f>IF(AND($B7="+ Agent",$C7="Simple"),Inputs!$C$16,IF(AND($B7="+ Agent", $C7="Medium"),Inputs!$C$17,IF(AND($B7="+ Agent", $C7="Complex"),Inputs!$C$18,IF(AND($B7="+ Conversational Widget", $C7="Simple"),Inputs!$C$19,IF(AND($B7="+ Conversational Widget", $C7="Medium"),Inputs!$C$20,IF(AND(Estimator!$B7="+ Conversational Widget",$C7="Complex"),Inputs!$C$21,IF(AND($B7="+ Support Center",$C7="Simple"),Inputs!$C$22))))))) * $D7</f>
        <v>3</v>
      </c>
      <c r="G7" s="27">
        <f t="shared" ref="G7" si="1">SUM(E7:F7)</f>
        <v>6</v>
      </c>
      <c r="H7" s="1">
        <f>300*G7</f>
        <v>1800</v>
      </c>
    </row>
    <row r="8" spans="1:8">
      <c r="A8" s="165"/>
      <c r="B8" s="3"/>
      <c r="C8" s="3"/>
      <c r="D8" s="166">
        <v>2</v>
      </c>
      <c r="E8" s="6">
        <f>IF(AND($B8="+ Agent",$C8="Simple"),Inputs!$C$16,IF(AND($B8="+ Agent", $C8="Medium"),Inputs!$C$17,IF(AND($B8="+ Agent", $C8="Complex"),Inputs!$C$18,IF(AND($B8="+ Conversational Widget", $C8="Simple"),Inputs!$C$19,IF(AND($B8="+ Conversational Widget", $C8="Medium"),Inputs!$C$20,IF(AND(Estimator!$B8="+ Conversational Widget",$C8="Complex"),Inputs!$C$21,IF(AND($B8="+ Support Center",$C8="Simple"),Inputs!$C$22))))))) * $D8</f>
        <v>0</v>
      </c>
      <c r="F8" s="6">
        <f>IF(AND($B8="+ Agent",$C8="Simple"),Inputs!$C$16,IF(AND($B8="+ Agent", $C8="Medium"),Inputs!$C$17,IF(AND($B8="+ Agent", $C8="Complex"),Inputs!$C$18,IF(AND($B8="+ Conversational Widget", $C8="Simple"),Inputs!$C$19,IF(AND($B8="+ Conversational Widget", $C8="Medium"),Inputs!$C$20,IF(AND(Estimator!$B8="+ Conversational Widget",$C8="Complex"),Inputs!$C$21,IF(AND($B8="+ Support Center",$C8="Simple"),Inputs!$C$22))))))) * $D8</f>
        <v>0</v>
      </c>
      <c r="G8" s="27">
        <f t="shared" ref="G8:G11" si="2">SUM(E8:F8)</f>
        <v>0</v>
      </c>
      <c r="H8" s="1">
        <f>300*G8</f>
        <v>0</v>
      </c>
    </row>
    <row r="9" spans="1:8">
      <c r="A9" s="165"/>
      <c r="B9" s="3"/>
      <c r="C9" s="3"/>
      <c r="D9" s="166">
        <v>4</v>
      </c>
      <c r="E9" s="6">
        <f>IF(AND($B9="+ Agent",$C9="Simple"),Inputs!$C$16,IF(AND($B9="+ Agent", $C9="Medium"),Inputs!$C$17,IF(AND($B9="+ Agent", $C9="Complex"),Inputs!$C$18,IF(AND($B9="+ Conversational Widget", $C9="Simple"),Inputs!$C$19,IF(AND($B9="+ Conversational Widget", $C9="Medium"),Inputs!$C$20,IF(AND(Estimator!$B9="+ Conversational Widget",$C9="Complex"),Inputs!$C$21,IF(AND($B9="+ Support Center",$C9="Simple"),Inputs!$C$22))))))) * $D9</f>
        <v>0</v>
      </c>
      <c r="F9" s="6">
        <f>IF(AND($B9="+ Agent",$C9="Simple"),Inputs!$C$16,IF(AND($B9="+ Agent", $C9="Medium"),Inputs!$C$17,IF(AND($B9="+ Agent", $C9="Complex"),Inputs!$C$18,IF(AND($B9="+ Conversational Widget", $C9="Simple"),Inputs!$C$19,IF(AND($B9="+ Conversational Widget", $C9="Medium"),Inputs!$C$20,IF(AND(Estimator!$B9="+ Conversational Widget",$C9="Complex"),Inputs!$C$21,IF(AND($B9="+ Support Center",$C9="Simple"),Inputs!$C$22))))))) * $D9</f>
        <v>0</v>
      </c>
      <c r="G9" s="27">
        <f t="shared" si="2"/>
        <v>0</v>
      </c>
      <c r="H9" s="1">
        <f>300*G9</f>
        <v>0</v>
      </c>
    </row>
    <row r="10" spans="1:8">
      <c r="A10" s="165"/>
      <c r="B10" s="3"/>
      <c r="C10" s="3"/>
      <c r="D10" s="3"/>
      <c r="E10" s="6">
        <f>IF(AND($B10="+ Agent",$C10="Simple"),Inputs!$C$16,IF(AND($B10="+ Agent", $C10="Medium"),Inputs!$C$17,IF(AND($B10="+ Agent", $C10="Complex"),Inputs!$C$18,IF(AND($B10="+ Conversational Widget", $C10="Simple"),Inputs!$C$19,IF(AND($B10="+ Conversational Widget", $C10="Medium"),Inputs!$C$20,IF(AND(Estimator!$B10="+ Conversational Widget",$C10="Complex"),Inputs!$C$21,IF(AND($B10="+ Support Center",$C10="Simple"),Inputs!$C$22))))))) * $D10</f>
        <v>0</v>
      </c>
      <c r="F10" s="6">
        <f>IF(AND($B10="+ Agent",$C10="Simple"),Inputs!$C$16,IF(AND($B10="+ Agent", $C10="Medium"),Inputs!$C$17,IF(AND($B10="+ Agent", $C10="Complex"),Inputs!$C$18,IF(AND($B10="+ Conversational Widget", $C10="Simple"),Inputs!$C$19,IF(AND($B10="+ Conversational Widget", $C10="Medium"),Inputs!$C$20,IF(AND(Estimator!$B10="+ Conversational Widget",$C10="Complex"),Inputs!$C$21,IF(AND($B10="+ Support Center",$C10="Simple"),Inputs!$C$22))))))) * $D10</f>
        <v>0</v>
      </c>
      <c r="G10" s="27">
        <f t="shared" si="2"/>
        <v>0</v>
      </c>
      <c r="H10" s="1">
        <f>300*G10</f>
        <v>0</v>
      </c>
    </row>
    <row r="11" spans="1:8">
      <c r="A11" s="165"/>
      <c r="B11" s="3"/>
      <c r="C11" s="3"/>
      <c r="D11" s="3"/>
      <c r="E11" s="6">
        <f>IF(AND($B11="+ Agent",$C11="Simple"),Inputs!$C$16,IF(AND($B11="+ Agent", $C11="Medium"),Inputs!$C$17,IF(AND($B11="+ Agent", $C11="Complex"),Inputs!$C$18,IF(AND($B11="+ Conversational Widget", $C11="Simple"),Inputs!$C$19,IF(AND($B11="+ Conversational Widget", $C11="Medium"),Inputs!$C$20,IF(AND(Estimator!$B11="+ Conversational Widget",$C11="Complex"),Inputs!$C$21,IF(AND($B11="+ Support Center",$C11="Simple"),Inputs!$C$22))))))) * $D11</f>
        <v>0</v>
      </c>
      <c r="F11" s="6">
        <f>IF(AND($B11="+ Agent",$C11="Simple"),Inputs!$C$16,IF(AND($B11="+ Agent", $C11="Medium"),Inputs!$C$17,IF(AND($B11="+ Agent", $C11="Complex"),Inputs!$C$18,IF(AND($B11="+ Conversational Widget", $C11="Simple"),Inputs!$C$19,IF(AND($B11="+ Conversational Widget", $C11="Medium"),Inputs!$C$20,IF(AND(Estimator!$B11="+ Conversational Widget",$C11="Complex"),Inputs!$C$21,IF(AND($B11="+ Support Center",$C11="Simple"),Inputs!$C$22))))))) * $D11</f>
        <v>0</v>
      </c>
      <c r="G11" s="27">
        <f t="shared" si="2"/>
        <v>0</v>
      </c>
      <c r="H11" s="1">
        <f>300*G11</f>
        <v>0</v>
      </c>
    </row>
    <row r="12" spans="1:8">
      <c r="A12" s="3"/>
      <c r="B12" s="3"/>
      <c r="C12" s="3"/>
      <c r="D12" s="3"/>
      <c r="G12" s="27"/>
    </row>
    <row r="13" spans="1:8">
      <c r="A13" s="173" t="s">
        <v>111</v>
      </c>
      <c r="B13" s="3"/>
    </row>
    <row r="14" spans="1:8">
      <c r="A14" s="174" t="s">
        <v>112</v>
      </c>
      <c r="B14" s="3"/>
    </row>
    <row r="15" spans="1:8">
      <c r="A15" s="175" t="s">
        <v>113</v>
      </c>
      <c r="B15" s="3"/>
    </row>
    <row r="16" spans="1:8">
      <c r="A16" s="175" t="s">
        <v>114</v>
      </c>
      <c r="B16" s="3"/>
    </row>
    <row r="17" spans="1:2">
      <c r="A17" s="174"/>
      <c r="B17" s="3"/>
    </row>
    <row r="18" spans="1:2">
      <c r="A18" s="174" t="s">
        <v>115</v>
      </c>
      <c r="B18" s="3"/>
    </row>
    <row r="19" spans="1:2">
      <c r="A19" s="175" t="s">
        <v>116</v>
      </c>
      <c r="B19" s="3"/>
    </row>
    <row r="20" spans="1:2">
      <c r="A20" s="175" t="s">
        <v>117</v>
      </c>
      <c r="B20" s="3"/>
    </row>
    <row r="21" spans="1:2">
      <c r="A21" s="175" t="s">
        <v>118</v>
      </c>
      <c r="B21" s="3"/>
    </row>
    <row r="22" spans="1:2">
      <c r="A22" s="175" t="s">
        <v>119</v>
      </c>
      <c r="B22" s="3"/>
    </row>
    <row r="23" spans="1:2">
      <c r="A23" s="175" t="s">
        <v>120</v>
      </c>
      <c r="B23" s="3"/>
    </row>
    <row r="24" spans="1:2">
      <c r="A24" s="3"/>
      <c r="B24" s="3"/>
    </row>
    <row r="25" spans="1:2">
      <c r="A25" s="50" t="s">
        <v>121</v>
      </c>
      <c r="B25" s="3"/>
    </row>
    <row r="26" spans="1:2">
      <c r="A26" s="167" t="s">
        <v>122</v>
      </c>
      <c r="B26" s="3"/>
    </row>
    <row r="27" spans="1:2">
      <c r="A27" s="169" t="s">
        <v>107</v>
      </c>
      <c r="B27" s="3"/>
    </row>
    <row r="28" spans="1:2">
      <c r="A28" s="169" t="s">
        <v>123</v>
      </c>
      <c r="B28" s="3"/>
    </row>
    <row r="29" spans="1:2">
      <c r="A29" s="169" t="s">
        <v>124</v>
      </c>
      <c r="B29" s="3"/>
    </row>
    <row r="30" spans="1:2">
      <c r="A30" s="167"/>
      <c r="B30" s="3"/>
    </row>
    <row r="31" spans="1:2">
      <c r="A31" s="167" t="s">
        <v>125</v>
      </c>
      <c r="B31" s="3"/>
    </row>
    <row r="32" spans="1:2">
      <c r="A32" s="169" t="s">
        <v>107</v>
      </c>
      <c r="B32" s="3"/>
    </row>
    <row r="33" spans="1:2">
      <c r="A33" s="169" t="s">
        <v>126</v>
      </c>
      <c r="B33" s="3"/>
    </row>
    <row r="34" spans="1:2">
      <c r="A34" s="169" t="s">
        <v>124</v>
      </c>
      <c r="B34" s="3"/>
    </row>
    <row r="35" spans="1:2">
      <c r="A35" s="168"/>
      <c r="B35" s="3"/>
    </row>
    <row r="36" spans="1:2">
      <c r="A36" s="167" t="s">
        <v>127</v>
      </c>
      <c r="B36" s="3"/>
    </row>
    <row r="37" spans="1:2">
      <c r="A37" s="169" t="s">
        <v>128</v>
      </c>
      <c r="B37" s="3"/>
    </row>
    <row r="38" spans="1:2">
      <c r="A38" s="169" t="s">
        <v>129</v>
      </c>
      <c r="B38" s="3"/>
    </row>
    <row r="39" spans="1:2">
      <c r="A39" s="168"/>
      <c r="B39" s="3"/>
    </row>
    <row r="40" spans="1:2">
      <c r="A40" s="167" t="s">
        <v>130</v>
      </c>
      <c r="B40" s="3"/>
    </row>
    <row r="41" spans="1:2">
      <c r="A41" s="169" t="s">
        <v>131</v>
      </c>
      <c r="B41" s="3"/>
    </row>
    <row r="42" spans="1:2">
      <c r="A42" s="169" t="s">
        <v>132</v>
      </c>
      <c r="B42" s="3"/>
    </row>
    <row r="43" spans="1:2">
      <c r="A43" s="3"/>
      <c r="B43" s="3"/>
    </row>
    <row r="44" spans="1:2">
      <c r="A44" s="176" t="s">
        <v>133</v>
      </c>
      <c r="B44" s="3"/>
    </row>
    <row r="45" spans="1:2">
      <c r="A45" s="177" t="s">
        <v>134</v>
      </c>
      <c r="B45" s="3"/>
    </row>
    <row r="46" spans="1:2">
      <c r="A46" s="178" t="s">
        <v>135</v>
      </c>
      <c r="B46" s="3"/>
    </row>
    <row r="47" spans="1:2">
      <c r="A47" s="178" t="s">
        <v>136</v>
      </c>
      <c r="B47" s="3"/>
    </row>
    <row r="48" spans="1:2">
      <c r="A48" s="178" t="s">
        <v>117</v>
      </c>
      <c r="B48" s="3"/>
    </row>
    <row r="49" spans="1:2">
      <c r="A49" s="178" t="s">
        <v>118</v>
      </c>
      <c r="B49" s="3"/>
    </row>
    <row r="50" spans="1:2">
      <c r="A50" s="178" t="s">
        <v>120</v>
      </c>
      <c r="B50" s="3"/>
    </row>
    <row r="51" spans="1:2">
      <c r="A51" s="178" t="s">
        <v>137</v>
      </c>
      <c r="B51" s="3"/>
    </row>
    <row r="52" spans="1:2">
      <c r="A52" s="176"/>
      <c r="B52" s="3"/>
    </row>
    <row r="53" spans="1:2">
      <c r="A53" s="177" t="s">
        <v>95</v>
      </c>
      <c r="B53" s="3"/>
    </row>
    <row r="54" spans="1:2">
      <c r="A54" s="178" t="s">
        <v>107</v>
      </c>
      <c r="B54" s="3"/>
    </row>
    <row r="55" spans="1:2">
      <c r="A55" s="178" t="s">
        <v>126</v>
      </c>
      <c r="B55" s="3"/>
    </row>
    <row r="56" spans="1:2">
      <c r="A56" s="178" t="s">
        <v>124</v>
      </c>
      <c r="B56" s="3"/>
    </row>
    <row r="57" spans="1:2">
      <c r="A57" s="176"/>
      <c r="B57" s="3"/>
    </row>
    <row r="58" spans="1:2">
      <c r="A58" s="177" t="s">
        <v>138</v>
      </c>
      <c r="B58" s="3"/>
    </row>
    <row r="59" spans="1:2">
      <c r="A59" s="178" t="s">
        <v>139</v>
      </c>
      <c r="B59" s="3"/>
    </row>
    <row r="60" spans="1:2">
      <c r="A60" s="178" t="s">
        <v>140</v>
      </c>
      <c r="B60" s="3"/>
    </row>
    <row r="61" spans="1:2">
      <c r="A61" s="178" t="s">
        <v>141</v>
      </c>
      <c r="B61" s="3"/>
    </row>
    <row r="62" spans="1:2">
      <c r="A62" s="178"/>
      <c r="B62" s="3"/>
    </row>
    <row r="63" spans="1:2">
      <c r="A63" s="177" t="s">
        <v>142</v>
      </c>
      <c r="B63" s="3"/>
    </row>
    <row r="64" spans="1:2">
      <c r="A64" s="178" t="s">
        <v>143</v>
      </c>
      <c r="B64" s="3"/>
    </row>
    <row r="65" spans="1:7">
      <c r="A65" s="178" t="s">
        <v>144</v>
      </c>
      <c r="B65" s="3"/>
    </row>
    <row r="66" spans="1:7">
      <c r="A66" s="178"/>
      <c r="B66" s="3"/>
    </row>
    <row r="67" spans="1:7">
      <c r="A67" s="177" t="s">
        <v>145</v>
      </c>
      <c r="B67" s="3"/>
    </row>
    <row r="68" spans="1:7">
      <c r="A68" s="178" t="s">
        <v>146</v>
      </c>
      <c r="B68" s="3"/>
    </row>
    <row r="69" spans="1:7">
      <c r="A69" s="178" t="s">
        <v>147</v>
      </c>
      <c r="B69" s="3"/>
    </row>
    <row r="70" spans="1:7">
      <c r="A70" s="179" t="s">
        <v>148</v>
      </c>
      <c r="B70" s="3"/>
    </row>
    <row r="71" spans="1:7">
      <c r="A71" s="178" t="s">
        <v>149</v>
      </c>
      <c r="B71" s="3"/>
    </row>
    <row r="72" spans="1:7">
      <c r="A72" s="178" t="s">
        <v>150</v>
      </c>
      <c r="B72" s="3"/>
    </row>
    <row r="73" spans="1:7">
      <c r="A73" s="178" t="s">
        <v>151</v>
      </c>
      <c r="B73" s="3"/>
    </row>
    <row r="74" spans="1:7">
      <c r="A74" s="178" t="s">
        <v>152</v>
      </c>
      <c r="B74" s="3"/>
    </row>
    <row r="75" spans="1:7">
      <c r="A75" s="179" t="s">
        <v>153</v>
      </c>
      <c r="B75" s="3"/>
    </row>
    <row r="76" spans="1:7">
      <c r="A76" s="178" t="s">
        <v>154</v>
      </c>
      <c r="B76" s="3"/>
    </row>
    <row r="77" spans="1:7">
      <c r="A77" s="178" t="s">
        <v>155</v>
      </c>
      <c r="B77" s="3"/>
    </row>
    <row r="78" spans="1:7">
      <c r="A78" s="178" t="s">
        <v>156</v>
      </c>
      <c r="B78" s="3"/>
    </row>
    <row r="79" spans="1:7">
      <c r="A79" s="4"/>
      <c r="B79" s="3"/>
      <c r="C79" s="3"/>
      <c r="D79" s="3"/>
      <c r="G79" s="27"/>
    </row>
    <row r="80" spans="1:7">
      <c r="A80" s="4"/>
      <c r="B80" s="3"/>
      <c r="C80" s="3"/>
      <c r="D80" s="3"/>
      <c r="G80" s="27"/>
    </row>
    <row r="81" spans="1:8">
      <c r="A81" s="4"/>
      <c r="B81" s="3"/>
      <c r="C81" s="3"/>
      <c r="D81" s="3"/>
      <c r="G81" s="27"/>
    </row>
    <row r="82" spans="1:8">
      <c r="A82" s="4"/>
      <c r="B82" s="3"/>
      <c r="C82" s="3"/>
      <c r="D82" s="3"/>
      <c r="G82" s="27"/>
    </row>
    <row r="83" spans="1:8">
      <c r="A83" s="4"/>
      <c r="B83" s="3"/>
      <c r="C83" s="3"/>
      <c r="D83" s="3"/>
      <c r="G83" s="27"/>
    </row>
    <row r="84" spans="1:8">
      <c r="A84" s="4"/>
      <c r="B84" s="3"/>
      <c r="C84" s="3"/>
      <c r="D84" s="3"/>
      <c r="G84" s="27"/>
    </row>
    <row r="85" spans="1:8">
      <c r="A85" s="4"/>
      <c r="B85" s="3"/>
      <c r="C85" s="3"/>
      <c r="D85" s="3"/>
      <c r="G85" s="27"/>
    </row>
    <row r="86" spans="1:8">
      <c r="A86" s="4"/>
      <c r="B86" s="3"/>
      <c r="C86" s="3"/>
      <c r="D86" s="3"/>
      <c r="G86" s="27"/>
    </row>
    <row r="87" spans="1:8">
      <c r="A87" s="4" t="s">
        <v>157</v>
      </c>
      <c r="B87" s="3"/>
      <c r="C87" s="3"/>
      <c r="D87" s="3"/>
      <c r="G87" s="27"/>
    </row>
    <row r="88" spans="1:8">
      <c r="A88" s="4"/>
      <c r="B88" s="3"/>
      <c r="C88" s="3"/>
      <c r="D88" s="3"/>
      <c r="G88" s="27"/>
    </row>
    <row r="89" spans="1:8">
      <c r="A89" s="4"/>
      <c r="B89" s="3"/>
      <c r="C89" s="3"/>
      <c r="D89" s="3"/>
      <c r="G89" s="27"/>
    </row>
    <row r="90" spans="1:8">
      <c r="A90" s="4"/>
      <c r="B90" s="3"/>
      <c r="C90" s="3"/>
      <c r="D90" s="3"/>
      <c r="G90" s="27"/>
    </row>
    <row r="91" spans="1:8">
      <c r="A91" s="170"/>
      <c r="B91" s="53"/>
      <c r="C91" s="53"/>
      <c r="D91" s="53"/>
      <c r="E91" s="53"/>
      <c r="F91" s="53"/>
      <c r="G91" s="27"/>
      <c r="H91" s="1"/>
    </row>
    <row r="92" spans="1:8">
      <c r="A92" s="170"/>
      <c r="B92" s="53"/>
      <c r="C92" s="53"/>
      <c r="D92" s="53"/>
      <c r="E92" s="53"/>
      <c r="F92" s="53"/>
      <c r="G92" s="27"/>
      <c r="H92" s="1"/>
    </row>
    <row r="93" spans="1:8">
      <c r="A93" s="53"/>
      <c r="B93" s="53"/>
      <c r="C93" s="53"/>
      <c r="D93" s="53"/>
      <c r="E93" s="53"/>
      <c r="F93" s="53"/>
      <c r="G93" s="27"/>
      <c r="H93" s="1"/>
    </row>
    <row r="94" spans="1:8">
      <c r="A94" s="170"/>
      <c r="B94" s="53"/>
      <c r="C94" s="53"/>
      <c r="D94" s="53"/>
      <c r="E94" s="53"/>
      <c r="F94" s="53"/>
      <c r="G94" s="27"/>
      <c r="H94" s="1"/>
    </row>
    <row r="95" spans="1:8">
      <c r="A95" s="170"/>
      <c r="B95" s="53"/>
      <c r="C95" s="53"/>
      <c r="D95" s="53"/>
      <c r="E95" s="53"/>
      <c r="F95" s="53"/>
      <c r="G95" s="27"/>
      <c r="H95" s="1"/>
    </row>
    <row r="96" spans="1:8">
      <c r="A96" s="170"/>
      <c r="B96" s="53"/>
      <c r="C96" s="53"/>
      <c r="D96" s="53"/>
      <c r="E96" s="53"/>
      <c r="F96" s="53"/>
      <c r="G96" s="27"/>
      <c r="H96" s="1"/>
    </row>
    <row r="97" spans="1:8">
      <c r="A97" s="53"/>
      <c r="B97" s="53"/>
      <c r="C97" s="53"/>
      <c r="D97" s="53"/>
      <c r="E97" s="53"/>
      <c r="F97" s="53"/>
      <c r="G97" s="27"/>
      <c r="H97" s="1"/>
    </row>
    <row r="98" spans="1:8">
      <c r="A98" s="170"/>
      <c r="B98" s="53"/>
      <c r="C98" s="53"/>
      <c r="D98" s="53"/>
      <c r="E98" s="53"/>
      <c r="F98" s="53"/>
      <c r="G98" s="27"/>
      <c r="H98" s="1"/>
    </row>
    <row r="99" spans="1:8">
      <c r="A99" s="170"/>
      <c r="B99" s="53"/>
      <c r="C99" s="53"/>
      <c r="D99" s="53"/>
      <c r="E99" s="53"/>
      <c r="F99" s="53"/>
      <c r="G99" s="27"/>
      <c r="H99" s="1"/>
    </row>
    <row r="100" spans="1:8">
      <c r="A100" s="170"/>
      <c r="B100" s="53"/>
      <c r="C100" s="53"/>
      <c r="D100" s="53"/>
      <c r="E100" s="53"/>
      <c r="F100" s="53"/>
      <c r="G100" s="27"/>
      <c r="H100" s="1"/>
    </row>
    <row r="101" spans="1:8">
      <c r="A101" s="53"/>
      <c r="B101" s="53"/>
      <c r="C101" s="53"/>
      <c r="D101" s="53"/>
      <c r="E101" s="53"/>
      <c r="F101" s="53"/>
      <c r="G101" s="27"/>
      <c r="H101" s="1"/>
    </row>
    <row r="102" spans="1:8">
      <c r="A102" s="170"/>
      <c r="B102" s="53"/>
      <c r="C102" s="53"/>
      <c r="D102" s="53"/>
      <c r="E102" s="171"/>
      <c r="F102" s="53"/>
      <c r="G102" s="27"/>
      <c r="H102" s="1"/>
    </row>
    <row r="103" spans="1:8">
      <c r="A103" s="170"/>
      <c r="B103" s="53"/>
      <c r="C103" s="53"/>
      <c r="D103" s="53"/>
      <c r="E103" s="171"/>
      <c r="F103" s="53"/>
      <c r="G103" s="27"/>
      <c r="H103" s="1"/>
    </row>
    <row r="104" spans="1:8">
      <c r="A104" s="53"/>
      <c r="B104" s="53"/>
      <c r="C104" s="53"/>
      <c r="D104" s="53"/>
      <c r="E104" s="53"/>
      <c r="F104" s="53"/>
      <c r="G104" s="27"/>
    </row>
    <row r="105" spans="1:8">
      <c r="A105" s="170"/>
      <c r="B105" s="53"/>
      <c r="C105" s="53"/>
      <c r="D105" s="53"/>
      <c r="E105" s="53"/>
      <c r="F105" s="53"/>
      <c r="G105" s="27"/>
      <c r="H105" s="1"/>
    </row>
    <row r="106" spans="1:8">
      <c r="A106" s="53"/>
      <c r="B106" s="53"/>
      <c r="C106" s="53"/>
      <c r="D106" s="53"/>
      <c r="E106" s="53"/>
      <c r="F106" s="53"/>
      <c r="G106" s="27"/>
      <c r="H106" s="1"/>
    </row>
    <row r="107" spans="1:8">
      <c r="A107" s="170"/>
      <c r="B107" s="53"/>
      <c r="C107" s="53"/>
      <c r="D107" s="53"/>
      <c r="E107" s="172"/>
      <c r="F107" s="172"/>
      <c r="G107" s="27"/>
      <c r="H107" s="1"/>
    </row>
    <row r="108" spans="1:8">
      <c r="A108" s="170"/>
      <c r="B108" s="53"/>
      <c r="C108" s="53"/>
      <c r="D108" s="53"/>
      <c r="E108" s="53"/>
      <c r="F108" s="53"/>
      <c r="G108" s="27"/>
    </row>
    <row r="109" spans="1:8">
      <c r="A109" s="53"/>
      <c r="B109" s="53"/>
      <c r="C109" s="53"/>
      <c r="D109" s="53"/>
      <c r="E109" s="53"/>
      <c r="F109" s="53"/>
      <c r="G109" s="27"/>
    </row>
    <row r="110" spans="1:8">
      <c r="A110" s="170"/>
      <c r="B110" s="53"/>
      <c r="C110" s="53"/>
      <c r="D110" s="53"/>
      <c r="E110" s="53"/>
      <c r="F110" s="53"/>
      <c r="G110" s="27"/>
      <c r="H110" s="1"/>
    </row>
    <row r="111" spans="1:8">
      <c r="A111" s="53"/>
      <c r="B111" s="53"/>
      <c r="C111" s="53"/>
      <c r="D111" s="53"/>
      <c r="E111" s="53"/>
      <c r="F111" s="53"/>
      <c r="G111" s="27"/>
    </row>
    <row r="112" spans="1:8">
      <c r="A112" s="170"/>
      <c r="B112" s="53"/>
      <c r="C112" s="53"/>
      <c r="D112" s="53"/>
      <c r="E112" s="53"/>
      <c r="F112" s="53"/>
      <c r="G112" s="27"/>
      <c r="H112" s="1"/>
    </row>
    <row r="113" spans="1:8">
      <c r="A113" s="53"/>
      <c r="B113" s="53"/>
      <c r="C113" s="53"/>
      <c r="D113" s="53"/>
      <c r="E113" s="53"/>
      <c r="F113" s="53"/>
      <c r="G113" s="27"/>
    </row>
    <row r="114" spans="1:8">
      <c r="A114" s="170"/>
      <c r="B114" s="53"/>
      <c r="C114" s="53"/>
      <c r="D114" s="53"/>
      <c r="E114" s="53"/>
      <c r="F114" s="53"/>
      <c r="G114" s="27"/>
      <c r="H114" s="1"/>
    </row>
    <row r="115" spans="1:8">
      <c r="A115" s="53"/>
      <c r="B115" s="53"/>
      <c r="C115" s="53"/>
      <c r="D115" s="53"/>
      <c r="E115" s="53"/>
      <c r="F115" s="53"/>
      <c r="G115" s="27"/>
    </row>
    <row r="116" spans="1:8">
      <c r="A116" s="170"/>
      <c r="B116" s="53"/>
      <c r="C116" s="53"/>
      <c r="D116" s="53"/>
      <c r="E116" s="53"/>
      <c r="F116" s="53"/>
      <c r="G116" s="27"/>
    </row>
    <row r="117" spans="1:8">
      <c r="G117" s="27"/>
    </row>
    <row r="118" spans="1:8" ht="15.75" thickBot="1">
      <c r="A118" s="8" t="s">
        <v>158</v>
      </c>
      <c r="B118" s="5"/>
      <c r="C118" s="5"/>
      <c r="D118" s="5"/>
      <c r="E118" s="10"/>
      <c r="F118" s="10"/>
      <c r="G118" s="28"/>
      <c r="H118" s="9"/>
    </row>
  </sheetData>
  <dataConsolidate/>
  <dataValidations count="9">
    <dataValidation type="list" allowBlank="1" showInputMessage="1" showErrorMessage="1" sqref="B107:C108" xr:uid="{016F8DE9-EF7E-4CED-98F4-E4821A1542B6}">
      <formula1>"Support Center, Search, Conversational, Geofluent"</formula1>
    </dataValidation>
    <dataValidation type="list" allowBlank="1" showInputMessage="1" showErrorMessage="1" sqref="B114:C114" xr:uid="{1B601D92-E9AE-4C58-887F-2B263291B8F8}">
      <formula1>"Yes, No"</formula1>
    </dataValidation>
    <dataValidation type="list" allowBlank="1" showInputMessage="1" showErrorMessage="1" sqref="B112:C112" xr:uid="{0A11CC58-B118-476A-89AA-E76036B26CE9}">
      <formula1>"Low, Medium, Complex"</formula1>
    </dataValidation>
    <dataValidation type="list" allowBlank="1" showInputMessage="1" showErrorMessage="1" sqref="B109:C109" xr:uid="{8D50E7B4-02C2-43CC-BB57-A43A5908FFCC}">
      <formula1>"Support Center, Search, Conversational"</formula1>
    </dataValidation>
    <dataValidation type="list" allowBlank="1" showInputMessage="1" showErrorMessage="1" sqref="B91:C92" xr:uid="{14CB2E9F-DF12-4DC7-9851-2ECC843206BF}">
      <formula1>"Low, High"</formula1>
    </dataValidation>
    <dataValidation type="list" allowBlank="1" showInputMessage="1" showErrorMessage="1" sqref="B93:C101 B116:C116" xr:uid="{E2AD2854-6FD1-40F9-898B-28DC9FFEFA1F}">
      <formula1>"Low, Medium, High"</formula1>
    </dataValidation>
    <dataValidation type="list" allowBlank="1" showInputMessage="1" showErrorMessage="1" sqref="B102:C103" xr:uid="{495F018E-A30E-43BD-8BE5-493AEAD347DF}">
      <formula1>"Search/Conversational, Support Center"</formula1>
    </dataValidation>
    <dataValidation type="list" allowBlank="1" showInputMessage="1" showErrorMessage="1" sqref="B105:C106" xr:uid="{1734813C-9F6F-48EB-BB74-8930F10399AA}">
      <formula1>"Standard"</formula1>
    </dataValidation>
    <dataValidation type="list" allowBlank="1" showInputMessage="1" showErrorMessage="1" sqref="C7:C11 C4" xr:uid="{47A4A918-F9CB-4352-96A2-4D27A62485A1}">
      <formula1>"Simple, Medium, Complex"</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6A92FB4-4465-46EC-B106-D4C72E40C22F}">
          <x14:formula1>
            <xm:f>Inputs!$A$16:$A$22</xm:f>
          </x14:formula1>
          <xm:sqref>B7:B11</xm:sqref>
        </x14:dataValidation>
        <x14:dataValidation type="list" allowBlank="1" showInputMessage="1" showErrorMessage="1" xr:uid="{BA61EFD6-648C-4077-B753-A22EC7A02ED7}">
          <x14:formula1>
            <xm:f>Inputs!$A$8:$A$13</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7"/>
  <sheetViews>
    <sheetView zoomScale="115" zoomScaleNormal="115" workbookViewId="0">
      <pane ySplit="1" topLeftCell="A2" activePane="bottomLeft" state="frozen"/>
      <selection pane="bottomLeft" activeCell="A74" sqref="A74"/>
    </sheetView>
  </sheetViews>
  <sheetFormatPr defaultRowHeight="15"/>
  <cols>
    <col min="1" max="1" width="49.42578125" bestFit="1" customWidth="1"/>
    <col min="2" max="2" width="24.5703125" bestFit="1" customWidth="1"/>
    <col min="3" max="3" width="16.140625" bestFit="1" customWidth="1"/>
    <col min="4" max="4" width="9" bestFit="1" customWidth="1"/>
    <col min="5" max="5" width="9" customWidth="1"/>
    <col min="6" max="6" width="12.28515625" bestFit="1" customWidth="1"/>
    <col min="9" max="9" width="35.5703125" bestFit="1" customWidth="1"/>
    <col min="11" max="11" width="53.42578125" customWidth="1"/>
  </cols>
  <sheetData>
    <row r="1" spans="1:11">
      <c r="A1" t="s">
        <v>159</v>
      </c>
      <c r="B1" t="s">
        <v>99</v>
      </c>
      <c r="C1" s="2" t="s">
        <v>101</v>
      </c>
      <c r="D1" s="2" t="s">
        <v>102</v>
      </c>
      <c r="E1" s="2" t="s">
        <v>103</v>
      </c>
      <c r="F1" s="2" t="s">
        <v>160</v>
      </c>
      <c r="I1" s="2" t="s">
        <v>161</v>
      </c>
      <c r="K1" s="2" t="s">
        <v>162</v>
      </c>
    </row>
    <row r="2" spans="1:11">
      <c r="C2" s="2"/>
      <c r="D2" s="2"/>
      <c r="E2" s="2"/>
      <c r="F2" s="2"/>
      <c r="I2" s="2"/>
      <c r="K2" s="2"/>
    </row>
    <row r="3" spans="1:11">
      <c r="A3" s="14" t="s">
        <v>74</v>
      </c>
      <c r="B3" s="14"/>
      <c r="C3" s="43">
        <v>13</v>
      </c>
      <c r="D3" s="43">
        <v>3</v>
      </c>
      <c r="E3">
        <f>SUM(C3:D3)</f>
        <v>16</v>
      </c>
      <c r="F3" s="1">
        <f>SUM(C3:D3)*300</f>
        <v>4800</v>
      </c>
      <c r="I3" t="s">
        <v>163</v>
      </c>
    </row>
    <row r="4" spans="1:11">
      <c r="A4" s="14" t="s">
        <v>164</v>
      </c>
      <c r="B4" s="14"/>
      <c r="C4">
        <v>26</v>
      </c>
      <c r="D4">
        <v>5</v>
      </c>
      <c r="E4">
        <f>SUM(C4:D4)</f>
        <v>31</v>
      </c>
      <c r="F4" s="1">
        <f>SUM(C4:D4)*300</f>
        <v>9300</v>
      </c>
      <c r="I4" t="s">
        <v>163</v>
      </c>
    </row>
    <row r="5" spans="1:11">
      <c r="A5" s="14" t="s">
        <v>78</v>
      </c>
      <c r="B5" s="14"/>
      <c r="C5">
        <v>26</v>
      </c>
      <c r="D5">
        <v>5</v>
      </c>
      <c r="E5">
        <f>SUM(C5:D5)</f>
        <v>31</v>
      </c>
      <c r="F5" s="1">
        <f>SUM(C5:D5)*300</f>
        <v>9300</v>
      </c>
      <c r="I5" t="s">
        <v>163</v>
      </c>
    </row>
    <row r="6" spans="1:11">
      <c r="A6" s="2"/>
      <c r="B6" s="2"/>
    </row>
    <row r="7" spans="1:11">
      <c r="A7" s="2"/>
      <c r="B7" s="2"/>
    </row>
    <row r="8" spans="1:11">
      <c r="A8" s="13" t="s">
        <v>106</v>
      </c>
      <c r="B8" s="13" t="s">
        <v>107</v>
      </c>
      <c r="C8">
        <v>46</v>
      </c>
      <c r="D8">
        <v>28</v>
      </c>
      <c r="E8">
        <f t="shared" ref="E8:E14" si="0">SUM(C8:D8)</f>
        <v>74</v>
      </c>
      <c r="F8" s="1">
        <f>300*(C8+D8)</f>
        <v>22200</v>
      </c>
      <c r="I8" s="43"/>
    </row>
    <row r="9" spans="1:11">
      <c r="A9" s="13" t="s">
        <v>106</v>
      </c>
      <c r="B9" s="13" t="s">
        <v>165</v>
      </c>
      <c r="C9">
        <v>68</v>
      </c>
      <c r="D9">
        <v>46</v>
      </c>
      <c r="E9">
        <f t="shared" si="0"/>
        <v>114</v>
      </c>
      <c r="F9" s="1">
        <f t="shared" ref="F9:F22" si="1">300*(C9+D9)</f>
        <v>34200</v>
      </c>
      <c r="I9" s="43"/>
    </row>
    <row r="10" spans="1:11">
      <c r="A10" s="13" t="s">
        <v>106</v>
      </c>
      <c r="B10" s="13" t="s">
        <v>124</v>
      </c>
      <c r="C10">
        <v>102</v>
      </c>
      <c r="D10">
        <v>80</v>
      </c>
      <c r="E10">
        <f t="shared" si="0"/>
        <v>182</v>
      </c>
      <c r="F10" s="1">
        <f>300*(C10+D10)</f>
        <v>54600</v>
      </c>
      <c r="I10" s="43"/>
    </row>
    <row r="11" spans="1:11">
      <c r="A11" s="13" t="s">
        <v>166</v>
      </c>
      <c r="B11" s="13" t="s">
        <v>107</v>
      </c>
      <c r="C11">
        <v>15</v>
      </c>
      <c r="D11">
        <v>15</v>
      </c>
      <c r="E11">
        <f t="shared" si="0"/>
        <v>30</v>
      </c>
      <c r="F11" s="1">
        <f>300*(C11+D11)</f>
        <v>9000</v>
      </c>
      <c r="I11" s="43"/>
    </row>
    <row r="12" spans="1:11">
      <c r="A12" s="13" t="s">
        <v>166</v>
      </c>
      <c r="B12" s="13" t="s">
        <v>165</v>
      </c>
      <c r="C12">
        <v>28</v>
      </c>
      <c r="D12">
        <v>22</v>
      </c>
      <c r="E12">
        <f t="shared" si="0"/>
        <v>50</v>
      </c>
      <c r="F12" s="1">
        <f t="shared" si="1"/>
        <v>15000</v>
      </c>
      <c r="I12" s="43"/>
    </row>
    <row r="13" spans="1:11">
      <c r="A13" s="13" t="s">
        <v>166</v>
      </c>
      <c r="B13" s="13" t="s">
        <v>124</v>
      </c>
      <c r="C13">
        <v>51</v>
      </c>
      <c r="D13">
        <v>29</v>
      </c>
      <c r="E13">
        <f t="shared" si="0"/>
        <v>80</v>
      </c>
      <c r="F13" s="1">
        <f t="shared" si="1"/>
        <v>24000</v>
      </c>
      <c r="I13" s="43"/>
    </row>
    <row r="14" spans="1:11">
      <c r="A14" s="13" t="s">
        <v>167</v>
      </c>
      <c r="B14" s="13" t="s">
        <v>107</v>
      </c>
      <c r="C14">
        <v>22</v>
      </c>
      <c r="D14">
        <v>16</v>
      </c>
      <c r="E14">
        <f t="shared" si="0"/>
        <v>38</v>
      </c>
      <c r="F14" s="1">
        <f>300*(C14+D14)</f>
        <v>11400</v>
      </c>
      <c r="I14" s="43"/>
    </row>
    <row r="15" spans="1:11">
      <c r="A15" s="161"/>
      <c r="B15" s="161"/>
      <c r="C15" s="53"/>
      <c r="D15" s="53"/>
      <c r="E15" s="53"/>
      <c r="F15" s="162"/>
      <c r="G15" s="53"/>
      <c r="I15" s="43"/>
    </row>
    <row r="16" spans="1:11">
      <c r="A16" s="163" t="s">
        <v>110</v>
      </c>
      <c r="B16" s="163" t="s">
        <v>107</v>
      </c>
      <c r="C16" s="53">
        <v>3</v>
      </c>
      <c r="D16" s="53">
        <v>3</v>
      </c>
      <c r="E16">
        <f t="shared" ref="E16:E22" si="2">SUM(C16:D16)</f>
        <v>6</v>
      </c>
      <c r="F16" s="1">
        <f t="shared" si="1"/>
        <v>1800</v>
      </c>
      <c r="I16" s="43"/>
    </row>
    <row r="17" spans="1:11">
      <c r="A17" s="163" t="s">
        <v>110</v>
      </c>
      <c r="B17" s="163" t="s">
        <v>165</v>
      </c>
      <c r="C17" s="53">
        <v>6</v>
      </c>
      <c r="D17" s="53">
        <v>4</v>
      </c>
      <c r="E17">
        <f t="shared" si="2"/>
        <v>10</v>
      </c>
      <c r="F17" s="1">
        <f t="shared" si="1"/>
        <v>3000</v>
      </c>
      <c r="I17" s="43"/>
    </row>
    <row r="18" spans="1:11">
      <c r="A18" s="163" t="s">
        <v>110</v>
      </c>
      <c r="B18" s="163" t="s">
        <v>124</v>
      </c>
      <c r="C18" s="53">
        <v>16</v>
      </c>
      <c r="D18" s="53">
        <v>5</v>
      </c>
      <c r="E18">
        <f t="shared" si="2"/>
        <v>21</v>
      </c>
      <c r="F18" s="1">
        <f t="shared" si="1"/>
        <v>6300</v>
      </c>
      <c r="I18" s="43"/>
    </row>
    <row r="19" spans="1:11">
      <c r="A19" s="163" t="s">
        <v>168</v>
      </c>
      <c r="B19" s="163" t="s">
        <v>107</v>
      </c>
      <c r="C19" s="53">
        <v>9</v>
      </c>
      <c r="D19" s="53">
        <v>3</v>
      </c>
      <c r="E19">
        <f t="shared" si="2"/>
        <v>12</v>
      </c>
      <c r="F19" s="1">
        <f t="shared" si="1"/>
        <v>3600</v>
      </c>
      <c r="I19" s="43"/>
    </row>
    <row r="20" spans="1:11">
      <c r="A20" s="163" t="s">
        <v>168</v>
      </c>
      <c r="B20" s="163" t="s">
        <v>165</v>
      </c>
      <c r="C20" s="53">
        <v>22</v>
      </c>
      <c r="D20" s="53">
        <v>6</v>
      </c>
      <c r="E20">
        <f t="shared" si="2"/>
        <v>28</v>
      </c>
      <c r="F20" s="1">
        <f t="shared" si="1"/>
        <v>8400</v>
      </c>
      <c r="I20" s="43"/>
    </row>
    <row r="21" spans="1:11">
      <c r="A21" s="163" t="s">
        <v>168</v>
      </c>
      <c r="B21" s="163" t="s">
        <v>124</v>
      </c>
      <c r="C21" s="53">
        <v>57</v>
      </c>
      <c r="D21" s="53">
        <v>9</v>
      </c>
      <c r="E21">
        <f t="shared" si="2"/>
        <v>66</v>
      </c>
      <c r="F21" s="1">
        <f t="shared" si="1"/>
        <v>19800</v>
      </c>
      <c r="I21" s="43"/>
    </row>
    <row r="22" spans="1:11">
      <c r="A22" s="163" t="s">
        <v>169</v>
      </c>
      <c r="B22" s="163" t="s">
        <v>107</v>
      </c>
      <c r="C22" s="53">
        <v>10</v>
      </c>
      <c r="D22" s="53">
        <v>1</v>
      </c>
      <c r="E22">
        <f t="shared" si="2"/>
        <v>11</v>
      </c>
      <c r="F22" s="1">
        <f t="shared" si="1"/>
        <v>3300</v>
      </c>
      <c r="I22" s="43"/>
    </row>
    <row r="24" spans="1:11">
      <c r="A24" s="12" t="s">
        <v>43</v>
      </c>
      <c r="B24" s="12"/>
      <c r="C24">
        <v>21</v>
      </c>
      <c r="D24">
        <v>5</v>
      </c>
      <c r="F24" s="1">
        <f>SUM(C24:D24)*300</f>
        <v>7800</v>
      </c>
    </row>
    <row r="25" spans="1:11">
      <c r="A25" s="12" t="s">
        <v>49</v>
      </c>
      <c r="B25" s="12"/>
      <c r="C25">
        <v>31</v>
      </c>
      <c r="D25">
        <v>5</v>
      </c>
      <c r="F25" s="1">
        <f>SUM(C25:D25)*300</f>
        <v>10800</v>
      </c>
      <c r="I25" t="s">
        <v>170</v>
      </c>
    </row>
    <row r="26" spans="1:11">
      <c r="A26" s="12" t="s">
        <v>53</v>
      </c>
      <c r="B26" s="12"/>
      <c r="C26">
        <v>41</v>
      </c>
      <c r="D26">
        <v>5</v>
      </c>
      <c r="F26" s="1">
        <f>SUM(C26:D26)*300</f>
        <v>13800</v>
      </c>
      <c r="I26" t="s">
        <v>170</v>
      </c>
    </row>
    <row r="27" spans="1:11">
      <c r="A27" s="11" t="s">
        <v>171</v>
      </c>
      <c r="B27" s="11"/>
      <c r="C27">
        <v>11</v>
      </c>
      <c r="D27">
        <v>10</v>
      </c>
      <c r="F27" s="1">
        <f>SUM(C27:D27)*300</f>
        <v>6300</v>
      </c>
      <c r="I27" t="s">
        <v>170</v>
      </c>
    </row>
    <row r="28" spans="1:11">
      <c r="A28" s="11" t="s">
        <v>172</v>
      </c>
      <c r="B28" s="11"/>
      <c r="C28">
        <v>16</v>
      </c>
      <c r="D28">
        <v>10</v>
      </c>
      <c r="F28" s="1">
        <f>SUM(C28:D28)*300</f>
        <v>7800</v>
      </c>
      <c r="I28" t="s">
        <v>170</v>
      </c>
    </row>
    <row r="31" spans="1:11">
      <c r="A31" s="15" t="s">
        <v>173</v>
      </c>
      <c r="B31" s="15"/>
      <c r="C31">
        <v>15</v>
      </c>
      <c r="D31">
        <v>0</v>
      </c>
      <c r="F31" s="1">
        <v>4500</v>
      </c>
      <c r="K31" t="s">
        <v>174</v>
      </c>
    </row>
    <row r="33" spans="1:9">
      <c r="A33" s="16" t="s">
        <v>175</v>
      </c>
      <c r="B33" s="16"/>
      <c r="C33">
        <v>3</v>
      </c>
      <c r="D33">
        <v>0</v>
      </c>
      <c r="F33" s="1">
        <v>900</v>
      </c>
      <c r="I33" t="s">
        <v>176</v>
      </c>
    </row>
    <row r="34" spans="1:9">
      <c r="A34" s="16" t="s">
        <v>177</v>
      </c>
      <c r="B34" s="16"/>
      <c r="C34">
        <v>6</v>
      </c>
      <c r="D34">
        <v>0</v>
      </c>
      <c r="F34" s="1">
        <v>1800</v>
      </c>
      <c r="I34" t="s">
        <v>176</v>
      </c>
    </row>
    <row r="35" spans="1:9">
      <c r="A35" s="16" t="s">
        <v>178</v>
      </c>
      <c r="B35" s="16"/>
      <c r="C35">
        <v>3</v>
      </c>
      <c r="D35">
        <v>0</v>
      </c>
      <c r="F35" s="1">
        <v>900</v>
      </c>
      <c r="I35" t="s">
        <v>176</v>
      </c>
    </row>
    <row r="36" spans="1:9">
      <c r="A36" s="16" t="s">
        <v>179</v>
      </c>
      <c r="B36" s="16"/>
      <c r="C36">
        <v>9</v>
      </c>
      <c r="D36">
        <v>1</v>
      </c>
      <c r="F36" s="1">
        <f>300*(C36+1)</f>
        <v>3000</v>
      </c>
    </row>
    <row r="38" spans="1:9">
      <c r="A38" s="49" t="s">
        <v>180</v>
      </c>
      <c r="B38" s="49"/>
      <c r="C38">
        <v>5</v>
      </c>
      <c r="D38">
        <v>0</v>
      </c>
      <c r="F38" s="1">
        <f>C38*300</f>
        <v>1500</v>
      </c>
    </row>
    <row r="39" spans="1:9">
      <c r="A39" s="49" t="s">
        <v>181</v>
      </c>
      <c r="B39" s="49"/>
      <c r="C39">
        <v>10</v>
      </c>
      <c r="D39">
        <v>0</v>
      </c>
      <c r="F39" s="1">
        <f>C39*300</f>
        <v>3000</v>
      </c>
    </row>
    <row r="40" spans="1:9">
      <c r="A40" s="49" t="s">
        <v>182</v>
      </c>
      <c r="B40" s="49"/>
      <c r="C40">
        <v>15</v>
      </c>
      <c r="D40">
        <v>0</v>
      </c>
      <c r="F40" s="1">
        <f>C40*300</f>
        <v>4500</v>
      </c>
    </row>
    <row r="43" spans="1:9">
      <c r="A43" s="50" t="s">
        <v>183</v>
      </c>
      <c r="B43" s="50"/>
    </row>
    <row r="44" spans="1:9">
      <c r="A44" s="167" t="s">
        <v>112</v>
      </c>
      <c r="B44" s="167"/>
    </row>
    <row r="45" spans="1:9">
      <c r="A45" s="169" t="s">
        <v>113</v>
      </c>
      <c r="B45" s="169"/>
      <c r="C45">
        <v>9</v>
      </c>
      <c r="D45">
        <v>1</v>
      </c>
    </row>
    <row r="46" spans="1:9">
      <c r="A46" s="169" t="s">
        <v>184</v>
      </c>
      <c r="B46" s="169"/>
      <c r="C46">
        <v>2</v>
      </c>
    </row>
    <row r="47" spans="1:9">
      <c r="A47" s="169"/>
      <c r="B47" s="169"/>
    </row>
    <row r="48" spans="1:9">
      <c r="A48" s="169"/>
      <c r="B48" s="169"/>
    </row>
    <row r="49" spans="1:4" s="184" customFormat="1">
      <c r="A49" s="183" t="s">
        <v>114</v>
      </c>
      <c r="B49" s="183"/>
    </row>
    <row r="50" spans="1:4">
      <c r="A50" s="167"/>
      <c r="B50" s="167"/>
    </row>
    <row r="51" spans="1:4">
      <c r="A51" s="167" t="s">
        <v>115</v>
      </c>
      <c r="B51" s="167"/>
    </row>
    <row r="52" spans="1:4">
      <c r="A52" s="169" t="s">
        <v>116</v>
      </c>
      <c r="B52" s="169"/>
      <c r="C52">
        <v>1</v>
      </c>
      <c r="D52">
        <v>9</v>
      </c>
    </row>
    <row r="53" spans="1:4">
      <c r="A53" s="169" t="s">
        <v>117</v>
      </c>
      <c r="B53" s="169"/>
      <c r="C53">
        <v>5</v>
      </c>
      <c r="D53">
        <v>15</v>
      </c>
    </row>
    <row r="54" spans="1:4">
      <c r="A54" s="169" t="s">
        <v>118</v>
      </c>
      <c r="B54" s="169"/>
      <c r="C54">
        <v>5</v>
      </c>
      <c r="D54">
        <v>15</v>
      </c>
    </row>
    <row r="55" spans="1:4">
      <c r="A55" s="169" t="s">
        <v>119</v>
      </c>
      <c r="B55" s="169"/>
      <c r="C55">
        <v>5</v>
      </c>
      <c r="D55">
        <v>15</v>
      </c>
    </row>
    <row r="56" spans="1:4">
      <c r="A56" s="169" t="s">
        <v>120</v>
      </c>
      <c r="B56" s="169"/>
      <c r="C56">
        <v>5</v>
      </c>
      <c r="D56">
        <v>15</v>
      </c>
    </row>
    <row r="57" spans="1:4">
      <c r="A57" s="169"/>
      <c r="B57" s="169"/>
    </row>
    <row r="58" spans="1:4">
      <c r="A58" s="50" t="s">
        <v>185</v>
      </c>
      <c r="B58" s="50"/>
    </row>
    <row r="59" spans="1:4">
      <c r="A59" s="167" t="s">
        <v>122</v>
      </c>
      <c r="B59" s="167"/>
    </row>
    <row r="60" spans="1:4">
      <c r="A60" s="169" t="s">
        <v>107</v>
      </c>
      <c r="B60" s="169" t="s">
        <v>107</v>
      </c>
      <c r="C60">
        <v>5</v>
      </c>
    </row>
    <row r="61" spans="1:4">
      <c r="A61" s="169" t="s">
        <v>123</v>
      </c>
      <c r="B61" s="169" t="s">
        <v>165</v>
      </c>
      <c r="C61">
        <v>15</v>
      </c>
    </row>
    <row r="62" spans="1:4">
      <c r="A62" s="169" t="s">
        <v>124</v>
      </c>
      <c r="B62" s="169" t="s">
        <v>124</v>
      </c>
      <c r="C62">
        <v>25</v>
      </c>
    </row>
    <row r="63" spans="1:4">
      <c r="A63" s="167"/>
      <c r="B63" s="167"/>
    </row>
    <row r="64" spans="1:4">
      <c r="A64" s="167" t="s">
        <v>125</v>
      </c>
      <c r="B64" s="169"/>
    </row>
    <row r="65" spans="1:4">
      <c r="A65" s="169" t="s">
        <v>107</v>
      </c>
      <c r="B65" s="169" t="s">
        <v>107</v>
      </c>
      <c r="C65">
        <v>20</v>
      </c>
    </row>
    <row r="66" spans="1:4">
      <c r="A66" s="169" t="s">
        <v>126</v>
      </c>
      <c r="B66" s="169" t="s">
        <v>165</v>
      </c>
      <c r="C66">
        <v>30</v>
      </c>
    </row>
    <row r="67" spans="1:4">
      <c r="A67" s="169" t="s">
        <v>124</v>
      </c>
      <c r="B67" s="169" t="s">
        <v>124</v>
      </c>
      <c r="C67">
        <v>40</v>
      </c>
    </row>
    <row r="68" spans="1:4">
      <c r="A68" s="168"/>
      <c r="B68" s="168"/>
    </row>
    <row r="69" spans="1:4">
      <c r="A69" s="167" t="s">
        <v>127</v>
      </c>
      <c r="B69" s="167"/>
    </row>
    <row r="70" spans="1:4">
      <c r="A70" s="169" t="s">
        <v>128</v>
      </c>
      <c r="B70" s="169"/>
      <c r="C70">
        <v>2</v>
      </c>
    </row>
    <row r="71" spans="1:4">
      <c r="A71" s="169" t="s">
        <v>129</v>
      </c>
      <c r="B71" s="169"/>
      <c r="C71">
        <v>2</v>
      </c>
    </row>
    <row r="72" spans="1:4">
      <c r="A72" s="168"/>
      <c r="B72" s="168"/>
    </row>
    <row r="73" spans="1:4">
      <c r="A73" s="167" t="s">
        <v>130</v>
      </c>
      <c r="B73" s="167"/>
    </row>
    <row r="74" spans="1:4">
      <c r="A74" s="169" t="s">
        <v>131</v>
      </c>
      <c r="B74" s="169"/>
      <c r="C74">
        <v>2</v>
      </c>
      <c r="D74">
        <v>4</v>
      </c>
    </row>
    <row r="75" spans="1:4">
      <c r="A75" s="169" t="s">
        <v>132</v>
      </c>
      <c r="B75" s="169"/>
      <c r="C75">
        <v>8</v>
      </c>
      <c r="D75">
        <v>2</v>
      </c>
    </row>
    <row r="76" spans="1:4">
      <c r="A76" s="168"/>
      <c r="B76" s="168"/>
    </row>
    <row r="77" spans="1:4">
      <c r="A77" s="167" t="s">
        <v>186</v>
      </c>
      <c r="B77" s="167"/>
    </row>
    <row r="78" spans="1:4">
      <c r="A78" s="167"/>
      <c r="B78" s="185" t="s">
        <v>187</v>
      </c>
      <c r="C78">
        <v>2</v>
      </c>
    </row>
    <row r="79" spans="1:4">
      <c r="A79" s="167"/>
      <c r="B79" s="167"/>
    </row>
    <row r="80" spans="1:4">
      <c r="A80" s="168"/>
      <c r="B80" s="168"/>
    </row>
    <row r="81" spans="1:4">
      <c r="A81" s="50" t="s">
        <v>188</v>
      </c>
      <c r="B81" s="50"/>
    </row>
    <row r="82" spans="1:4">
      <c r="A82" s="167" t="s">
        <v>134</v>
      </c>
      <c r="B82" s="167"/>
    </row>
    <row r="83" spans="1:4">
      <c r="A83" s="169" t="s">
        <v>135</v>
      </c>
      <c r="B83" s="169"/>
    </row>
    <row r="84" spans="1:4">
      <c r="A84" s="169"/>
      <c r="B84" s="169" t="s">
        <v>107</v>
      </c>
      <c r="C84">
        <v>5</v>
      </c>
    </row>
    <row r="85" spans="1:4">
      <c r="A85" s="169"/>
      <c r="B85" s="169" t="s">
        <v>124</v>
      </c>
      <c r="C85">
        <v>15</v>
      </c>
    </row>
    <row r="86" spans="1:4">
      <c r="A86" s="169" t="s">
        <v>136</v>
      </c>
      <c r="B86" s="169"/>
      <c r="C86">
        <v>2</v>
      </c>
    </row>
    <row r="87" spans="1:4">
      <c r="A87" s="169" t="s">
        <v>117</v>
      </c>
      <c r="B87" s="169"/>
      <c r="C87">
        <v>2</v>
      </c>
    </row>
    <row r="88" spans="1:4">
      <c r="A88" s="169"/>
      <c r="B88" s="169" t="s">
        <v>107</v>
      </c>
      <c r="C88">
        <v>2</v>
      </c>
    </row>
    <row r="89" spans="1:4">
      <c r="A89" s="169"/>
      <c r="B89" s="169" t="s">
        <v>124</v>
      </c>
      <c r="C89">
        <v>5</v>
      </c>
      <c r="D89">
        <v>15</v>
      </c>
    </row>
    <row r="90" spans="1:4">
      <c r="A90" s="169" t="s">
        <v>118</v>
      </c>
      <c r="B90" s="169"/>
    </row>
    <row r="91" spans="1:4">
      <c r="A91" s="169"/>
      <c r="B91" s="169" t="s">
        <v>107</v>
      </c>
      <c r="C91">
        <v>2</v>
      </c>
    </row>
    <row r="92" spans="1:4">
      <c r="A92" s="169"/>
      <c r="B92" s="169" t="s">
        <v>124</v>
      </c>
      <c r="C92">
        <v>5</v>
      </c>
      <c r="D92">
        <v>15</v>
      </c>
    </row>
    <row r="93" spans="1:4">
      <c r="A93" s="169" t="s">
        <v>120</v>
      </c>
      <c r="B93" s="169"/>
    </row>
    <row r="94" spans="1:4">
      <c r="A94" s="169"/>
      <c r="B94" s="169" t="s">
        <v>107</v>
      </c>
      <c r="C94">
        <v>2</v>
      </c>
    </row>
    <row r="95" spans="1:4">
      <c r="A95" s="169"/>
      <c r="B95" s="169" t="s">
        <v>124</v>
      </c>
      <c r="C95">
        <v>5</v>
      </c>
      <c r="D95">
        <v>15</v>
      </c>
    </row>
    <row r="96" spans="1:4">
      <c r="A96" s="169" t="s">
        <v>137</v>
      </c>
      <c r="B96" s="169"/>
    </row>
    <row r="97" spans="1:3">
      <c r="A97" s="169"/>
      <c r="B97" s="169" t="s">
        <v>107</v>
      </c>
      <c r="C97">
        <v>5</v>
      </c>
    </row>
    <row r="98" spans="1:3">
      <c r="A98" s="169"/>
      <c r="B98" s="169" t="s">
        <v>165</v>
      </c>
      <c r="C98">
        <v>10</v>
      </c>
    </row>
    <row r="99" spans="1:3">
      <c r="A99" s="169"/>
      <c r="B99" s="169" t="s">
        <v>124</v>
      </c>
      <c r="C99">
        <v>20</v>
      </c>
    </row>
    <row r="100" spans="1:3">
      <c r="A100" s="50"/>
      <c r="B100" s="50"/>
    </row>
    <row r="101" spans="1:3">
      <c r="A101" s="167" t="s">
        <v>95</v>
      </c>
      <c r="B101" s="167"/>
    </row>
    <row r="102" spans="1:3">
      <c r="A102" s="169" t="s">
        <v>107</v>
      </c>
      <c r="B102" s="169"/>
      <c r="C102">
        <v>5</v>
      </c>
    </row>
    <row r="103" spans="1:3">
      <c r="A103" s="169" t="s">
        <v>126</v>
      </c>
      <c r="B103" s="169"/>
      <c r="C103">
        <v>10</v>
      </c>
    </row>
    <row r="104" spans="1:3">
      <c r="A104" s="169" t="s">
        <v>124</v>
      </c>
      <c r="B104" s="169"/>
      <c r="C104">
        <v>15</v>
      </c>
    </row>
    <row r="105" spans="1:3">
      <c r="A105" s="50"/>
      <c r="B105" s="50"/>
    </row>
    <row r="106" spans="1:3">
      <c r="A106" s="50" t="s">
        <v>189</v>
      </c>
      <c r="B106" s="50" t="s">
        <v>190</v>
      </c>
      <c r="C106">
        <v>10</v>
      </c>
    </row>
    <row r="107" spans="1:3">
      <c r="A107" s="50"/>
      <c r="B107" s="50"/>
    </row>
    <row r="108" spans="1:3">
      <c r="A108" s="167" t="s">
        <v>138</v>
      </c>
      <c r="B108" s="167"/>
    </row>
    <row r="109" spans="1:3">
      <c r="A109" s="169" t="s">
        <v>139</v>
      </c>
      <c r="B109" s="169"/>
      <c r="C109">
        <v>10</v>
      </c>
    </row>
    <row r="110" spans="1:3">
      <c r="A110" s="169" t="s">
        <v>140</v>
      </c>
      <c r="B110" s="169"/>
      <c r="C110">
        <v>5</v>
      </c>
    </row>
    <row r="111" spans="1:3">
      <c r="A111" s="169" t="s">
        <v>156</v>
      </c>
      <c r="B111" s="169"/>
    </row>
    <row r="112" spans="1:3">
      <c r="A112" s="169"/>
      <c r="B112" s="169" t="s">
        <v>107</v>
      </c>
      <c r="C112">
        <v>10</v>
      </c>
    </row>
    <row r="113" spans="1:3">
      <c r="A113" s="169"/>
      <c r="B113" s="169" t="s">
        <v>165</v>
      </c>
      <c r="C113">
        <v>20</v>
      </c>
    </row>
    <row r="114" spans="1:3">
      <c r="A114" s="169"/>
      <c r="B114" s="169" t="s">
        <v>124</v>
      </c>
      <c r="C114">
        <v>40</v>
      </c>
    </row>
    <row r="115" spans="1:3">
      <c r="A115" s="169"/>
      <c r="B115" s="169"/>
    </row>
    <row r="116" spans="1:3">
      <c r="A116" s="167" t="s">
        <v>191</v>
      </c>
      <c r="B116" s="169"/>
    </row>
    <row r="117" spans="1:3">
      <c r="A117" s="169" t="s">
        <v>107</v>
      </c>
      <c r="B117" s="169" t="s">
        <v>107</v>
      </c>
    </row>
    <row r="118" spans="1:3">
      <c r="A118" s="169" t="s">
        <v>165</v>
      </c>
      <c r="B118" s="169" t="s">
        <v>165</v>
      </c>
    </row>
    <row r="119" spans="1:3">
      <c r="A119" s="169" t="s">
        <v>124</v>
      </c>
      <c r="B119" s="169" t="s">
        <v>124</v>
      </c>
    </row>
    <row r="120" spans="1:3">
      <c r="A120" s="169"/>
      <c r="B120" s="169"/>
    </row>
    <row r="121" spans="1:3">
      <c r="A121" s="167" t="s">
        <v>142</v>
      </c>
      <c r="B121" s="167"/>
    </row>
    <row r="122" spans="1:3">
      <c r="A122" s="169" t="s">
        <v>143</v>
      </c>
      <c r="B122" s="169"/>
    </row>
    <row r="123" spans="1:3">
      <c r="A123" s="169" t="s">
        <v>144</v>
      </c>
      <c r="B123" s="169"/>
    </row>
    <row r="124" spans="1:3">
      <c r="A124" s="169"/>
      <c r="B124" s="169"/>
    </row>
    <row r="125" spans="1:3">
      <c r="A125" s="167" t="s">
        <v>145</v>
      </c>
      <c r="B125" s="167"/>
    </row>
    <row r="126" spans="1:3">
      <c r="A126" s="169" t="s">
        <v>146</v>
      </c>
      <c r="B126" s="169"/>
    </row>
    <row r="127" spans="1:3">
      <c r="A127" s="169" t="s">
        <v>147</v>
      </c>
      <c r="B127" s="169"/>
    </row>
    <row r="128" spans="1:3">
      <c r="A128" s="168" t="s">
        <v>148</v>
      </c>
      <c r="B128" s="168"/>
    </row>
    <row r="129" spans="1:2">
      <c r="A129" s="169" t="s">
        <v>149</v>
      </c>
      <c r="B129" s="169"/>
    </row>
    <row r="130" spans="1:2">
      <c r="A130" s="169" t="s">
        <v>150</v>
      </c>
      <c r="B130" s="169"/>
    </row>
    <row r="131" spans="1:2">
      <c r="A131" s="169" t="s">
        <v>151</v>
      </c>
      <c r="B131" s="169"/>
    </row>
    <row r="132" spans="1:2">
      <c r="A132" s="169" t="s">
        <v>152</v>
      </c>
      <c r="B132" s="169"/>
    </row>
    <row r="133" spans="1:2">
      <c r="A133" s="168" t="s">
        <v>153</v>
      </c>
      <c r="B133" s="168"/>
    </row>
    <row r="134" spans="1:2">
      <c r="A134" s="169" t="s">
        <v>154</v>
      </c>
      <c r="B134" s="169"/>
    </row>
    <row r="135" spans="1:2">
      <c r="A135" s="169" t="s">
        <v>155</v>
      </c>
      <c r="B135" s="169"/>
    </row>
    <row r="136" spans="1:2">
      <c r="A136" s="169" t="s">
        <v>156</v>
      </c>
      <c r="B136" s="169"/>
    </row>
    <row r="137" spans="1:2">
      <c r="A137" s="169"/>
      <c r="B137" s="169"/>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B721-CA9C-41C6-B57D-D0B2AE2DCAB0}">
  <dimension ref="A1:G40"/>
  <sheetViews>
    <sheetView zoomScale="130" zoomScaleNormal="130" workbookViewId="0">
      <pane ySplit="1" topLeftCell="A2" activePane="bottomLeft" state="frozen"/>
      <selection pane="bottomLeft" activeCell="D33" sqref="D33"/>
    </sheetView>
  </sheetViews>
  <sheetFormatPr defaultRowHeight="15"/>
  <cols>
    <col min="1" max="1" width="34.28515625" customWidth="1"/>
    <col min="3" max="3" width="16.28515625" bestFit="1" customWidth="1"/>
  </cols>
  <sheetData>
    <row r="1" spans="1:6">
      <c r="A1" s="65" t="s">
        <v>192</v>
      </c>
      <c r="B1" s="66" t="s">
        <v>193</v>
      </c>
      <c r="C1" s="67" t="s">
        <v>194</v>
      </c>
      <c r="D1" s="67" t="s">
        <v>165</v>
      </c>
      <c r="E1" s="68" t="s">
        <v>124</v>
      </c>
      <c r="F1" s="64"/>
    </row>
    <row r="2" spans="1:6">
      <c r="A2" s="69" t="s">
        <v>195</v>
      </c>
      <c r="B2" s="56">
        <v>4</v>
      </c>
      <c r="C2" s="55">
        <v>4</v>
      </c>
      <c r="D2" s="57">
        <v>4</v>
      </c>
      <c r="E2" s="70">
        <v>4</v>
      </c>
      <c r="F2" s="64"/>
    </row>
    <row r="3" spans="1:6">
      <c r="A3" s="71" t="s">
        <v>196</v>
      </c>
      <c r="B3" s="56"/>
      <c r="C3" s="55">
        <v>1</v>
      </c>
      <c r="D3" s="57">
        <v>1</v>
      </c>
      <c r="E3" s="70">
        <v>1</v>
      </c>
      <c r="F3" s="64"/>
    </row>
    <row r="4" spans="1:6">
      <c r="A4" s="69" t="s">
        <v>197</v>
      </c>
      <c r="B4" s="56">
        <v>4</v>
      </c>
      <c r="C4" s="55">
        <v>4</v>
      </c>
      <c r="D4" s="57">
        <v>6</v>
      </c>
      <c r="E4" s="72">
        <v>8</v>
      </c>
      <c r="F4" s="64"/>
    </row>
    <row r="5" spans="1:6">
      <c r="A5" s="69" t="s">
        <v>198</v>
      </c>
      <c r="B5" s="56">
        <v>2</v>
      </c>
      <c r="C5" s="55">
        <v>2</v>
      </c>
      <c r="D5" s="57">
        <v>3</v>
      </c>
      <c r="E5" s="72">
        <v>5</v>
      </c>
      <c r="F5" s="64"/>
    </row>
    <row r="6" spans="1:6" ht="30">
      <c r="A6" s="69" t="s">
        <v>199</v>
      </c>
      <c r="B6" s="56">
        <v>8</v>
      </c>
      <c r="C6" s="55">
        <v>3</v>
      </c>
      <c r="D6" s="57">
        <v>4</v>
      </c>
      <c r="E6" s="72">
        <v>8</v>
      </c>
      <c r="F6" s="64"/>
    </row>
    <row r="7" spans="1:6">
      <c r="A7" s="69" t="s">
        <v>200</v>
      </c>
      <c r="B7" s="56">
        <v>4</v>
      </c>
      <c r="C7" s="55">
        <v>2</v>
      </c>
      <c r="D7" s="57">
        <v>4</v>
      </c>
      <c r="E7" s="72">
        <v>6</v>
      </c>
      <c r="F7" s="64"/>
    </row>
    <row r="8" spans="1:6">
      <c r="A8" s="69" t="s">
        <v>201</v>
      </c>
      <c r="B8" s="56">
        <v>4</v>
      </c>
      <c r="C8" s="55">
        <v>4</v>
      </c>
      <c r="D8" s="58">
        <v>8</v>
      </c>
      <c r="E8" s="73">
        <v>16</v>
      </c>
      <c r="F8" s="64"/>
    </row>
    <row r="9" spans="1:6">
      <c r="A9" s="71" t="s">
        <v>202</v>
      </c>
      <c r="B9" s="56"/>
      <c r="C9" s="57">
        <v>8</v>
      </c>
      <c r="D9" s="57">
        <v>16</v>
      </c>
      <c r="E9" s="72">
        <v>32</v>
      </c>
      <c r="F9" s="64"/>
    </row>
    <row r="10" spans="1:6" ht="15.75" thickBot="1">
      <c r="A10" s="89" t="s">
        <v>203</v>
      </c>
      <c r="B10" s="74">
        <f>SUM(B2:B8)</f>
        <v>26</v>
      </c>
      <c r="C10" s="75">
        <f>SUM(C2:C9)</f>
        <v>28</v>
      </c>
      <c r="D10" s="75">
        <f>SUM(D2:D9)</f>
        <v>46</v>
      </c>
      <c r="E10" s="76">
        <f>SUM(E2:E9)</f>
        <v>80</v>
      </c>
      <c r="F10" s="64"/>
    </row>
    <row r="11" spans="1:6">
      <c r="A11" s="77" t="s">
        <v>195</v>
      </c>
      <c r="B11" s="78">
        <v>4</v>
      </c>
      <c r="C11" s="79">
        <v>4</v>
      </c>
      <c r="D11" s="80">
        <v>4</v>
      </c>
      <c r="E11" s="81">
        <v>4</v>
      </c>
      <c r="F11" s="64"/>
    </row>
    <row r="12" spans="1:6">
      <c r="A12" s="82" t="s">
        <v>204</v>
      </c>
      <c r="B12" s="59"/>
      <c r="C12" s="60">
        <v>1</v>
      </c>
      <c r="D12" s="54">
        <v>1</v>
      </c>
      <c r="E12" s="83">
        <v>1</v>
      </c>
      <c r="F12" s="64"/>
    </row>
    <row r="13" spans="1:6">
      <c r="A13" s="69" t="s">
        <v>197</v>
      </c>
      <c r="B13" s="59">
        <v>2</v>
      </c>
      <c r="C13" s="60">
        <v>4</v>
      </c>
      <c r="D13" s="57">
        <v>6</v>
      </c>
      <c r="E13" s="72">
        <v>8</v>
      </c>
      <c r="F13" s="64"/>
    </row>
    <row r="14" spans="1:6" ht="30">
      <c r="A14" s="84" t="s">
        <v>205</v>
      </c>
      <c r="B14" s="56">
        <v>3.2</v>
      </c>
      <c r="C14" s="54">
        <v>0</v>
      </c>
      <c r="D14" s="54">
        <v>0</v>
      </c>
      <c r="E14" s="83">
        <v>0</v>
      </c>
      <c r="F14" s="64"/>
    </row>
    <row r="15" spans="1:6">
      <c r="A15" s="69" t="s">
        <v>198</v>
      </c>
      <c r="B15" s="56">
        <v>2</v>
      </c>
      <c r="C15" s="54">
        <v>1</v>
      </c>
      <c r="D15" s="54">
        <v>2</v>
      </c>
      <c r="E15" s="83">
        <v>3</v>
      </c>
      <c r="F15" s="64"/>
    </row>
    <row r="16" spans="1:6" ht="30">
      <c r="A16" s="69" t="s">
        <v>206</v>
      </c>
      <c r="B16" s="56">
        <v>4</v>
      </c>
      <c r="C16" s="54">
        <v>4</v>
      </c>
      <c r="D16" s="54">
        <v>4</v>
      </c>
      <c r="E16" s="83">
        <v>4</v>
      </c>
      <c r="F16" s="64"/>
    </row>
    <row r="17" spans="1:7">
      <c r="A17" s="84" t="s">
        <v>207</v>
      </c>
      <c r="B17" s="56">
        <v>2</v>
      </c>
      <c r="C17" s="54">
        <v>0</v>
      </c>
      <c r="D17" s="54">
        <v>0</v>
      </c>
      <c r="E17" s="83">
        <v>0</v>
      </c>
      <c r="F17" s="64"/>
    </row>
    <row r="18" spans="1:7">
      <c r="A18" s="84" t="s">
        <v>208</v>
      </c>
      <c r="B18" s="56">
        <v>2</v>
      </c>
      <c r="C18" s="54">
        <v>0</v>
      </c>
      <c r="D18" s="54">
        <v>0</v>
      </c>
      <c r="E18" s="83">
        <v>0</v>
      </c>
      <c r="F18" s="64"/>
    </row>
    <row r="19" spans="1:7">
      <c r="A19" s="84" t="s">
        <v>209</v>
      </c>
      <c r="B19" s="56">
        <v>2</v>
      </c>
      <c r="C19" s="54">
        <v>0</v>
      </c>
      <c r="D19" s="54">
        <v>0</v>
      </c>
      <c r="E19" s="83">
        <v>0</v>
      </c>
      <c r="F19" s="64"/>
    </row>
    <row r="20" spans="1:7">
      <c r="A20" s="69" t="s">
        <v>210</v>
      </c>
      <c r="B20" s="61">
        <v>4</v>
      </c>
      <c r="C20" s="54">
        <v>1</v>
      </c>
      <c r="D20" s="54">
        <v>1</v>
      </c>
      <c r="E20" s="83">
        <v>1</v>
      </c>
      <c r="F20" s="64"/>
    </row>
    <row r="21" spans="1:7" ht="30">
      <c r="A21" s="84" t="s">
        <v>211</v>
      </c>
      <c r="B21" s="56">
        <v>4</v>
      </c>
      <c r="C21" s="54">
        <v>0</v>
      </c>
      <c r="D21" s="54">
        <v>0</v>
      </c>
      <c r="E21" s="83">
        <v>0</v>
      </c>
      <c r="F21" s="64"/>
    </row>
    <row r="22" spans="1:7" ht="45">
      <c r="A22" s="69" t="s">
        <v>212</v>
      </c>
      <c r="B22" s="56">
        <v>4</v>
      </c>
      <c r="C22" s="54">
        <v>4</v>
      </c>
      <c r="D22" s="54">
        <v>4</v>
      </c>
      <c r="E22" s="83">
        <v>4</v>
      </c>
      <c r="F22" s="64"/>
    </row>
    <row r="23" spans="1:7">
      <c r="A23" s="69" t="s">
        <v>200</v>
      </c>
      <c r="B23" s="56">
        <v>4</v>
      </c>
      <c r="C23" s="54">
        <v>4</v>
      </c>
      <c r="D23" s="54">
        <v>8</v>
      </c>
      <c r="E23" s="83">
        <v>16</v>
      </c>
      <c r="F23" s="64"/>
    </row>
    <row r="24" spans="1:7">
      <c r="A24" s="69" t="s">
        <v>213</v>
      </c>
      <c r="B24" s="56">
        <v>12.8</v>
      </c>
      <c r="C24" s="54">
        <v>8</v>
      </c>
      <c r="D24" s="54">
        <v>16</v>
      </c>
      <c r="E24" s="83">
        <v>26</v>
      </c>
      <c r="F24" s="64"/>
    </row>
    <row r="25" spans="1:7">
      <c r="A25" s="69" t="s">
        <v>214</v>
      </c>
      <c r="B25" s="56">
        <v>2</v>
      </c>
      <c r="C25" s="54">
        <v>2</v>
      </c>
      <c r="D25" s="54">
        <v>2</v>
      </c>
      <c r="E25" s="83">
        <v>2</v>
      </c>
      <c r="F25" s="64"/>
    </row>
    <row r="26" spans="1:7">
      <c r="A26" s="69" t="s">
        <v>215</v>
      </c>
      <c r="B26" s="56">
        <v>2</v>
      </c>
      <c r="C26" s="54">
        <v>2</v>
      </c>
      <c r="D26" s="54">
        <v>3</v>
      </c>
      <c r="E26" s="83">
        <v>4</v>
      </c>
      <c r="F26" s="64"/>
    </row>
    <row r="27" spans="1:7">
      <c r="A27" s="69" t="s">
        <v>216</v>
      </c>
      <c r="B27" s="56">
        <v>4</v>
      </c>
      <c r="C27" s="55">
        <v>2</v>
      </c>
      <c r="D27" s="58">
        <v>4</v>
      </c>
      <c r="E27" s="73">
        <v>8</v>
      </c>
      <c r="F27" s="64"/>
    </row>
    <row r="28" spans="1:7">
      <c r="A28" s="69" t="s">
        <v>202</v>
      </c>
      <c r="B28" s="56"/>
      <c r="C28" s="55">
        <v>4</v>
      </c>
      <c r="D28" s="58">
        <v>8</v>
      </c>
      <c r="E28" s="73">
        <v>16</v>
      </c>
      <c r="F28" s="64"/>
    </row>
    <row r="29" spans="1:7">
      <c r="A29" s="71" t="s">
        <v>217</v>
      </c>
      <c r="B29" s="54"/>
      <c r="C29" s="54">
        <v>2</v>
      </c>
      <c r="D29" s="54">
        <v>2</v>
      </c>
      <c r="E29" s="83">
        <v>2</v>
      </c>
      <c r="F29" s="64"/>
      <c r="G29" t="s">
        <v>218</v>
      </c>
    </row>
    <row r="30" spans="1:7">
      <c r="A30" s="71" t="s">
        <v>219</v>
      </c>
      <c r="B30" s="54"/>
      <c r="C30" s="54"/>
      <c r="D30" s="54"/>
      <c r="E30" s="83"/>
      <c r="F30" s="64"/>
    </row>
    <row r="31" spans="1:7" ht="30">
      <c r="A31" s="85" t="s">
        <v>220</v>
      </c>
      <c r="B31" s="54"/>
      <c r="C31" s="54">
        <v>1</v>
      </c>
      <c r="D31" s="54">
        <v>1</v>
      </c>
      <c r="E31" s="86">
        <v>1</v>
      </c>
      <c r="F31" s="64"/>
    </row>
    <row r="32" spans="1:7">
      <c r="A32" s="85" t="s">
        <v>221</v>
      </c>
      <c r="B32" s="54"/>
      <c r="C32" s="54">
        <v>1</v>
      </c>
      <c r="D32" s="54">
        <v>1</v>
      </c>
      <c r="E32" s="83">
        <v>1</v>
      </c>
      <c r="F32" s="64"/>
    </row>
    <row r="33" spans="1:6">
      <c r="A33" s="85" t="s">
        <v>222</v>
      </c>
      <c r="B33" s="54"/>
      <c r="C33" s="54">
        <v>1</v>
      </c>
      <c r="D33" s="54">
        <v>1</v>
      </c>
      <c r="E33" s="83">
        <v>1</v>
      </c>
      <c r="F33" s="64"/>
    </row>
    <row r="34" spans="1:6" ht="15.75" thickBot="1">
      <c r="A34" s="89" t="s">
        <v>223</v>
      </c>
      <c r="B34" s="74">
        <f ca="1">SUM(B11:B39)</f>
        <v>58</v>
      </c>
      <c r="C34" s="74">
        <f>SUM(C11:C33)</f>
        <v>46</v>
      </c>
      <c r="D34" s="74">
        <f>SUM(D11:D33)</f>
        <v>68</v>
      </c>
      <c r="E34" s="74">
        <f>SUM(E11:E33)</f>
        <v>102</v>
      </c>
      <c r="F34" s="64"/>
    </row>
    <row r="35" spans="1:6">
      <c r="A35" s="63" t="s">
        <v>158</v>
      </c>
      <c r="B35" s="63">
        <f ca="1">B10+B34</f>
        <v>84</v>
      </c>
      <c r="C35" s="63">
        <f>C10+C34</f>
        <v>74</v>
      </c>
      <c r="D35" s="63">
        <f>D10+D34</f>
        <v>114</v>
      </c>
      <c r="E35" s="63">
        <f>E10+E34</f>
        <v>182</v>
      </c>
    </row>
    <row r="37" spans="1:6">
      <c r="A37" s="2" t="s">
        <v>224</v>
      </c>
    </row>
    <row r="38" spans="1:6" ht="30">
      <c r="A38" s="82" t="s">
        <v>225</v>
      </c>
      <c r="B38" s="54"/>
      <c r="C38" s="54">
        <v>1</v>
      </c>
      <c r="D38" s="54">
        <v>2</v>
      </c>
      <c r="E38" s="86">
        <v>3</v>
      </c>
      <c r="F38" s="64"/>
    </row>
    <row r="39" spans="1:6">
      <c r="A39" s="87" t="s">
        <v>226</v>
      </c>
      <c r="B39" s="54"/>
      <c r="C39" s="54">
        <v>5</v>
      </c>
      <c r="D39" s="54">
        <v>10</v>
      </c>
      <c r="E39" s="83">
        <v>15</v>
      </c>
      <c r="F39" s="64"/>
    </row>
    <row r="40" spans="1:6">
      <c r="A40" s="160" t="s">
        <v>227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24F2C-CC3A-4B18-B285-C8897C175E59}">
  <dimension ref="A1:F36"/>
  <sheetViews>
    <sheetView topLeftCell="A4" workbookViewId="0">
      <selection activeCell="A31" sqref="A31:A36"/>
    </sheetView>
  </sheetViews>
  <sheetFormatPr defaultRowHeight="15"/>
  <cols>
    <col min="1" max="1" width="34.28515625" customWidth="1"/>
    <col min="2" max="2" width="10" bestFit="1" customWidth="1"/>
    <col min="3" max="3" width="16.28515625" bestFit="1" customWidth="1"/>
    <col min="5" max="5" width="10.140625" bestFit="1" customWidth="1"/>
  </cols>
  <sheetData>
    <row r="1" spans="1:6" ht="15.75" thickBot="1">
      <c r="B1" t="s">
        <v>228</v>
      </c>
      <c r="C1" t="s">
        <v>229</v>
      </c>
      <c r="E1" t="s">
        <v>230</v>
      </c>
    </row>
    <row r="2" spans="1:6">
      <c r="A2" s="65" t="s">
        <v>192</v>
      </c>
      <c r="B2" s="66" t="s">
        <v>193</v>
      </c>
      <c r="C2" s="67" t="s">
        <v>194</v>
      </c>
      <c r="D2" s="67" t="s">
        <v>165</v>
      </c>
      <c r="E2" s="68" t="s">
        <v>124</v>
      </c>
      <c r="F2" s="64"/>
    </row>
    <row r="3" spans="1:6">
      <c r="A3" s="69" t="s">
        <v>195</v>
      </c>
      <c r="B3" s="56">
        <v>0</v>
      </c>
      <c r="C3" s="55">
        <v>1.5</v>
      </c>
      <c r="D3" s="57">
        <v>2</v>
      </c>
      <c r="E3" s="70">
        <v>2</v>
      </c>
      <c r="F3" s="64"/>
    </row>
    <row r="4" spans="1:6">
      <c r="A4" s="71" t="s">
        <v>196</v>
      </c>
      <c r="B4" s="56">
        <v>0</v>
      </c>
      <c r="C4" s="55">
        <v>1</v>
      </c>
      <c r="D4" s="57">
        <v>1</v>
      </c>
      <c r="E4" s="70">
        <v>1</v>
      </c>
      <c r="F4" s="64"/>
    </row>
    <row r="5" spans="1:6">
      <c r="A5" s="69" t="s">
        <v>197</v>
      </c>
      <c r="B5" s="56">
        <v>0</v>
      </c>
      <c r="C5" s="55">
        <v>0.5</v>
      </c>
      <c r="D5" s="57">
        <v>1</v>
      </c>
      <c r="E5" s="72">
        <v>2</v>
      </c>
      <c r="F5" s="64"/>
    </row>
    <row r="6" spans="1:6">
      <c r="A6" s="69" t="s">
        <v>198</v>
      </c>
      <c r="B6" s="56">
        <v>0</v>
      </c>
      <c r="C6" s="55">
        <v>1</v>
      </c>
      <c r="D6" s="57">
        <v>2</v>
      </c>
      <c r="E6" s="72">
        <v>3</v>
      </c>
      <c r="F6" s="64"/>
    </row>
    <row r="7" spans="1:6">
      <c r="A7" s="69" t="s">
        <v>200</v>
      </c>
      <c r="B7" s="56">
        <v>0</v>
      </c>
      <c r="C7" s="55">
        <v>0</v>
      </c>
      <c r="D7" s="57">
        <v>0</v>
      </c>
      <c r="E7" s="72">
        <v>0</v>
      </c>
      <c r="F7" s="64"/>
    </row>
    <row r="8" spans="1:6">
      <c r="A8" s="69" t="s">
        <v>201</v>
      </c>
      <c r="B8" s="56">
        <v>0</v>
      </c>
      <c r="C8" s="55">
        <v>4</v>
      </c>
      <c r="D8" s="58">
        <v>6</v>
      </c>
      <c r="E8" s="73">
        <v>8</v>
      </c>
      <c r="F8" s="64"/>
    </row>
    <row r="9" spans="1:6">
      <c r="A9" s="71" t="s">
        <v>202</v>
      </c>
      <c r="B9" s="56"/>
      <c r="C9" s="57">
        <v>4</v>
      </c>
      <c r="D9" s="57">
        <v>6</v>
      </c>
      <c r="E9" s="72">
        <v>8</v>
      </c>
      <c r="F9" s="64"/>
    </row>
    <row r="10" spans="1:6">
      <c r="A10" s="90" t="s">
        <v>231</v>
      </c>
      <c r="B10" s="94">
        <v>4</v>
      </c>
      <c r="C10" s="95">
        <v>3</v>
      </c>
      <c r="D10" s="95">
        <v>4</v>
      </c>
      <c r="E10" s="96">
        <v>5</v>
      </c>
      <c r="F10" s="64"/>
    </row>
    <row r="11" spans="1:6" ht="15.75" thickBot="1">
      <c r="A11" s="89" t="s">
        <v>203</v>
      </c>
      <c r="B11" s="74">
        <f>SUM(B3:B8)</f>
        <v>0</v>
      </c>
      <c r="C11" s="75">
        <f>SUM(C3:C10)</f>
        <v>15</v>
      </c>
      <c r="D11" s="75">
        <f>SUM(D3:D10)</f>
        <v>22</v>
      </c>
      <c r="E11" s="76">
        <f>SUM(E3:E10)</f>
        <v>29</v>
      </c>
      <c r="F11" s="64"/>
    </row>
    <row r="12" spans="1:6">
      <c r="A12" s="77" t="s">
        <v>195</v>
      </c>
      <c r="B12" s="78">
        <v>1</v>
      </c>
      <c r="C12" s="79">
        <v>1</v>
      </c>
      <c r="D12" s="80">
        <v>1</v>
      </c>
      <c r="E12" s="81">
        <v>1</v>
      </c>
      <c r="F12" s="64"/>
    </row>
    <row r="13" spans="1:6">
      <c r="A13" s="82" t="s">
        <v>204</v>
      </c>
      <c r="B13" s="59"/>
      <c r="C13" s="60">
        <v>1</v>
      </c>
      <c r="D13" s="54">
        <v>1</v>
      </c>
      <c r="E13" s="83">
        <v>1</v>
      </c>
      <c r="F13" s="64"/>
    </row>
    <row r="14" spans="1:6">
      <c r="A14" s="69" t="s">
        <v>197</v>
      </c>
      <c r="B14" s="59">
        <v>2</v>
      </c>
      <c r="C14" s="55">
        <v>0.5</v>
      </c>
      <c r="D14" s="57">
        <v>1</v>
      </c>
      <c r="E14" s="72">
        <v>2</v>
      </c>
      <c r="F14" s="64"/>
    </row>
    <row r="15" spans="1:6">
      <c r="A15" s="69" t="s">
        <v>198</v>
      </c>
      <c r="B15" s="56">
        <v>2</v>
      </c>
      <c r="C15" s="54">
        <v>0.5</v>
      </c>
      <c r="D15" s="54">
        <v>1</v>
      </c>
      <c r="E15" s="83">
        <v>1</v>
      </c>
      <c r="F15" s="64"/>
    </row>
    <row r="16" spans="1:6" ht="30">
      <c r="A16" s="69" t="s">
        <v>206</v>
      </c>
      <c r="B16" s="56">
        <v>0</v>
      </c>
      <c r="C16" s="54">
        <v>1</v>
      </c>
      <c r="D16" s="54">
        <v>4</v>
      </c>
      <c r="E16" s="83">
        <v>8</v>
      </c>
      <c r="F16" s="64"/>
    </row>
    <row r="17" spans="1:6">
      <c r="A17" s="69" t="s">
        <v>200</v>
      </c>
      <c r="B17" s="56">
        <v>0</v>
      </c>
      <c r="C17" s="54">
        <v>1</v>
      </c>
      <c r="D17" s="54">
        <v>2</v>
      </c>
      <c r="E17" s="83">
        <v>4</v>
      </c>
      <c r="F17" s="64"/>
    </row>
    <row r="18" spans="1:6">
      <c r="A18" s="69" t="s">
        <v>213</v>
      </c>
      <c r="B18" s="56">
        <v>0</v>
      </c>
      <c r="C18" s="54">
        <v>1.5</v>
      </c>
      <c r="D18" s="54">
        <v>3</v>
      </c>
      <c r="E18" s="83">
        <v>6</v>
      </c>
      <c r="F18" s="64"/>
    </row>
    <row r="19" spans="1:6">
      <c r="A19" s="69" t="s">
        <v>232</v>
      </c>
      <c r="B19" s="56">
        <v>0</v>
      </c>
      <c r="C19" s="54">
        <v>0.5</v>
      </c>
      <c r="D19" s="54">
        <v>1</v>
      </c>
      <c r="E19" s="83">
        <v>1</v>
      </c>
      <c r="F19" s="64"/>
    </row>
    <row r="20" spans="1:6">
      <c r="A20" s="69" t="s">
        <v>215</v>
      </c>
      <c r="B20" s="56">
        <v>2</v>
      </c>
      <c r="C20" s="54">
        <v>1</v>
      </c>
      <c r="D20" s="54">
        <v>1</v>
      </c>
      <c r="E20" s="83">
        <v>1</v>
      </c>
      <c r="F20" s="64"/>
    </row>
    <row r="21" spans="1:6">
      <c r="A21" s="69" t="s">
        <v>216</v>
      </c>
      <c r="B21" s="56">
        <v>0</v>
      </c>
      <c r="C21" s="55">
        <v>2</v>
      </c>
      <c r="D21" s="58">
        <v>3</v>
      </c>
      <c r="E21" s="73">
        <v>4</v>
      </c>
      <c r="F21" s="64"/>
    </row>
    <row r="22" spans="1:6">
      <c r="A22" s="69" t="s">
        <v>202</v>
      </c>
      <c r="B22" s="56"/>
      <c r="C22" s="55">
        <v>2</v>
      </c>
      <c r="D22" s="58">
        <v>3</v>
      </c>
      <c r="E22" s="73">
        <v>4</v>
      </c>
      <c r="F22" s="64"/>
    </row>
    <row r="23" spans="1:6">
      <c r="A23" s="71" t="s">
        <v>217</v>
      </c>
      <c r="B23" s="54"/>
      <c r="C23" s="54">
        <v>1</v>
      </c>
      <c r="D23" s="54">
        <v>2</v>
      </c>
      <c r="E23" s="83">
        <v>3</v>
      </c>
      <c r="F23" s="64"/>
    </row>
    <row r="24" spans="1:6" ht="30">
      <c r="A24" s="90" t="s">
        <v>233</v>
      </c>
      <c r="B24" s="91">
        <v>4</v>
      </c>
      <c r="C24" s="91">
        <v>1</v>
      </c>
      <c r="D24" s="91">
        <v>3</v>
      </c>
      <c r="E24" s="92">
        <v>8</v>
      </c>
      <c r="F24" s="64"/>
    </row>
    <row r="25" spans="1:6">
      <c r="A25" s="90" t="s">
        <v>234</v>
      </c>
      <c r="B25" s="91"/>
      <c r="C25" s="91">
        <v>0.5</v>
      </c>
      <c r="D25" s="91">
        <v>1</v>
      </c>
      <c r="E25" s="92">
        <v>4</v>
      </c>
      <c r="F25" s="64"/>
    </row>
    <row r="26" spans="1:6">
      <c r="A26" s="90" t="s">
        <v>235</v>
      </c>
      <c r="B26" s="91"/>
      <c r="C26" s="91">
        <v>0.5</v>
      </c>
      <c r="D26" s="91">
        <v>1</v>
      </c>
      <c r="E26" s="92">
        <v>3</v>
      </c>
      <c r="F26" s="64"/>
    </row>
    <row r="27" spans="1:6" ht="15.75" thickBot="1">
      <c r="A27" s="89" t="s">
        <v>223</v>
      </c>
      <c r="B27" s="74">
        <f>SUM(B12:B24)</f>
        <v>11</v>
      </c>
      <c r="C27" s="74">
        <f>SUM(C12:C26)</f>
        <v>15</v>
      </c>
      <c r="D27" s="74">
        <f>SUM(D12:D26)</f>
        <v>28</v>
      </c>
      <c r="E27" s="88">
        <f>SUM(E12:E26)</f>
        <v>51</v>
      </c>
      <c r="F27" s="64"/>
    </row>
    <row r="28" spans="1:6">
      <c r="A28" s="63" t="s">
        <v>158</v>
      </c>
      <c r="B28" s="63">
        <f>B11+B27</f>
        <v>11</v>
      </c>
      <c r="C28" s="63">
        <f>C11+C27</f>
        <v>30</v>
      </c>
      <c r="D28" s="63">
        <f>D11+D27</f>
        <v>50</v>
      </c>
      <c r="E28" s="63">
        <f>E11+E27</f>
        <v>80</v>
      </c>
    </row>
    <row r="29" spans="1:6">
      <c r="C29">
        <f>35*300</f>
        <v>10500</v>
      </c>
      <c r="E29">
        <f>69*300</f>
        <v>20700</v>
      </c>
    </row>
    <row r="31" spans="1:6">
      <c r="A31" s="71" t="s">
        <v>189</v>
      </c>
    </row>
    <row r="32" spans="1:6">
      <c r="A32" s="71" t="s">
        <v>236</v>
      </c>
    </row>
    <row r="33" spans="1:1">
      <c r="A33" s="71" t="s">
        <v>237</v>
      </c>
    </row>
    <row r="34" spans="1:1">
      <c r="A34" s="93" t="s">
        <v>134</v>
      </c>
    </row>
    <row r="35" spans="1:1">
      <c r="A35" s="93" t="s">
        <v>227</v>
      </c>
    </row>
    <row r="36" spans="1:1">
      <c r="A36" s="93"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35420-D612-455A-938D-5A2FB208995F}">
  <dimension ref="A1:E51"/>
  <sheetViews>
    <sheetView workbookViewId="0">
      <selection activeCell="D38" sqref="D38"/>
    </sheetView>
  </sheetViews>
  <sheetFormatPr defaultRowHeight="15"/>
  <cols>
    <col min="1" max="1" width="34.28515625" customWidth="1"/>
    <col min="3" max="3" width="16.28515625" bestFit="1" customWidth="1"/>
  </cols>
  <sheetData>
    <row r="1" spans="1:4">
      <c r="A1" s="65" t="s">
        <v>192</v>
      </c>
      <c r="B1" s="66" t="s">
        <v>193</v>
      </c>
      <c r="C1" s="67" t="s">
        <v>239</v>
      </c>
      <c r="D1" s="64"/>
    </row>
    <row r="2" spans="1:4">
      <c r="A2" s="69" t="s">
        <v>195</v>
      </c>
      <c r="B2" s="56">
        <v>2</v>
      </c>
      <c r="C2" s="55">
        <v>2</v>
      </c>
      <c r="D2" s="64"/>
    </row>
    <row r="3" spans="1:4">
      <c r="A3" s="71" t="s">
        <v>196</v>
      </c>
      <c r="B3" s="56"/>
      <c r="C3" s="55">
        <v>1</v>
      </c>
      <c r="D3" s="64"/>
    </row>
    <row r="4" spans="1:4">
      <c r="A4" s="69" t="s">
        <v>197</v>
      </c>
      <c r="B4" s="56">
        <v>2</v>
      </c>
      <c r="C4" s="55">
        <v>2</v>
      </c>
      <c r="D4" s="64"/>
    </row>
    <row r="5" spans="1:4">
      <c r="A5" s="69" t="s">
        <v>198</v>
      </c>
      <c r="B5" s="56">
        <v>1</v>
      </c>
      <c r="C5" s="55">
        <v>1</v>
      </c>
      <c r="D5" s="64"/>
    </row>
    <row r="6" spans="1:4" ht="30">
      <c r="A6" s="69" t="s">
        <v>240</v>
      </c>
      <c r="B6" s="56">
        <v>2</v>
      </c>
      <c r="C6" s="55">
        <v>2</v>
      </c>
      <c r="D6" s="64"/>
    </row>
    <row r="7" spans="1:4">
      <c r="A7" s="69" t="s">
        <v>200</v>
      </c>
      <c r="B7" s="56">
        <v>0</v>
      </c>
      <c r="C7" s="55">
        <v>0</v>
      </c>
      <c r="D7" s="64"/>
    </row>
    <row r="8" spans="1:4">
      <c r="A8" s="69" t="s">
        <v>201</v>
      </c>
      <c r="B8" s="56">
        <v>4</v>
      </c>
      <c r="C8" s="55">
        <v>4</v>
      </c>
      <c r="D8" s="64"/>
    </row>
    <row r="9" spans="1:4">
      <c r="A9" s="71" t="s">
        <v>202</v>
      </c>
      <c r="B9" s="56"/>
      <c r="C9" s="57">
        <v>4</v>
      </c>
      <c r="D9" s="64"/>
    </row>
    <row r="10" spans="1:4" ht="15.75" thickBot="1">
      <c r="A10" s="89" t="s">
        <v>203</v>
      </c>
      <c r="B10" s="74">
        <f>SUM(B2:B9)</f>
        <v>11</v>
      </c>
      <c r="C10" s="75">
        <f>SUM(C2:C9)</f>
        <v>16</v>
      </c>
      <c r="D10" s="64"/>
    </row>
    <row r="11" spans="1:4">
      <c r="A11" s="77" t="s">
        <v>195</v>
      </c>
      <c r="B11" s="78">
        <v>2</v>
      </c>
      <c r="C11" s="79">
        <v>2</v>
      </c>
      <c r="D11" s="64"/>
    </row>
    <row r="12" spans="1:4">
      <c r="A12" s="82" t="s">
        <v>204</v>
      </c>
      <c r="B12" s="59">
        <v>2</v>
      </c>
      <c r="C12" s="60">
        <v>1</v>
      </c>
      <c r="D12" s="64"/>
    </row>
    <row r="13" spans="1:4">
      <c r="A13" s="69" t="s">
        <v>197</v>
      </c>
      <c r="B13" s="59">
        <v>2</v>
      </c>
      <c r="C13" s="60">
        <v>2</v>
      </c>
      <c r="D13" s="64"/>
    </row>
    <row r="14" spans="1:4">
      <c r="A14" s="69" t="s">
        <v>198</v>
      </c>
      <c r="B14" s="56">
        <v>2</v>
      </c>
      <c r="C14" s="54">
        <v>0</v>
      </c>
      <c r="D14" s="64"/>
    </row>
    <row r="15" spans="1:4" ht="30">
      <c r="A15" s="69" t="s">
        <v>206</v>
      </c>
      <c r="B15" s="56">
        <v>4</v>
      </c>
      <c r="C15" s="54">
        <v>2</v>
      </c>
      <c r="D15" s="64"/>
    </row>
    <row r="16" spans="1:4">
      <c r="A16" s="69" t="s">
        <v>210</v>
      </c>
      <c r="B16" s="97">
        <v>1</v>
      </c>
      <c r="C16" s="54">
        <v>1</v>
      </c>
      <c r="D16" s="64"/>
    </row>
    <row r="17" spans="1:4">
      <c r="A17" s="69" t="s">
        <v>241</v>
      </c>
      <c r="B17" s="56">
        <v>2</v>
      </c>
      <c r="C17" s="54">
        <v>2</v>
      </c>
      <c r="D17" s="64"/>
    </row>
    <row r="18" spans="1:4">
      <c r="A18" s="69" t="s">
        <v>200</v>
      </c>
      <c r="B18" s="56">
        <v>2</v>
      </c>
      <c r="C18" s="54">
        <v>1</v>
      </c>
      <c r="D18" s="64"/>
    </row>
    <row r="19" spans="1:4">
      <c r="A19" s="69" t="s">
        <v>213</v>
      </c>
      <c r="B19" s="56">
        <v>4</v>
      </c>
      <c r="C19" s="54">
        <v>2</v>
      </c>
      <c r="D19" s="64"/>
    </row>
    <row r="20" spans="1:4">
      <c r="A20" s="69" t="s">
        <v>242</v>
      </c>
      <c r="B20" s="56">
        <v>2</v>
      </c>
      <c r="C20" s="54">
        <v>2</v>
      </c>
      <c r="D20" s="64"/>
    </row>
    <row r="21" spans="1:4">
      <c r="A21" s="69" t="s">
        <v>215</v>
      </c>
      <c r="B21" s="56">
        <v>2</v>
      </c>
      <c r="C21" s="54">
        <v>2</v>
      </c>
      <c r="D21" s="64"/>
    </row>
    <row r="22" spans="1:4">
      <c r="A22" s="69" t="s">
        <v>216</v>
      </c>
      <c r="B22" s="56">
        <v>4</v>
      </c>
      <c r="C22" s="55">
        <v>2</v>
      </c>
      <c r="D22" s="64"/>
    </row>
    <row r="23" spans="1:4">
      <c r="A23" s="69" t="s">
        <v>202</v>
      </c>
      <c r="B23" s="56"/>
      <c r="C23" s="55">
        <v>2</v>
      </c>
      <c r="D23" s="64"/>
    </row>
    <row r="24" spans="1:4">
      <c r="A24" s="71" t="s">
        <v>217</v>
      </c>
      <c r="B24" s="54"/>
      <c r="C24" s="54">
        <v>0</v>
      </c>
      <c r="D24" s="64"/>
    </row>
    <row r="25" spans="1:4" ht="30">
      <c r="A25" s="71" t="s">
        <v>220</v>
      </c>
      <c r="B25" s="54"/>
      <c r="C25" s="54">
        <v>0.5</v>
      </c>
      <c r="D25" s="64"/>
    </row>
    <row r="26" spans="1:4">
      <c r="A26" s="85" t="s">
        <v>221</v>
      </c>
      <c r="B26" s="54"/>
      <c r="C26" s="54">
        <v>0.5</v>
      </c>
      <c r="D26" s="64"/>
    </row>
    <row r="27" spans="1:4" ht="15.75" thickBot="1">
      <c r="A27" s="89" t="s">
        <v>223</v>
      </c>
      <c r="B27" s="74">
        <f>SUM(B11:B26)</f>
        <v>29</v>
      </c>
      <c r="C27" s="74">
        <f>SUM(C11:C26)</f>
        <v>22</v>
      </c>
      <c r="D27" s="64"/>
    </row>
    <row r="28" spans="1:4">
      <c r="A28" s="63" t="s">
        <v>158</v>
      </c>
      <c r="B28" s="63">
        <f>B10+B27</f>
        <v>40</v>
      </c>
      <c r="C28" s="63">
        <f>C10+C27</f>
        <v>38</v>
      </c>
    </row>
    <row r="30" spans="1:4">
      <c r="A30" s="2" t="s">
        <v>224</v>
      </c>
    </row>
    <row r="31" spans="1:4">
      <c r="A31" s="82" t="s">
        <v>243</v>
      </c>
      <c r="B31" s="54"/>
      <c r="C31" s="54"/>
      <c r="D31" s="64"/>
    </row>
    <row r="32" spans="1:4" ht="30">
      <c r="A32" s="87" t="s">
        <v>244</v>
      </c>
      <c r="B32" s="54"/>
      <c r="C32" s="54"/>
      <c r="D32" s="64"/>
    </row>
    <row r="34" spans="1:5">
      <c r="C34" s="157" t="s">
        <v>107</v>
      </c>
      <c r="D34" s="158" t="s">
        <v>165</v>
      </c>
      <c r="E34" s="159" t="s">
        <v>124</v>
      </c>
    </row>
    <row r="35" spans="1:5">
      <c r="A35" s="121" t="s">
        <v>231</v>
      </c>
      <c r="B35" s="122"/>
      <c r="C35" s="123">
        <v>3</v>
      </c>
      <c r="D35" s="123">
        <v>4</v>
      </c>
      <c r="E35" s="124">
        <v>5</v>
      </c>
    </row>
    <row r="36" spans="1:5">
      <c r="A36" s="125" t="s">
        <v>245</v>
      </c>
      <c r="B36" s="114"/>
      <c r="C36" s="114"/>
      <c r="D36" s="114"/>
      <c r="E36" s="126"/>
    </row>
    <row r="37" spans="1:5" ht="30">
      <c r="A37" s="127" t="s">
        <v>233</v>
      </c>
      <c r="B37" s="91"/>
      <c r="C37" s="91">
        <v>1</v>
      </c>
      <c r="D37" s="91">
        <v>3</v>
      </c>
      <c r="E37" s="128">
        <v>8</v>
      </c>
    </row>
    <row r="38" spans="1:5">
      <c r="A38" s="127" t="s">
        <v>234</v>
      </c>
      <c r="B38" s="91"/>
      <c r="C38" s="91">
        <v>0.5</v>
      </c>
      <c r="D38" s="91">
        <v>1</v>
      </c>
      <c r="E38" s="128">
        <v>4</v>
      </c>
    </row>
    <row r="39" spans="1:5">
      <c r="A39" s="127" t="s">
        <v>235</v>
      </c>
      <c r="B39" s="91"/>
      <c r="C39" s="91">
        <v>0.5</v>
      </c>
      <c r="D39" s="91">
        <v>1</v>
      </c>
      <c r="E39" s="128">
        <v>3</v>
      </c>
    </row>
    <row r="40" spans="1:5">
      <c r="A40" s="129" t="s">
        <v>217</v>
      </c>
      <c r="B40" s="62"/>
      <c r="C40" s="116">
        <v>1</v>
      </c>
      <c r="D40" s="116">
        <v>1</v>
      </c>
      <c r="E40" s="130">
        <v>1</v>
      </c>
    </row>
    <row r="41" spans="1:5">
      <c r="A41" s="131" t="s">
        <v>246</v>
      </c>
      <c r="B41" s="132">
        <f>SUM(B35:B40)</f>
        <v>0</v>
      </c>
      <c r="C41" s="132">
        <f>SUM(C35:C40)</f>
        <v>6</v>
      </c>
      <c r="D41" s="132">
        <f>SUM(D35:D40)</f>
        <v>10</v>
      </c>
      <c r="E41" s="133">
        <f>SUM(E35:E40)</f>
        <v>21</v>
      </c>
    </row>
    <row r="42" spans="1:5">
      <c r="A42" s="115"/>
    </row>
    <row r="43" spans="1:5">
      <c r="A43" s="134" t="s">
        <v>197</v>
      </c>
      <c r="B43" s="135"/>
      <c r="C43" s="136">
        <v>1</v>
      </c>
      <c r="D43" s="137"/>
      <c r="E43" s="138"/>
    </row>
    <row r="44" spans="1:5" ht="30">
      <c r="A44" s="139" t="s">
        <v>206</v>
      </c>
      <c r="B44" s="56"/>
      <c r="C44" s="54">
        <v>2</v>
      </c>
      <c r="D44" s="62"/>
      <c r="E44" s="140"/>
    </row>
    <row r="45" spans="1:5">
      <c r="A45" s="139" t="s">
        <v>204</v>
      </c>
      <c r="B45" s="59"/>
      <c r="C45" s="60">
        <v>1</v>
      </c>
      <c r="D45" s="62"/>
      <c r="E45" s="140"/>
    </row>
    <row r="46" spans="1:5">
      <c r="A46" s="139" t="s">
        <v>210</v>
      </c>
      <c r="B46" s="97"/>
      <c r="C46" s="54">
        <v>1</v>
      </c>
      <c r="D46" s="62"/>
      <c r="E46" s="140"/>
    </row>
    <row r="47" spans="1:5">
      <c r="A47" s="139" t="s">
        <v>241</v>
      </c>
      <c r="B47" s="56"/>
      <c r="C47" s="54">
        <v>2</v>
      </c>
      <c r="D47" s="62"/>
      <c r="E47" s="140"/>
    </row>
    <row r="48" spans="1:5">
      <c r="A48" s="139" t="s">
        <v>242</v>
      </c>
      <c r="B48" s="56"/>
      <c r="C48" s="54">
        <v>2</v>
      </c>
      <c r="D48" s="62"/>
      <c r="E48" s="140"/>
    </row>
    <row r="49" spans="1:5" ht="30">
      <c r="A49" s="141" t="s">
        <v>220</v>
      </c>
      <c r="B49" s="54"/>
      <c r="C49" s="54">
        <v>0.5</v>
      </c>
      <c r="D49" s="62"/>
      <c r="E49" s="140"/>
    </row>
    <row r="50" spans="1:5">
      <c r="A50" s="142" t="s">
        <v>221</v>
      </c>
      <c r="B50" s="54"/>
      <c r="C50" s="54">
        <v>0.5</v>
      </c>
      <c r="D50" s="62"/>
      <c r="E50" s="140"/>
    </row>
    <row r="51" spans="1:5">
      <c r="A51" s="131" t="s">
        <v>247</v>
      </c>
      <c r="B51" s="132">
        <f>SUM(B43:B50)</f>
        <v>0</v>
      </c>
      <c r="C51" s="132">
        <f>SUM(C43:C50)</f>
        <v>10</v>
      </c>
      <c r="D51" s="132"/>
      <c r="E51" s="1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0DB8-B451-4CB8-A836-D5A3CC9D062B}">
  <dimension ref="A1:J78"/>
  <sheetViews>
    <sheetView zoomScale="130" zoomScaleNormal="130" workbookViewId="0">
      <pane ySplit="2" topLeftCell="A9" activePane="bottomLeft" state="frozen"/>
      <selection pane="bottomLeft" activeCell="A9" sqref="A9"/>
    </sheetView>
  </sheetViews>
  <sheetFormatPr defaultRowHeight="15"/>
  <cols>
    <col min="1" max="1" width="39" customWidth="1"/>
    <col min="3" max="3" width="15" customWidth="1"/>
    <col min="4" max="4" width="12.28515625" customWidth="1"/>
    <col min="5" max="5" width="14.85546875" customWidth="1"/>
    <col min="8" max="8" width="47.28515625" customWidth="1"/>
  </cols>
  <sheetData>
    <row r="1" spans="1:10" ht="15.75" thickBot="1"/>
    <row r="2" spans="1:10">
      <c r="A2" s="65" t="s">
        <v>192</v>
      </c>
      <c r="B2" s="66" t="s">
        <v>193</v>
      </c>
      <c r="C2" s="67" t="s">
        <v>194</v>
      </c>
      <c r="D2" s="67" t="s">
        <v>165</v>
      </c>
      <c r="E2" s="68" t="s">
        <v>124</v>
      </c>
      <c r="H2" s="65"/>
      <c r="I2" s="66"/>
      <c r="J2" s="67"/>
    </row>
    <row r="3" spans="1:10">
      <c r="A3" s="69" t="s">
        <v>195</v>
      </c>
      <c r="B3" s="56">
        <v>4</v>
      </c>
      <c r="C3" s="55">
        <v>4</v>
      </c>
      <c r="D3" s="57">
        <v>4</v>
      </c>
      <c r="E3" s="70">
        <v>4</v>
      </c>
      <c r="H3" s="69"/>
      <c r="I3" s="56"/>
      <c r="J3" s="55"/>
    </row>
    <row r="4" spans="1:10">
      <c r="A4" s="99" t="s">
        <v>196</v>
      </c>
      <c r="B4" s="100"/>
      <c r="C4" s="101">
        <v>1</v>
      </c>
      <c r="D4" s="102">
        <v>1</v>
      </c>
      <c r="E4" s="103">
        <v>1</v>
      </c>
      <c r="F4" s="104"/>
      <c r="H4" s="71"/>
      <c r="I4" s="56"/>
      <c r="J4" s="55"/>
    </row>
    <row r="5" spans="1:10">
      <c r="A5" s="105" t="s">
        <v>197</v>
      </c>
      <c r="B5" s="100">
        <v>4</v>
      </c>
      <c r="C5" s="101">
        <v>4</v>
      </c>
      <c r="D5" s="102">
        <v>6</v>
      </c>
      <c r="E5" s="106">
        <v>8</v>
      </c>
      <c r="F5" s="104"/>
      <c r="H5" s="69"/>
      <c r="I5" s="56"/>
      <c r="J5" s="55"/>
    </row>
    <row r="6" spans="1:10">
      <c r="A6" s="105" t="s">
        <v>198</v>
      </c>
      <c r="B6" s="100">
        <v>2</v>
      </c>
      <c r="C6" s="101">
        <v>2</v>
      </c>
      <c r="D6" s="102">
        <v>3</v>
      </c>
      <c r="E6" s="106">
        <v>5</v>
      </c>
      <c r="F6" s="104"/>
      <c r="H6" s="69"/>
      <c r="I6" s="56"/>
      <c r="J6" s="55"/>
    </row>
    <row r="7" spans="1:10" ht="30">
      <c r="A7" s="105" t="s">
        <v>199</v>
      </c>
      <c r="B7" s="100">
        <v>8</v>
      </c>
      <c r="C7" s="101">
        <v>3</v>
      </c>
      <c r="D7" s="102">
        <v>4</v>
      </c>
      <c r="E7" s="106">
        <v>8</v>
      </c>
      <c r="F7" s="104"/>
      <c r="H7" s="69"/>
      <c r="I7" s="56"/>
      <c r="J7" s="55"/>
    </row>
    <row r="8" spans="1:10">
      <c r="A8" s="105" t="s">
        <v>200</v>
      </c>
      <c r="B8" s="100">
        <v>4</v>
      </c>
      <c r="C8" s="101">
        <v>2</v>
      </c>
      <c r="D8" s="102">
        <v>4</v>
      </c>
      <c r="E8" s="106">
        <v>6</v>
      </c>
      <c r="F8" s="104"/>
      <c r="H8" s="69"/>
      <c r="I8" s="56"/>
      <c r="J8" s="55"/>
    </row>
    <row r="9" spans="1:10">
      <c r="A9" s="105" t="s">
        <v>201</v>
      </c>
      <c r="B9" s="100">
        <v>4</v>
      </c>
      <c r="C9" s="101">
        <v>4</v>
      </c>
      <c r="D9" s="102">
        <v>8</v>
      </c>
      <c r="E9" s="106">
        <v>16</v>
      </c>
      <c r="F9" s="104"/>
      <c r="H9" s="69"/>
      <c r="I9" s="56"/>
      <c r="J9" s="55"/>
    </row>
    <row r="10" spans="1:10">
      <c r="A10" s="99" t="s">
        <v>202</v>
      </c>
      <c r="B10" s="100"/>
      <c r="C10" s="102">
        <v>8</v>
      </c>
      <c r="D10" s="102">
        <v>16</v>
      </c>
      <c r="E10" s="106">
        <v>32</v>
      </c>
      <c r="F10" s="104"/>
      <c r="H10" s="71"/>
      <c r="I10" s="56"/>
      <c r="J10" s="57"/>
    </row>
    <row r="11" spans="1:10" ht="15.75" thickBot="1">
      <c r="A11" s="117" t="s">
        <v>203</v>
      </c>
      <c r="B11" s="118">
        <f>SUM(B3:B9)</f>
        <v>26</v>
      </c>
      <c r="C11" s="119">
        <f>SUM(C3:C10)</f>
        <v>28</v>
      </c>
      <c r="D11" s="119">
        <f>SUM(D3:D10)</f>
        <v>46</v>
      </c>
      <c r="E11" s="120">
        <f>SUM(E3:E10)</f>
        <v>80</v>
      </c>
      <c r="F11" s="104"/>
      <c r="H11" s="89"/>
      <c r="I11" s="74"/>
      <c r="J11" s="75"/>
    </row>
    <row r="12" spans="1:10">
      <c r="A12" s="107" t="s">
        <v>195</v>
      </c>
      <c r="B12" s="108">
        <v>4</v>
      </c>
      <c r="C12" s="109">
        <v>4</v>
      </c>
      <c r="D12" s="109">
        <v>4</v>
      </c>
      <c r="E12" s="110">
        <v>4</v>
      </c>
      <c r="F12" s="104"/>
      <c r="H12" s="77"/>
      <c r="I12" s="78"/>
      <c r="J12" s="79"/>
    </row>
    <row r="13" spans="1:10">
      <c r="A13" s="105" t="s">
        <v>204</v>
      </c>
      <c r="B13" s="100"/>
      <c r="C13" s="101">
        <v>1</v>
      </c>
      <c r="D13" s="102">
        <v>1</v>
      </c>
      <c r="E13" s="106">
        <v>1</v>
      </c>
      <c r="F13" s="104"/>
      <c r="H13" s="82"/>
      <c r="I13" s="59"/>
      <c r="J13" s="60"/>
    </row>
    <row r="14" spans="1:10">
      <c r="A14" s="105" t="s">
        <v>197</v>
      </c>
      <c r="B14" s="100">
        <v>2</v>
      </c>
      <c r="C14" s="101">
        <v>4</v>
      </c>
      <c r="D14" s="102">
        <v>6</v>
      </c>
      <c r="E14" s="106">
        <v>8</v>
      </c>
      <c r="F14" s="104"/>
      <c r="H14" s="69"/>
      <c r="I14" s="59"/>
      <c r="J14" s="60"/>
    </row>
    <row r="15" spans="1:10" ht="30">
      <c r="A15" s="98" t="s">
        <v>205</v>
      </c>
      <c r="B15" s="100">
        <v>3.2</v>
      </c>
      <c r="C15" s="102">
        <v>0</v>
      </c>
      <c r="D15" s="102">
        <v>0</v>
      </c>
      <c r="E15" s="106">
        <v>0</v>
      </c>
      <c r="F15" s="104"/>
      <c r="H15" s="69"/>
      <c r="I15" s="56"/>
      <c r="J15" s="54"/>
    </row>
    <row r="16" spans="1:10">
      <c r="A16" s="105" t="s">
        <v>198</v>
      </c>
      <c r="B16" s="100">
        <v>2</v>
      </c>
      <c r="C16" s="102">
        <v>1</v>
      </c>
      <c r="D16" s="102">
        <v>2</v>
      </c>
      <c r="E16" s="106">
        <v>3</v>
      </c>
      <c r="F16" s="104"/>
      <c r="H16" s="69"/>
      <c r="I16" s="56"/>
      <c r="J16" s="54"/>
    </row>
    <row r="17" spans="1:10" ht="30">
      <c r="A17" s="105" t="s">
        <v>206</v>
      </c>
      <c r="B17" s="100">
        <v>4</v>
      </c>
      <c r="C17" s="102">
        <v>4</v>
      </c>
      <c r="D17" s="102">
        <v>4</v>
      </c>
      <c r="E17" s="106">
        <v>4</v>
      </c>
      <c r="F17" s="104"/>
      <c r="H17" s="69"/>
      <c r="I17" s="97"/>
      <c r="J17" s="54"/>
    </row>
    <row r="18" spans="1:10">
      <c r="A18" s="105" t="s">
        <v>207</v>
      </c>
      <c r="B18" s="100">
        <v>2</v>
      </c>
      <c r="C18" s="102">
        <v>0</v>
      </c>
      <c r="D18" s="102">
        <v>0</v>
      </c>
      <c r="E18" s="106">
        <v>0</v>
      </c>
      <c r="F18" s="104"/>
      <c r="H18" s="69"/>
      <c r="I18" s="56"/>
      <c r="J18" s="54"/>
    </row>
    <row r="19" spans="1:10">
      <c r="A19" s="105" t="s">
        <v>208</v>
      </c>
      <c r="B19" s="100">
        <v>2</v>
      </c>
      <c r="C19" s="102">
        <v>0</v>
      </c>
      <c r="D19" s="102">
        <v>0</v>
      </c>
      <c r="E19" s="106">
        <v>0</v>
      </c>
      <c r="F19" s="104"/>
      <c r="H19" s="69"/>
      <c r="I19" s="56"/>
      <c r="J19" s="54"/>
    </row>
    <row r="20" spans="1:10">
      <c r="A20" s="105" t="s">
        <v>209</v>
      </c>
      <c r="B20" s="100">
        <v>2</v>
      </c>
      <c r="C20" s="102">
        <v>0</v>
      </c>
      <c r="D20" s="102">
        <v>0</v>
      </c>
      <c r="E20" s="106">
        <v>0</v>
      </c>
      <c r="F20" s="104"/>
      <c r="H20" s="69"/>
      <c r="I20" s="56"/>
      <c r="J20" s="54"/>
    </row>
    <row r="21" spans="1:10">
      <c r="A21" s="105" t="s">
        <v>210</v>
      </c>
      <c r="B21" s="100">
        <v>4</v>
      </c>
      <c r="C21" s="102">
        <v>1</v>
      </c>
      <c r="D21" s="102">
        <v>1</v>
      </c>
      <c r="E21" s="106">
        <v>1</v>
      </c>
      <c r="F21" s="104"/>
    </row>
    <row r="22" spans="1:10" ht="30">
      <c r="A22" s="105" t="s">
        <v>211</v>
      </c>
      <c r="B22" s="100">
        <v>4</v>
      </c>
      <c r="C22" s="102">
        <v>0</v>
      </c>
      <c r="D22" s="102">
        <v>0</v>
      </c>
      <c r="E22" s="106">
        <v>0</v>
      </c>
      <c r="F22" s="104"/>
      <c r="H22" s="69"/>
      <c r="I22" s="56"/>
      <c r="J22" s="54"/>
    </row>
    <row r="23" spans="1:10" ht="45">
      <c r="A23" s="105" t="s">
        <v>212</v>
      </c>
      <c r="B23" s="100">
        <v>4</v>
      </c>
      <c r="C23" s="102">
        <v>4</v>
      </c>
      <c r="D23" s="102">
        <v>4</v>
      </c>
      <c r="E23" s="106">
        <v>4</v>
      </c>
      <c r="F23" s="104"/>
      <c r="H23" s="69"/>
      <c r="I23" s="56"/>
      <c r="J23" s="55"/>
    </row>
    <row r="24" spans="1:10">
      <c r="A24" s="105" t="s">
        <v>200</v>
      </c>
      <c r="B24" s="100">
        <v>4</v>
      </c>
      <c r="C24" s="102">
        <v>4</v>
      </c>
      <c r="D24" s="102">
        <v>8</v>
      </c>
      <c r="E24" s="106">
        <v>16</v>
      </c>
      <c r="F24" s="104"/>
      <c r="H24" s="69"/>
      <c r="I24" s="56"/>
      <c r="J24" s="55"/>
    </row>
    <row r="25" spans="1:10">
      <c r="A25" s="105" t="s">
        <v>213</v>
      </c>
      <c r="B25" s="100">
        <v>12.8</v>
      </c>
      <c r="C25" s="102">
        <v>8</v>
      </c>
      <c r="D25" s="102">
        <v>16</v>
      </c>
      <c r="E25" s="106">
        <v>26</v>
      </c>
      <c r="F25" s="104"/>
      <c r="H25" s="71"/>
      <c r="I25" s="54"/>
      <c r="J25" s="54"/>
    </row>
    <row r="26" spans="1:10">
      <c r="A26" s="105" t="s">
        <v>214</v>
      </c>
      <c r="B26" s="100">
        <v>2</v>
      </c>
      <c r="C26" s="102">
        <v>2</v>
      </c>
      <c r="D26" s="102">
        <v>2</v>
      </c>
      <c r="E26" s="106">
        <v>2</v>
      </c>
      <c r="F26" s="104"/>
      <c r="H26" s="71"/>
      <c r="I26" s="54"/>
      <c r="J26" s="54"/>
    </row>
    <row r="27" spans="1:10">
      <c r="A27" s="105" t="s">
        <v>215</v>
      </c>
      <c r="B27" s="100">
        <v>2</v>
      </c>
      <c r="C27" s="102">
        <v>2</v>
      </c>
      <c r="D27" s="102">
        <v>3</v>
      </c>
      <c r="E27" s="106">
        <v>4</v>
      </c>
      <c r="F27" s="104"/>
      <c r="H27" s="85"/>
      <c r="I27" s="54"/>
      <c r="J27" s="54"/>
    </row>
    <row r="28" spans="1:10" ht="15.75" thickBot="1">
      <c r="A28" s="105" t="s">
        <v>216</v>
      </c>
      <c r="B28" s="100">
        <v>4</v>
      </c>
      <c r="C28" s="101">
        <v>2</v>
      </c>
      <c r="D28" s="102">
        <v>4</v>
      </c>
      <c r="E28" s="106">
        <v>8</v>
      </c>
      <c r="F28" s="104"/>
      <c r="H28" s="89"/>
      <c r="I28" s="74"/>
      <c r="J28" s="74"/>
    </row>
    <row r="29" spans="1:10">
      <c r="A29" s="105" t="s">
        <v>202</v>
      </c>
      <c r="B29" s="100"/>
      <c r="C29" s="101">
        <v>4</v>
      </c>
      <c r="D29" s="102">
        <v>8</v>
      </c>
      <c r="E29" s="106">
        <v>16</v>
      </c>
      <c r="F29" s="104"/>
      <c r="H29" s="63"/>
      <c r="I29" s="63"/>
      <c r="J29" s="63"/>
    </row>
    <row r="30" spans="1:10">
      <c r="A30" s="99" t="s">
        <v>217</v>
      </c>
      <c r="B30" s="102"/>
      <c r="C30" s="112">
        <v>2</v>
      </c>
      <c r="D30" s="112">
        <v>2</v>
      </c>
      <c r="E30" s="113">
        <v>2</v>
      </c>
      <c r="F30" s="104"/>
    </row>
    <row r="31" spans="1:10">
      <c r="A31" s="99" t="s">
        <v>219</v>
      </c>
      <c r="B31" s="102"/>
      <c r="C31" s="102"/>
      <c r="D31" s="102"/>
      <c r="E31" s="106"/>
      <c r="F31" s="104"/>
    </row>
    <row r="32" spans="1:10" ht="30">
      <c r="A32" s="111" t="s">
        <v>220</v>
      </c>
      <c r="B32" s="102"/>
      <c r="C32" s="102">
        <v>1</v>
      </c>
      <c r="D32" s="102">
        <v>1</v>
      </c>
      <c r="E32" s="106">
        <v>1</v>
      </c>
      <c r="F32" s="104"/>
    </row>
    <row r="33" spans="1:6">
      <c r="A33" s="111" t="s">
        <v>221</v>
      </c>
      <c r="B33" s="102"/>
      <c r="C33" s="102">
        <v>1</v>
      </c>
      <c r="D33" s="102">
        <v>1</v>
      </c>
      <c r="E33" s="106">
        <v>1</v>
      </c>
      <c r="F33" s="104"/>
    </row>
    <row r="34" spans="1:6">
      <c r="A34" s="111" t="s">
        <v>222</v>
      </c>
      <c r="B34" s="102"/>
      <c r="C34" s="102">
        <v>1</v>
      </c>
      <c r="D34" s="102">
        <v>1</v>
      </c>
      <c r="E34" s="106">
        <v>1</v>
      </c>
      <c r="F34" s="104"/>
    </row>
    <row r="35" spans="1:6" ht="15.75" thickBot="1">
      <c r="A35" s="89" t="s">
        <v>248</v>
      </c>
      <c r="B35" s="74">
        <f ca="1">SUM(B12:B44)</f>
        <v>62</v>
      </c>
      <c r="C35" s="74">
        <f>SUM(C12:C34)</f>
        <v>46</v>
      </c>
      <c r="D35" s="74">
        <f>SUM(D12:D34)</f>
        <v>68</v>
      </c>
      <c r="E35" s="74">
        <f>SUM(E12:E34)</f>
        <v>102</v>
      </c>
    </row>
    <row r="36" spans="1:6">
      <c r="A36" s="63" t="s">
        <v>249</v>
      </c>
      <c r="B36" s="63">
        <f ca="1">B11+B35</f>
        <v>92</v>
      </c>
      <c r="C36" s="63">
        <f>C11+C35</f>
        <v>74</v>
      </c>
      <c r="D36" s="63">
        <f>D11+D35</f>
        <v>114</v>
      </c>
      <c r="E36" s="63">
        <f>E11+E35</f>
        <v>182</v>
      </c>
    </row>
    <row r="39" spans="1:6">
      <c r="A39" s="121" t="s">
        <v>231</v>
      </c>
      <c r="B39" s="122"/>
      <c r="C39" s="123">
        <v>3</v>
      </c>
      <c r="D39" s="123">
        <v>4</v>
      </c>
      <c r="E39" s="124">
        <v>5</v>
      </c>
      <c r="F39" s="104"/>
    </row>
    <row r="40" spans="1:6" ht="15.75" thickBot="1">
      <c r="A40" s="89" t="s">
        <v>250</v>
      </c>
      <c r="B40" s="74"/>
      <c r="C40" s="74">
        <f>C39</f>
        <v>3</v>
      </c>
      <c r="D40" s="74">
        <f>D39</f>
        <v>4</v>
      </c>
      <c r="E40" s="74">
        <f>E39</f>
        <v>5</v>
      </c>
      <c r="F40" s="104"/>
    </row>
    <row r="41" spans="1:6">
      <c r="A41" s="125" t="s">
        <v>245</v>
      </c>
      <c r="B41" s="114"/>
      <c r="C41" s="114"/>
      <c r="D41" s="114"/>
      <c r="E41" s="126"/>
      <c r="F41" s="104"/>
    </row>
    <row r="42" spans="1:6">
      <c r="A42" s="127" t="s">
        <v>233</v>
      </c>
      <c r="B42" s="91"/>
      <c r="C42" s="91">
        <v>1</v>
      </c>
      <c r="D42" s="91">
        <v>3</v>
      </c>
      <c r="E42" s="128">
        <v>8</v>
      </c>
      <c r="F42" s="104"/>
    </row>
    <row r="43" spans="1:6">
      <c r="A43" s="127" t="s">
        <v>234</v>
      </c>
      <c r="B43" s="91"/>
      <c r="C43" s="91">
        <v>0.5</v>
      </c>
      <c r="D43" s="91">
        <v>1</v>
      </c>
      <c r="E43" s="128">
        <v>4</v>
      </c>
      <c r="F43" s="104"/>
    </row>
    <row r="44" spans="1:6">
      <c r="A44" s="127" t="s">
        <v>235</v>
      </c>
      <c r="B44" s="91"/>
      <c r="C44" s="91">
        <v>0.5</v>
      </c>
      <c r="D44" s="91">
        <v>1</v>
      </c>
      <c r="E44" s="128">
        <v>3</v>
      </c>
      <c r="F44" s="104"/>
    </row>
    <row r="45" spans="1:6">
      <c r="A45" s="129" t="s">
        <v>217</v>
      </c>
      <c r="B45" s="62"/>
      <c r="C45" s="116">
        <v>1</v>
      </c>
      <c r="D45" s="116">
        <v>1</v>
      </c>
      <c r="E45" s="130">
        <v>1</v>
      </c>
      <c r="F45" s="104"/>
    </row>
    <row r="46" spans="1:6" ht="15.75" thickBot="1">
      <c r="A46" s="89" t="s">
        <v>248</v>
      </c>
      <c r="B46" s="74"/>
      <c r="C46" s="74">
        <f>SUM(C42:C45)</f>
        <v>3</v>
      </c>
      <c r="D46" s="74">
        <f>SUM(D42:D45)</f>
        <v>6</v>
      </c>
      <c r="E46" s="74">
        <f>SUM(E42:E45)</f>
        <v>16</v>
      </c>
      <c r="F46" s="104"/>
    </row>
    <row r="47" spans="1:6">
      <c r="A47" s="131" t="s">
        <v>246</v>
      </c>
      <c r="B47" s="132">
        <f>SUM(B39:B45)</f>
        <v>0</v>
      </c>
      <c r="C47" s="132">
        <f>C40+C46</f>
        <v>6</v>
      </c>
      <c r="D47" s="132">
        <f>D40+D46</f>
        <v>10</v>
      </c>
      <c r="E47" s="132">
        <f>E40+E46</f>
        <v>21</v>
      </c>
    </row>
    <row r="48" spans="1:6">
      <c r="A48" s="115"/>
    </row>
    <row r="49" spans="1:5">
      <c r="A49" s="134" t="s">
        <v>197</v>
      </c>
      <c r="B49" s="135"/>
      <c r="C49" s="136">
        <v>1</v>
      </c>
      <c r="D49" s="137"/>
      <c r="E49" s="138"/>
    </row>
    <row r="50" spans="1:5" ht="15.75" thickBot="1">
      <c r="A50" s="89" t="s">
        <v>203</v>
      </c>
      <c r="B50" s="74"/>
      <c r="C50" s="74">
        <f>C49</f>
        <v>1</v>
      </c>
      <c r="D50" s="74">
        <f>D49</f>
        <v>0</v>
      </c>
      <c r="E50" s="74">
        <f>E49</f>
        <v>0</v>
      </c>
    </row>
    <row r="51" spans="1:5">
      <c r="A51" s="134" t="s">
        <v>251</v>
      </c>
      <c r="B51" s="135"/>
      <c r="C51" s="136">
        <v>1</v>
      </c>
      <c r="D51" s="137">
        <v>0</v>
      </c>
      <c r="E51" s="138">
        <v>0</v>
      </c>
    </row>
    <row r="52" spans="1:5" ht="30">
      <c r="A52" s="139" t="s">
        <v>206</v>
      </c>
      <c r="B52" s="56"/>
      <c r="C52" s="54">
        <v>2</v>
      </c>
      <c r="D52" s="62"/>
      <c r="E52" s="140"/>
    </row>
    <row r="53" spans="1:5">
      <c r="A53" s="139" t="s">
        <v>204</v>
      </c>
      <c r="B53" s="59"/>
      <c r="C53" s="60">
        <v>1</v>
      </c>
      <c r="D53" s="62"/>
      <c r="E53" s="140"/>
    </row>
    <row r="54" spans="1:5">
      <c r="A54" s="139" t="s">
        <v>210</v>
      </c>
      <c r="B54" s="97"/>
      <c r="C54" s="54">
        <v>1</v>
      </c>
      <c r="D54" s="62"/>
      <c r="E54" s="140"/>
    </row>
    <row r="55" spans="1:5">
      <c r="A55" s="139" t="s">
        <v>241</v>
      </c>
      <c r="B55" s="56"/>
      <c r="C55" s="54">
        <v>2</v>
      </c>
      <c r="D55" s="62"/>
      <c r="E55" s="140"/>
    </row>
    <row r="56" spans="1:5">
      <c r="A56" s="139" t="s">
        <v>242</v>
      </c>
      <c r="B56" s="56"/>
      <c r="C56" s="54">
        <v>2</v>
      </c>
      <c r="D56" s="62"/>
      <c r="E56" s="140"/>
    </row>
    <row r="57" spans="1:5" ht="30">
      <c r="A57" s="141" t="s">
        <v>220</v>
      </c>
      <c r="B57" s="54"/>
      <c r="C57" s="54">
        <v>0.5</v>
      </c>
      <c r="D57" s="62"/>
      <c r="E57" s="140"/>
    </row>
    <row r="58" spans="1:5">
      <c r="A58" s="142" t="s">
        <v>221</v>
      </c>
      <c r="B58" s="54"/>
      <c r="C58" s="54">
        <v>0.5</v>
      </c>
      <c r="D58" s="62"/>
      <c r="E58" s="140"/>
    </row>
    <row r="59" spans="1:5" ht="15.75" thickBot="1">
      <c r="A59" s="89" t="s">
        <v>223</v>
      </c>
      <c r="B59" s="74"/>
      <c r="C59" s="74">
        <f>SUM(C51:C58)</f>
        <v>10</v>
      </c>
      <c r="D59" s="74">
        <f>SUM(D51:D58)</f>
        <v>0</v>
      </c>
      <c r="E59" s="74">
        <f>SUM(E51:E58)</f>
        <v>0</v>
      </c>
    </row>
    <row r="60" spans="1:5">
      <c r="A60" s="131" t="s">
        <v>247</v>
      </c>
      <c r="B60" s="132">
        <f>SUM(B49:B58)</f>
        <v>0</v>
      </c>
      <c r="C60" s="132">
        <f>C50+C59</f>
        <v>11</v>
      </c>
      <c r="D60" s="132"/>
      <c r="E60" s="133"/>
    </row>
    <row r="61" spans="1:5" ht="45">
      <c r="C61" s="182" t="s">
        <v>252</v>
      </c>
      <c r="D61" s="182" t="s">
        <v>253</v>
      </c>
      <c r="E61" s="182" t="s">
        <v>254</v>
      </c>
    </row>
    <row r="62" spans="1:5">
      <c r="A62" s="143" t="s">
        <v>197</v>
      </c>
      <c r="B62" s="144"/>
      <c r="C62" s="145">
        <v>1</v>
      </c>
      <c r="D62" s="146">
        <v>2</v>
      </c>
      <c r="E62" s="147">
        <v>3</v>
      </c>
    </row>
    <row r="63" spans="1:5">
      <c r="A63" s="148" t="s">
        <v>200</v>
      </c>
      <c r="B63" s="100"/>
      <c r="C63" s="101">
        <v>2</v>
      </c>
      <c r="D63" s="102">
        <v>4</v>
      </c>
      <c r="E63" s="149">
        <v>6</v>
      </c>
    </row>
    <row r="64" spans="1:5" ht="15.75" thickBot="1">
      <c r="A64" s="150" t="s">
        <v>203</v>
      </c>
      <c r="B64" s="118">
        <f>SUM(B62:B63)</f>
        <v>0</v>
      </c>
      <c r="C64" s="119">
        <f>SUM(C62:C63)</f>
        <v>3</v>
      </c>
      <c r="D64" s="119">
        <f>SUM(D62:D63)</f>
        <v>6</v>
      </c>
      <c r="E64" s="151">
        <f>SUM(E62:E63)</f>
        <v>9</v>
      </c>
    </row>
    <row r="65" spans="1:5">
      <c r="A65" s="148" t="s">
        <v>204</v>
      </c>
      <c r="B65" s="100"/>
      <c r="C65" s="101">
        <v>1</v>
      </c>
      <c r="D65" s="102">
        <v>1</v>
      </c>
      <c r="E65" s="149">
        <v>1</v>
      </c>
    </row>
    <row r="66" spans="1:5">
      <c r="A66" s="148" t="s">
        <v>197</v>
      </c>
      <c r="B66" s="100"/>
      <c r="C66" s="101">
        <v>0.5</v>
      </c>
      <c r="D66" s="102">
        <v>1</v>
      </c>
      <c r="E66" s="149">
        <v>2</v>
      </c>
    </row>
    <row r="67" spans="1:5" ht="30">
      <c r="A67" s="148" t="s">
        <v>206</v>
      </c>
      <c r="B67" s="100"/>
      <c r="C67" s="102">
        <v>2</v>
      </c>
      <c r="D67" s="102">
        <v>3</v>
      </c>
      <c r="E67" s="149">
        <v>4</v>
      </c>
    </row>
    <row r="68" spans="1:5">
      <c r="A68" s="148" t="s">
        <v>210</v>
      </c>
      <c r="B68" s="100"/>
      <c r="C68" s="102">
        <v>0</v>
      </c>
      <c r="D68" s="102">
        <v>0.5</v>
      </c>
      <c r="E68" s="149">
        <v>1</v>
      </c>
    </row>
    <row r="69" spans="1:5" ht="45">
      <c r="A69" s="148" t="s">
        <v>212</v>
      </c>
      <c r="B69" s="100"/>
      <c r="C69" s="102">
        <v>0</v>
      </c>
      <c r="D69" s="102">
        <v>1</v>
      </c>
      <c r="E69" s="149">
        <v>2</v>
      </c>
    </row>
    <row r="70" spans="1:5">
      <c r="A70" s="148" t="s">
        <v>200</v>
      </c>
      <c r="B70" s="100"/>
      <c r="C70" s="102">
        <v>2</v>
      </c>
      <c r="D70" s="102">
        <v>4</v>
      </c>
      <c r="E70" s="149">
        <v>16</v>
      </c>
    </row>
    <row r="71" spans="1:5">
      <c r="A71" s="148" t="s">
        <v>213</v>
      </c>
      <c r="B71" s="100"/>
      <c r="C71" s="102">
        <v>1</v>
      </c>
      <c r="D71" s="102">
        <v>8</v>
      </c>
      <c r="E71" s="149">
        <v>26</v>
      </c>
    </row>
    <row r="72" spans="1:5">
      <c r="A72" s="148" t="s">
        <v>214</v>
      </c>
      <c r="B72" s="100"/>
      <c r="C72" s="102">
        <v>0.5</v>
      </c>
      <c r="D72" s="102">
        <v>0.5</v>
      </c>
      <c r="E72" s="149">
        <v>1</v>
      </c>
    </row>
    <row r="73" spans="1:5">
      <c r="A73" s="152" t="s">
        <v>217</v>
      </c>
      <c r="B73" s="102"/>
      <c r="C73" s="112">
        <v>2</v>
      </c>
      <c r="D73" s="112">
        <v>2</v>
      </c>
      <c r="E73" s="153">
        <v>2</v>
      </c>
    </row>
    <row r="74" spans="1:5">
      <c r="A74" s="152" t="s">
        <v>219</v>
      </c>
      <c r="B74" s="102"/>
      <c r="C74" s="102"/>
      <c r="D74" s="102"/>
      <c r="E74" s="149"/>
    </row>
    <row r="75" spans="1:5" ht="30">
      <c r="A75" s="154" t="s">
        <v>220</v>
      </c>
      <c r="B75" s="102"/>
      <c r="C75" s="102">
        <v>0</v>
      </c>
      <c r="D75" s="102">
        <v>1</v>
      </c>
      <c r="E75" s="149">
        <v>1</v>
      </c>
    </row>
    <row r="76" spans="1:5">
      <c r="A76" s="154" t="s">
        <v>221</v>
      </c>
      <c r="B76" s="102"/>
      <c r="C76" s="102">
        <v>0</v>
      </c>
      <c r="D76" s="102">
        <v>0</v>
      </c>
      <c r="E76" s="149">
        <v>1</v>
      </c>
    </row>
    <row r="77" spans="1:5" ht="15.75" thickBot="1">
      <c r="A77" s="155" t="s">
        <v>223</v>
      </c>
      <c r="B77" s="74">
        <f ca="1">SUM(B65:B85)</f>
        <v>62</v>
      </c>
      <c r="C77" s="74">
        <f>SUM(C65:C76)</f>
        <v>9</v>
      </c>
      <c r="D77" s="74">
        <f>SUM(D65:D76)</f>
        <v>22</v>
      </c>
      <c r="E77" s="156">
        <f>SUM(E65:E76)</f>
        <v>57</v>
      </c>
    </row>
    <row r="78" spans="1:5">
      <c r="A78" s="131" t="s">
        <v>255</v>
      </c>
      <c r="B78" s="132">
        <f ca="1">B64+B77</f>
        <v>92</v>
      </c>
      <c r="C78" s="132">
        <f>C64+C77</f>
        <v>12</v>
      </c>
      <c r="D78" s="132">
        <f>D64+D77</f>
        <v>28</v>
      </c>
      <c r="E78" s="133">
        <f>E64+E77</f>
        <v>66</v>
      </c>
    </row>
  </sheetData>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3572-F542-4200-982A-322E1A4F789A}">
  <dimension ref="A1:F15"/>
  <sheetViews>
    <sheetView workbookViewId="0">
      <pane xSplit="3" ySplit="1" topLeftCell="D4" activePane="bottomRight" state="frozen"/>
      <selection pane="bottomRight" activeCell="C18" sqref="C18"/>
      <selection pane="bottomLeft" activeCell="A2" sqref="A2"/>
      <selection pane="topRight" activeCell="D1" sqref="D1"/>
    </sheetView>
  </sheetViews>
  <sheetFormatPr defaultRowHeight="15"/>
  <cols>
    <col min="1" max="1" width="3.85546875" customWidth="1"/>
    <col min="2" max="2" width="14.28515625" bestFit="1" customWidth="1"/>
    <col min="3" max="3" width="70.85546875" customWidth="1"/>
    <col min="4" max="4" width="10.28515625" bestFit="1" customWidth="1"/>
    <col min="5" max="5" width="87" style="42" customWidth="1"/>
    <col min="6" max="6" width="12.5703125" bestFit="1" customWidth="1"/>
  </cols>
  <sheetData>
    <row r="1" spans="1:6">
      <c r="A1" s="45" t="s">
        <v>256</v>
      </c>
      <c r="B1" s="45" t="s">
        <v>257</v>
      </c>
      <c r="C1" s="45" t="s">
        <v>258</v>
      </c>
      <c r="D1" s="45" t="s">
        <v>259</v>
      </c>
      <c r="E1" s="46" t="s">
        <v>260</v>
      </c>
      <c r="F1" s="45" t="s">
        <v>261</v>
      </c>
    </row>
    <row r="2" spans="1:6" ht="30">
      <c r="A2">
        <v>1</v>
      </c>
      <c r="B2" s="44">
        <v>43417</v>
      </c>
      <c r="C2" t="s">
        <v>262</v>
      </c>
      <c r="D2" t="s">
        <v>263</v>
      </c>
      <c r="E2" s="42" t="s">
        <v>264</v>
      </c>
      <c r="F2" s="44">
        <v>43424</v>
      </c>
    </row>
    <row r="3" spans="1:6" ht="30">
      <c r="A3">
        <v>2</v>
      </c>
      <c r="B3" s="44">
        <v>43417</v>
      </c>
      <c r="C3" s="42" t="s">
        <v>265</v>
      </c>
      <c r="D3" t="s">
        <v>263</v>
      </c>
      <c r="E3" s="42" t="s">
        <v>266</v>
      </c>
      <c r="F3" s="44">
        <v>43424</v>
      </c>
    </row>
    <row r="4" spans="1:6" ht="30">
      <c r="A4">
        <v>3</v>
      </c>
      <c r="B4" s="44">
        <v>43417</v>
      </c>
      <c r="C4" t="s">
        <v>267</v>
      </c>
      <c r="D4" t="s">
        <v>263</v>
      </c>
      <c r="E4" s="42" t="s">
        <v>268</v>
      </c>
      <c r="F4" s="44">
        <v>43424</v>
      </c>
    </row>
    <row r="5" spans="1:6">
      <c r="A5">
        <v>4</v>
      </c>
      <c r="B5" s="44">
        <v>43417</v>
      </c>
      <c r="C5" t="s">
        <v>269</v>
      </c>
      <c r="D5" t="s">
        <v>263</v>
      </c>
      <c r="E5" s="42" t="s">
        <v>270</v>
      </c>
      <c r="F5" s="44">
        <v>43424</v>
      </c>
    </row>
    <row r="6" spans="1:6" ht="45">
      <c r="A6">
        <v>5</v>
      </c>
      <c r="B6" s="44">
        <v>43424</v>
      </c>
      <c r="C6" t="s">
        <v>271</v>
      </c>
      <c r="D6" t="s">
        <v>272</v>
      </c>
      <c r="E6" s="42" t="s">
        <v>273</v>
      </c>
    </row>
    <row r="7" spans="1:6">
      <c r="A7">
        <v>6</v>
      </c>
      <c r="B7" s="51">
        <v>43580</v>
      </c>
      <c r="C7" t="s">
        <v>274</v>
      </c>
    </row>
    <row r="8" spans="1:6">
      <c r="A8">
        <v>7</v>
      </c>
      <c r="B8" s="51">
        <v>43580</v>
      </c>
      <c r="C8" t="s">
        <v>275</v>
      </c>
    </row>
    <row r="9" spans="1:6">
      <c r="A9">
        <v>8</v>
      </c>
      <c r="B9" s="51">
        <v>43580</v>
      </c>
      <c r="C9" t="s">
        <v>276</v>
      </c>
    </row>
    <row r="10" spans="1:6">
      <c r="A10">
        <v>9</v>
      </c>
      <c r="B10" s="51">
        <v>43580</v>
      </c>
      <c r="C10" t="s">
        <v>277</v>
      </c>
    </row>
    <row r="15" spans="1:6">
      <c r="C15" t="s">
        <v>278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D091376B0740419B22433A041D0724" ma:contentTypeVersion="7" ma:contentTypeDescription="Create a new document." ma:contentTypeScope="" ma:versionID="2f3a9ad642e958a30d0360955ab0b454">
  <xsd:schema xmlns:xsd="http://www.w3.org/2001/XMLSchema" xmlns:xs="http://www.w3.org/2001/XMLSchema" xmlns:p="http://schemas.microsoft.com/office/2006/metadata/properties" xmlns:ns2="fb4188fa-185d-4033-87b5-be091fdd6606" xmlns:ns3="8fdd77b9-3d02-4bd7-aa05-77d3dc763f61" targetNamespace="http://schemas.microsoft.com/office/2006/metadata/properties" ma:root="true" ma:fieldsID="8f2afda55fe64f58fe1aa7fdcf79a0e5" ns2:_="" ns3:_="">
    <xsd:import namespace="fb4188fa-185d-4033-87b5-be091fdd6606"/>
    <xsd:import namespace="8fdd77b9-3d02-4bd7-aa05-77d3dc763f6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4188fa-185d-4033-87b5-be091fdd6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dd77b9-3d02-4bd7-aa05-77d3dc763f6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fdd77b9-3d02-4bd7-aa05-77d3dc763f61">
      <UserInfo>
        <DisplayName>Sam Armstrong</DisplayName>
        <AccountId>122</AccountId>
        <AccountType/>
      </UserInfo>
      <UserInfo>
        <DisplayName>Doug McQueary</DisplayName>
        <AccountId>123</AccountId>
        <AccountType/>
      </UserInfo>
      <UserInfo>
        <DisplayName>David Hammer</DisplayName>
        <AccountId>124</AccountId>
        <AccountType/>
      </UserInfo>
      <UserInfo>
        <DisplayName>Chad Tenery</DisplayName>
        <AccountId>26</AccountId>
        <AccountType/>
      </UserInfo>
      <UserInfo>
        <DisplayName>James Endres</DisplayName>
        <AccountId>49</AccountId>
        <AccountType/>
      </UserInfo>
      <UserInfo>
        <DisplayName>Erica Mayshar</DisplayName>
        <AccountId>54</AccountId>
        <AccountType/>
      </UserInfo>
      <UserInfo>
        <DisplayName>Ian Hall</DisplayName>
        <AccountId>125</AccountId>
        <AccountType/>
      </UserInfo>
      <UserInfo>
        <DisplayName>Kashif Sami</DisplayName>
        <AccountId>67</AccountId>
        <AccountType/>
      </UserInfo>
      <UserInfo>
        <DisplayName>Burhan Rajbhoy</DisplayName>
        <AccountId>318</AccountId>
        <AccountType/>
      </UserInfo>
      <UserInfo>
        <DisplayName>Pablo Rovelo</DisplayName>
        <AccountId>21</AccountId>
        <AccountType/>
      </UserInfo>
    </SharedWithUsers>
  </documentManagement>
</p:properties>
</file>

<file path=customXml/itemProps1.xml><?xml version="1.0" encoding="utf-8"?>
<ds:datastoreItem xmlns:ds="http://schemas.openxmlformats.org/officeDocument/2006/customXml" ds:itemID="{A57954ED-9053-48BC-9AFA-7637E9A1EEC1}"/>
</file>

<file path=customXml/itemProps2.xml><?xml version="1.0" encoding="utf-8"?>
<ds:datastoreItem xmlns:ds="http://schemas.openxmlformats.org/officeDocument/2006/customXml" ds:itemID="{4C587C22-7B35-4450-8A02-8C0734864DEF}"/>
</file>

<file path=customXml/itemProps3.xml><?xml version="1.0" encoding="utf-8"?>
<ds:datastoreItem xmlns:ds="http://schemas.openxmlformats.org/officeDocument/2006/customXml" ds:itemID="{7D9D5D10-2A44-4BF6-940E-F7DB49CFFF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Alyssa Kafka</dc:creator>
  <cp:keywords/>
  <dc:description/>
  <cp:lastModifiedBy/>
  <cp:revision/>
  <dcterms:created xsi:type="dcterms:W3CDTF">2018-10-12T19:51:42Z</dcterms:created>
  <dcterms:modified xsi:type="dcterms:W3CDTF">2020-07-04T10:57:48Z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0x0101000AD091376B0740419B22433A041D0724</vt:lpwstr>
  </property>
  <property fmtid="{D5CDD505-2E9C-101B-9397-08002B2CF9AE}" pid="3" name="AuthorIds_UIVersion_1024">
    <vt:lpwstr>125</vt:lpwstr>
  </property>
  <property fmtid="{D5CDD505-2E9C-101B-9397-08002B2CF9AE}" pid="4" name="AuthorIds_UIVersion_3072">
    <vt:lpwstr>17</vt:lpwstr>
  </property>
</Properties>
</file>